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_Akce\BD_4 - okna\Rozpocet\Oprava_zadání_180520\"/>
    </mc:Choice>
  </mc:AlternateContent>
  <bookViews>
    <workbookView xWindow="0" yWindow="0" windowWidth="22095" windowHeight="13320"/>
  </bookViews>
  <sheets>
    <sheet name="Rekapitulace stavby" sheetId="1" r:id="rId1"/>
    <sheet name="111 - Výměna oken č.p.4" sheetId="2" r:id="rId2"/>
    <sheet name="Pokyny pro vyplnění" sheetId="3" r:id="rId3"/>
  </sheets>
  <definedNames>
    <definedName name="_xlnm._FilterDatabase" localSheetId="1" hidden="1">'111 - Výměna oken č.p.4'!$C$80:$K$331</definedName>
    <definedName name="_xlnm.Print_Titles" localSheetId="1">'111 - Výměna oken č.p.4'!$80:$80</definedName>
    <definedName name="_xlnm.Print_Titles" localSheetId="0">'Rekapitulace stavby'!$49:$49</definedName>
    <definedName name="_xlnm.Print_Area" localSheetId="1">'111 - Výměna oken č.p.4'!$C$4:$J$34,'111 - Výměna oken č.p.4'!$C$40:$J$64,'111 - Výměna oken č.p.4'!$C$70:$K$331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15" i="2"/>
  <c r="BH315" i="2"/>
  <c r="BG315" i="2"/>
  <c r="BE315" i="2"/>
  <c r="T315" i="2"/>
  <c r="T314" i="2" s="1"/>
  <c r="R315" i="2"/>
  <c r="R314" i="2" s="1"/>
  <c r="P315" i="2"/>
  <c r="P314" i="2" s="1"/>
  <c r="BK315" i="2"/>
  <c r="BK314" i="2" s="1"/>
  <c r="J314" i="2" s="1"/>
  <c r="J63" i="2" s="1"/>
  <c r="J315" i="2"/>
  <c r="BF315" i="2" s="1"/>
  <c r="BI313" i="2"/>
  <c r="BH313" i="2"/>
  <c r="BG313" i="2"/>
  <c r="BF313" i="2"/>
  <c r="BE313" i="2"/>
  <c r="T313" i="2"/>
  <c r="R313" i="2"/>
  <c r="P313" i="2"/>
  <c r="BK313" i="2"/>
  <c r="J313" i="2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F311" i="2"/>
  <c r="BE311" i="2"/>
  <c r="T311" i="2"/>
  <c r="R311" i="2"/>
  <c r="P311" i="2"/>
  <c r="BK311" i="2"/>
  <c r="J311" i="2"/>
  <c r="BI309" i="2"/>
  <c r="BH309" i="2"/>
  <c r="BG309" i="2"/>
  <c r="BE309" i="2"/>
  <c r="T309" i="2"/>
  <c r="R309" i="2"/>
  <c r="P309" i="2"/>
  <c r="BK309" i="2"/>
  <c r="J309" i="2"/>
  <c r="BF309" i="2" s="1"/>
  <c r="BI307" i="2"/>
  <c r="BH307" i="2"/>
  <c r="BG307" i="2"/>
  <c r="BF307" i="2"/>
  <c r="BE307" i="2"/>
  <c r="T307" i="2"/>
  <c r="T306" i="2" s="1"/>
  <c r="R307" i="2"/>
  <c r="P307" i="2"/>
  <c r="BK307" i="2"/>
  <c r="J307" i="2"/>
  <c r="BI305" i="2"/>
  <c r="BH305" i="2"/>
  <c r="BG305" i="2"/>
  <c r="BE305" i="2"/>
  <c r="T305" i="2"/>
  <c r="R305" i="2"/>
  <c r="P305" i="2"/>
  <c r="BK305" i="2"/>
  <c r="J305" i="2"/>
  <c r="BF305" i="2" s="1"/>
  <c r="BI304" i="2"/>
  <c r="BH304" i="2"/>
  <c r="BG304" i="2"/>
  <c r="BE304" i="2"/>
  <c r="T304" i="2"/>
  <c r="R304" i="2"/>
  <c r="P304" i="2"/>
  <c r="BK304" i="2"/>
  <c r="J304" i="2"/>
  <c r="BF304" i="2" s="1"/>
  <c r="BI302" i="2"/>
  <c r="BH302" i="2"/>
  <c r="BG302" i="2"/>
  <c r="BE302" i="2"/>
  <c r="T302" i="2"/>
  <c r="R302" i="2"/>
  <c r="P302" i="2"/>
  <c r="BK302" i="2"/>
  <c r="BK301" i="2" s="1"/>
  <c r="J301" i="2" s="1"/>
  <c r="J61" i="2" s="1"/>
  <c r="J302" i="2"/>
  <c r="BF302" i="2" s="1"/>
  <c r="BI300" i="2"/>
  <c r="BH300" i="2"/>
  <c r="BG300" i="2"/>
  <c r="BE300" i="2"/>
  <c r="T300" i="2"/>
  <c r="R300" i="2"/>
  <c r="P300" i="2"/>
  <c r="BK300" i="2"/>
  <c r="J300" i="2"/>
  <c r="BF300" i="2" s="1"/>
  <c r="BI294" i="2"/>
  <c r="BH294" i="2"/>
  <c r="BG294" i="2"/>
  <c r="BF294" i="2"/>
  <c r="BE294" i="2"/>
  <c r="T294" i="2"/>
  <c r="R294" i="2"/>
  <c r="P294" i="2"/>
  <c r="BK294" i="2"/>
  <c r="J294" i="2"/>
  <c r="BI284" i="2"/>
  <c r="BH284" i="2"/>
  <c r="BG284" i="2"/>
  <c r="BE284" i="2"/>
  <c r="T284" i="2"/>
  <c r="R284" i="2"/>
  <c r="P284" i="2"/>
  <c r="BK284" i="2"/>
  <c r="J284" i="2"/>
  <c r="BF284" i="2" s="1"/>
  <c r="BI279" i="2"/>
  <c r="BH279" i="2"/>
  <c r="BG279" i="2"/>
  <c r="BF279" i="2"/>
  <c r="BE279" i="2"/>
  <c r="T279" i="2"/>
  <c r="R279" i="2"/>
  <c r="P279" i="2"/>
  <c r="BK279" i="2"/>
  <c r="J279" i="2"/>
  <c r="BI275" i="2"/>
  <c r="BH275" i="2"/>
  <c r="BG275" i="2"/>
  <c r="BE275" i="2"/>
  <c r="T275" i="2"/>
  <c r="R275" i="2"/>
  <c r="P275" i="2"/>
  <c r="BK275" i="2"/>
  <c r="J275" i="2"/>
  <c r="BF275" i="2" s="1"/>
  <c r="BI271" i="2"/>
  <c r="BH271" i="2"/>
  <c r="BG271" i="2"/>
  <c r="BF271" i="2"/>
  <c r="BE271" i="2"/>
  <c r="T271" i="2"/>
  <c r="R271" i="2"/>
  <c r="P271" i="2"/>
  <c r="BK271" i="2"/>
  <c r="J271" i="2"/>
  <c r="BI264" i="2"/>
  <c r="BH264" i="2"/>
  <c r="BG264" i="2"/>
  <c r="BE264" i="2"/>
  <c r="T264" i="2"/>
  <c r="R264" i="2"/>
  <c r="P264" i="2"/>
  <c r="BK264" i="2"/>
  <c r="J264" i="2"/>
  <c r="BF264" i="2" s="1"/>
  <c r="BI262" i="2"/>
  <c r="BH262" i="2"/>
  <c r="BG262" i="2"/>
  <c r="BE262" i="2"/>
  <c r="T262" i="2"/>
  <c r="R262" i="2"/>
  <c r="P262" i="2"/>
  <c r="BK262" i="2"/>
  <c r="J262" i="2"/>
  <c r="BF262" i="2" s="1"/>
  <c r="BI260" i="2"/>
  <c r="BH260" i="2"/>
  <c r="BG260" i="2"/>
  <c r="BE260" i="2"/>
  <c r="T260" i="2"/>
  <c r="R260" i="2"/>
  <c r="P260" i="2"/>
  <c r="BK260" i="2"/>
  <c r="J260" i="2"/>
  <c r="BF260" i="2" s="1"/>
  <c r="BI258" i="2"/>
  <c r="BH258" i="2"/>
  <c r="BG258" i="2"/>
  <c r="BE258" i="2"/>
  <c r="T258" i="2"/>
  <c r="R258" i="2"/>
  <c r="P258" i="2"/>
  <c r="BK258" i="2"/>
  <c r="J258" i="2"/>
  <c r="BF258" i="2" s="1"/>
  <c r="BI256" i="2"/>
  <c r="BH256" i="2"/>
  <c r="BG256" i="2"/>
  <c r="BE256" i="2"/>
  <c r="T256" i="2"/>
  <c r="R256" i="2"/>
  <c r="P256" i="2"/>
  <c r="BK256" i="2"/>
  <c r="J256" i="2"/>
  <c r="BF256" i="2" s="1"/>
  <c r="BI247" i="2"/>
  <c r="BH247" i="2"/>
  <c r="BG247" i="2"/>
  <c r="BE247" i="2"/>
  <c r="T247" i="2"/>
  <c r="R247" i="2"/>
  <c r="P247" i="2"/>
  <c r="BK247" i="2"/>
  <c r="J247" i="2"/>
  <c r="BF247" i="2" s="1"/>
  <c r="BI241" i="2"/>
  <c r="BH241" i="2"/>
  <c r="BG241" i="2"/>
  <c r="BE241" i="2"/>
  <c r="T241" i="2"/>
  <c r="R241" i="2"/>
  <c r="P241" i="2"/>
  <c r="BK241" i="2"/>
  <c r="J241" i="2"/>
  <c r="BF241" i="2" s="1"/>
  <c r="BI239" i="2"/>
  <c r="BH239" i="2"/>
  <c r="BG239" i="2"/>
  <c r="BE239" i="2"/>
  <c r="T239" i="2"/>
  <c r="R239" i="2"/>
  <c r="P239" i="2"/>
  <c r="BK239" i="2"/>
  <c r="J239" i="2"/>
  <c r="BF239" i="2" s="1"/>
  <c r="BI235" i="2"/>
  <c r="BH235" i="2"/>
  <c r="BG235" i="2"/>
  <c r="BE235" i="2"/>
  <c r="T235" i="2"/>
  <c r="R235" i="2"/>
  <c r="P235" i="2"/>
  <c r="BK235" i="2"/>
  <c r="J235" i="2"/>
  <c r="BF235" i="2" s="1"/>
  <c r="BI231" i="2"/>
  <c r="BH231" i="2"/>
  <c r="BG231" i="2"/>
  <c r="BE231" i="2"/>
  <c r="T231" i="2"/>
  <c r="R231" i="2"/>
  <c r="P231" i="2"/>
  <c r="BK231" i="2"/>
  <c r="J231" i="2"/>
  <c r="BF231" i="2" s="1"/>
  <c r="BI228" i="2"/>
  <c r="BH228" i="2"/>
  <c r="BG228" i="2"/>
  <c r="BE228" i="2"/>
  <c r="T228" i="2"/>
  <c r="R228" i="2"/>
  <c r="P228" i="2"/>
  <c r="BK228" i="2"/>
  <c r="J228" i="2"/>
  <c r="BF228" i="2" s="1"/>
  <c r="BI221" i="2"/>
  <c r="BH221" i="2"/>
  <c r="BG221" i="2"/>
  <c r="BF221" i="2"/>
  <c r="BE221" i="2"/>
  <c r="T221" i="2"/>
  <c r="R221" i="2"/>
  <c r="R220" i="2" s="1"/>
  <c r="P221" i="2"/>
  <c r="BK221" i="2"/>
  <c r="J221" i="2"/>
  <c r="BI219" i="2"/>
  <c r="BH219" i="2"/>
  <c r="BG219" i="2"/>
  <c r="BE219" i="2"/>
  <c r="T219" i="2"/>
  <c r="R219" i="2"/>
  <c r="P219" i="2"/>
  <c r="BK219" i="2"/>
  <c r="J219" i="2"/>
  <c r="BF219" i="2" s="1"/>
  <c r="BI205" i="2"/>
  <c r="BH205" i="2"/>
  <c r="BG205" i="2"/>
  <c r="BF205" i="2"/>
  <c r="BE205" i="2"/>
  <c r="T205" i="2"/>
  <c r="R205" i="2"/>
  <c r="P205" i="2"/>
  <c r="BK205" i="2"/>
  <c r="J205" i="2"/>
  <c r="BI203" i="2"/>
  <c r="BH203" i="2"/>
  <c r="BG203" i="2"/>
  <c r="BE203" i="2"/>
  <c r="T203" i="2"/>
  <c r="R203" i="2"/>
  <c r="P203" i="2"/>
  <c r="BK203" i="2"/>
  <c r="J203" i="2"/>
  <c r="BF203" i="2" s="1"/>
  <c r="BI189" i="2"/>
  <c r="BH189" i="2"/>
  <c r="BG189" i="2"/>
  <c r="BF189" i="2"/>
  <c r="BE189" i="2"/>
  <c r="T189" i="2"/>
  <c r="R189" i="2"/>
  <c r="P189" i="2"/>
  <c r="BK189" i="2"/>
  <c r="BK188" i="2" s="1"/>
  <c r="J189" i="2"/>
  <c r="BI186" i="2"/>
  <c r="BH186" i="2"/>
  <c r="BG186" i="2"/>
  <c r="BF186" i="2"/>
  <c r="BE186" i="2"/>
  <c r="T186" i="2"/>
  <c r="T185" i="2" s="1"/>
  <c r="R186" i="2"/>
  <c r="R185" i="2" s="1"/>
  <c r="P186" i="2"/>
  <c r="P185" i="2" s="1"/>
  <c r="BK186" i="2"/>
  <c r="BK185" i="2" s="1"/>
  <c r="J185" i="2" s="1"/>
  <c r="J57" i="2" s="1"/>
  <c r="J186" i="2"/>
  <c r="BI184" i="2"/>
  <c r="BH184" i="2"/>
  <c r="BG184" i="2"/>
  <c r="BE184" i="2"/>
  <c r="T184" i="2"/>
  <c r="R184" i="2"/>
  <c r="P184" i="2"/>
  <c r="BK184" i="2"/>
  <c r="J184" i="2"/>
  <c r="BF184" i="2" s="1"/>
  <c r="BI182" i="2"/>
  <c r="BH182" i="2"/>
  <c r="BG182" i="2"/>
  <c r="BE182" i="2"/>
  <c r="T182" i="2"/>
  <c r="R182" i="2"/>
  <c r="P182" i="2"/>
  <c r="BK182" i="2"/>
  <c r="J182" i="2"/>
  <c r="BF182" i="2" s="1"/>
  <c r="BI180" i="2"/>
  <c r="BH180" i="2"/>
  <c r="BG180" i="2"/>
  <c r="BE180" i="2"/>
  <c r="T180" i="2"/>
  <c r="R180" i="2"/>
  <c r="P180" i="2"/>
  <c r="BK180" i="2"/>
  <c r="J180" i="2"/>
  <c r="BF180" i="2" s="1"/>
  <c r="BI179" i="2"/>
  <c r="BH179" i="2"/>
  <c r="BG179" i="2"/>
  <c r="BE179" i="2"/>
  <c r="T179" i="2"/>
  <c r="R179" i="2"/>
  <c r="P179" i="2"/>
  <c r="BK179" i="2"/>
  <c r="J179" i="2"/>
  <c r="BF179" i="2" s="1"/>
  <c r="BI178" i="2"/>
  <c r="BH178" i="2"/>
  <c r="BG178" i="2"/>
  <c r="BF178" i="2"/>
  <c r="BE178" i="2"/>
  <c r="T178" i="2"/>
  <c r="R178" i="2"/>
  <c r="R177" i="2" s="1"/>
  <c r="P178" i="2"/>
  <c r="BK178" i="2"/>
  <c r="J178" i="2"/>
  <c r="BI175" i="2"/>
  <c r="BH175" i="2"/>
  <c r="BG175" i="2"/>
  <c r="BE175" i="2"/>
  <c r="T175" i="2"/>
  <c r="R175" i="2"/>
  <c r="P175" i="2"/>
  <c r="BK175" i="2"/>
  <c r="J175" i="2"/>
  <c r="BF175" i="2" s="1"/>
  <c r="BI173" i="2"/>
  <c r="BH173" i="2"/>
  <c r="BG173" i="2"/>
  <c r="BF173" i="2"/>
  <c r="BE173" i="2"/>
  <c r="T173" i="2"/>
  <c r="R173" i="2"/>
  <c r="P173" i="2"/>
  <c r="BK173" i="2"/>
  <c r="J173" i="2"/>
  <c r="BI167" i="2"/>
  <c r="BH167" i="2"/>
  <c r="BG167" i="2"/>
  <c r="BE167" i="2"/>
  <c r="T167" i="2"/>
  <c r="R167" i="2"/>
  <c r="P167" i="2"/>
  <c r="BK167" i="2"/>
  <c r="J167" i="2"/>
  <c r="BF167" i="2" s="1"/>
  <c r="BI158" i="2"/>
  <c r="BH158" i="2"/>
  <c r="BG158" i="2"/>
  <c r="BF158" i="2"/>
  <c r="BE158" i="2"/>
  <c r="T158" i="2"/>
  <c r="R158" i="2"/>
  <c r="P158" i="2"/>
  <c r="BK158" i="2"/>
  <c r="J158" i="2"/>
  <c r="BI156" i="2"/>
  <c r="BH156" i="2"/>
  <c r="BG156" i="2"/>
  <c r="BE156" i="2"/>
  <c r="T156" i="2"/>
  <c r="R156" i="2"/>
  <c r="R155" i="2" s="1"/>
  <c r="P156" i="2"/>
  <c r="P155" i="2" s="1"/>
  <c r="BK156" i="2"/>
  <c r="J156" i="2"/>
  <c r="BF156" i="2" s="1"/>
  <c r="BI152" i="2"/>
  <c r="BH152" i="2"/>
  <c r="BG152" i="2"/>
  <c r="BE152" i="2"/>
  <c r="T152" i="2"/>
  <c r="R152" i="2"/>
  <c r="P152" i="2"/>
  <c r="BK152" i="2"/>
  <c r="J152" i="2"/>
  <c r="BF152" i="2" s="1"/>
  <c r="BI139" i="2"/>
  <c r="BH139" i="2"/>
  <c r="BG139" i="2"/>
  <c r="BE139" i="2"/>
  <c r="T139" i="2"/>
  <c r="R139" i="2"/>
  <c r="P139" i="2"/>
  <c r="BK139" i="2"/>
  <c r="J139" i="2"/>
  <c r="BF139" i="2" s="1"/>
  <c r="BI120" i="2"/>
  <c r="BH120" i="2"/>
  <c r="BG120" i="2"/>
  <c r="BE120" i="2"/>
  <c r="T120" i="2"/>
  <c r="R120" i="2"/>
  <c r="P120" i="2"/>
  <c r="BK120" i="2"/>
  <c r="J120" i="2"/>
  <c r="BF120" i="2" s="1"/>
  <c r="BI104" i="2"/>
  <c r="BH104" i="2"/>
  <c r="BG104" i="2"/>
  <c r="BE104" i="2"/>
  <c r="T104" i="2"/>
  <c r="R104" i="2"/>
  <c r="P104" i="2"/>
  <c r="BK104" i="2"/>
  <c r="J104" i="2"/>
  <c r="BF104" i="2" s="1"/>
  <c r="BI101" i="2"/>
  <c r="BH101" i="2"/>
  <c r="BG101" i="2"/>
  <c r="BE101" i="2"/>
  <c r="T101" i="2"/>
  <c r="R101" i="2"/>
  <c r="P101" i="2"/>
  <c r="BK101" i="2"/>
  <c r="J101" i="2"/>
  <c r="BF101" i="2" s="1"/>
  <c r="BI98" i="2"/>
  <c r="BH98" i="2"/>
  <c r="BG98" i="2"/>
  <c r="BF98" i="2"/>
  <c r="BE98" i="2"/>
  <c r="T98" i="2"/>
  <c r="R98" i="2"/>
  <c r="P98" i="2"/>
  <c r="BK98" i="2"/>
  <c r="J98" i="2"/>
  <c r="BI84" i="2"/>
  <c r="BH84" i="2"/>
  <c r="BG84" i="2"/>
  <c r="BE84" i="2"/>
  <c r="T84" i="2"/>
  <c r="T83" i="2" s="1"/>
  <c r="R84" i="2"/>
  <c r="P84" i="2"/>
  <c r="BK84" i="2"/>
  <c r="J84" i="2"/>
  <c r="BF84" i="2" s="1"/>
  <c r="J77" i="2"/>
  <c r="F77" i="2"/>
  <c r="F75" i="2"/>
  <c r="E73" i="2"/>
  <c r="J47" i="2"/>
  <c r="F47" i="2"/>
  <c r="J45" i="2"/>
  <c r="F45" i="2"/>
  <c r="E43" i="2"/>
  <c r="J16" i="2"/>
  <c r="E16" i="2"/>
  <c r="F78" i="2" s="1"/>
  <c r="J15" i="2"/>
  <c r="J10" i="2"/>
  <c r="J75" i="2" s="1"/>
  <c r="AS51" i="1"/>
  <c r="L47" i="1"/>
  <c r="AM46" i="1"/>
  <c r="L46" i="1"/>
  <c r="AM44" i="1"/>
  <c r="L44" i="1"/>
  <c r="L42" i="1"/>
  <c r="L41" i="1"/>
  <c r="J28" i="2" l="1"/>
  <c r="AV52" i="1" s="1"/>
  <c r="T177" i="2"/>
  <c r="P188" i="2"/>
  <c r="P187" i="2" s="1"/>
  <c r="R306" i="2"/>
  <c r="F30" i="2"/>
  <c r="BB52" i="1" s="1"/>
  <c r="BB51" i="1" s="1"/>
  <c r="W28" i="1" s="1"/>
  <c r="T155" i="2"/>
  <c r="R188" i="2"/>
  <c r="P301" i="2"/>
  <c r="T220" i="2"/>
  <c r="F32" i="2"/>
  <c r="BD52" i="1" s="1"/>
  <c r="BD51" i="1" s="1"/>
  <c r="W30" i="1" s="1"/>
  <c r="T301" i="2"/>
  <c r="T187" i="2" s="1"/>
  <c r="T81" i="2" s="1"/>
  <c r="R301" i="2"/>
  <c r="F31" i="2"/>
  <c r="BC52" i="1" s="1"/>
  <c r="BC51" i="1" s="1"/>
  <c r="W29" i="1" s="1"/>
  <c r="BK306" i="2"/>
  <c r="J306" i="2" s="1"/>
  <c r="J62" i="2" s="1"/>
  <c r="P83" i="2"/>
  <c r="P82" i="2" s="1"/>
  <c r="P81" i="2" s="1"/>
  <c r="AU52" i="1" s="1"/>
  <c r="AU51" i="1" s="1"/>
  <c r="BK177" i="2"/>
  <c r="J177" i="2" s="1"/>
  <c r="J56" i="2" s="1"/>
  <c r="BK220" i="2"/>
  <c r="J220" i="2" s="1"/>
  <c r="J60" i="2" s="1"/>
  <c r="P306" i="2"/>
  <c r="T82" i="2"/>
  <c r="T188" i="2"/>
  <c r="BK83" i="2"/>
  <c r="J83" i="2" s="1"/>
  <c r="J54" i="2" s="1"/>
  <c r="R83" i="2"/>
  <c r="BK155" i="2"/>
  <c r="J155" i="2" s="1"/>
  <c r="J55" i="2" s="1"/>
  <c r="P177" i="2"/>
  <c r="P220" i="2"/>
  <c r="J29" i="2"/>
  <c r="AW52" i="1" s="1"/>
  <c r="AT52" i="1" s="1"/>
  <c r="F29" i="2"/>
  <c r="BA52" i="1" s="1"/>
  <c r="BA51" i="1" s="1"/>
  <c r="BK82" i="2"/>
  <c r="R187" i="2"/>
  <c r="BK187" i="2"/>
  <c r="J187" i="2" s="1"/>
  <c r="J58" i="2" s="1"/>
  <c r="J188" i="2"/>
  <c r="J59" i="2" s="1"/>
  <c r="R82" i="2"/>
  <c r="R81" i="2" s="1"/>
  <c r="F28" i="2"/>
  <c r="AZ52" i="1" s="1"/>
  <c r="AZ51" i="1" s="1"/>
  <c r="F48" i="2"/>
  <c r="AX51" i="1" l="1"/>
  <c r="AY51" i="1"/>
  <c r="AW51" i="1"/>
  <c r="AK27" i="1" s="1"/>
  <c r="W27" i="1"/>
  <c r="W26" i="1"/>
  <c r="AV51" i="1"/>
  <c r="J82" i="2"/>
  <c r="J53" i="2" s="1"/>
  <c r="BK81" i="2"/>
  <c r="J81" i="2" s="1"/>
  <c r="AT51" i="1" l="1"/>
  <c r="AK26" i="1"/>
  <c r="J25" i="2"/>
  <c r="J52" i="2"/>
  <c r="J34" i="2" l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<sst xmlns="http://schemas.openxmlformats.org/spreadsheetml/2006/main" count="3222" uniqueCount="658">
  <si>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</si>
  <si>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</si>
  <si>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</si>
  <si>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</si>
  <si>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</si>
  <si>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</si>
  <si>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</si>
  <si>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{4039e7ea-046d-429a-bb9f-4cb656ac22a1}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</si>
  <si>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</si>
  <si>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</si>
  <si>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</si>
  <si>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</si>
  <si>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</si>
  <si>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</si>
  <si>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</si>
  <si>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</si>
  <si>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</si>
  <si>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</si>
  <si>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</si>
  <si>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Výměna oken č.p.4</t>
  </si>
  <si>
    <t>0,1</t>
  </si>
  <si>
    <t>KSO:</t>
  </si>
  <si>
    <t/>
  </si>
  <si>
    <t>CC-CZ:</t>
  </si>
  <si>
    <t>1</t>
  </si>
  <si>
    <t>Místo:</t>
  </si>
  <si>
    <t>Horažďovice</t>
  </si>
  <si>
    <t>Datum:</t>
  </si>
  <si>
    <t>11. 7. 2016</t>
  </si>
  <si>
    <t>10</t>
  </si>
  <si>
    <t>100</t>
  </si>
  <si>
    <t>Zadavatel:</t>
  </si>
  <si>
    <t>IČ:</t>
  </si>
  <si>
    <t>Město Horažďovice</t>
  </si>
  <si>
    <t>DIČ:</t>
  </si>
  <si>
    <t>Uchazeč:</t>
  </si>
  <si>
    <t>Vyplň údaj</t>
  </si>
  <si>
    <t>Projektant:</t>
  </si>
  <si>
    <t>Mgr. Jiří Tichý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</si>
  <si>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</si>
  <si>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</si>
  <si>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</si>
  <si>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</si>
  <si>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</si>
  <si>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</si>
  <si>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</si>
  <si>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</si>
  <si>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</si>
  <si>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</si>
  <si>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</si>
  <si>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</si>
  <si>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</si>
  <si>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</si>
  <si>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</si>
  <si>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</si>
  <si>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</si>
  <si>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</si>
  <si>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</si>
  <si>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</si>
  <si>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</si>
  <si>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</si>
  <si>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</si>
  <si>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</si>
  <si>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</si>
  <si>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</si>
  <si>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</si>
  <si>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</si>
  <si>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</si>
  <si>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</si>
  <si>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</si>
  <si>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</si>
  <si>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</si>
  <si>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</si>
  <si>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</si>
  <si>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</si>
  <si>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</si>
  <si>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</si>
  <si>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</si>
  <si>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</si>
  <si>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</si>
  <si>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</si>
  <si>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</si>
  <si>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</si>
  <si>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</si>
  <si>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</si>
  <si>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</si>
  <si>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</si>
  <si>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</si>
  <si>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</si>
  <si>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</si>
  <si>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</si>
  <si>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</si>
  <si>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</si>
  <si>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</si>
  <si>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</si>
  <si>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</si>
  <si>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</si>
  <si>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</si>
  <si>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</si>
  <si>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</si>
  <si>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</si>
  <si>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</si>
  <si>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</si>
  <si>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</si>
  <si>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</si>
  <si>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</si>
  <si>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</si>
  <si>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</si>
  <si>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</si>
  <si>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</si>
  <si>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</si>
  <si>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</si>
  <si>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</si>
  <si>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</si>
  <si>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</si>
  <si>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</si>
  <si>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</si>
  <si>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</si>
  <si>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</si>
  <si>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</si>
  <si>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</si>
  <si>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</si>
  <si>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</si>
  <si>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612325302</t>
  </si>
  <si>
    <t>Vápenocementová nebo vápenná omítka ostění nebo nadpraží štuková</t>
  </si>
  <si>
    <t>m2</t>
  </si>
  <si>
    <t>CS ÚRS 2016 01</t>
  </si>
  <si>
    <t>4</t>
  </si>
  <si>
    <t>2</t>
  </si>
  <si>
    <t>-795498299</t>
  </si>
  <si>
    <t>VV</t>
  </si>
  <si>
    <t>"o1 a o14"(1,2+1,775*2)*7*0,3</t>
  </si>
  <si>
    <t>"o2"(1,7+1,45*2)*3*0,3</t>
  </si>
  <si>
    <t>"o3"(1,9+1,2*2)*0,3</t>
  </si>
  <si>
    <t>"o5"(1,11+1,5*2)*9*0,3</t>
  </si>
  <si>
    <t>"o11"(1,95+1,5*2)*0,3</t>
  </si>
  <si>
    <t>"o4"(0,62+0,84*2)*0,3</t>
  </si>
  <si>
    <t>"o6"(0,85+0,9*2)*2*0,3</t>
  </si>
  <si>
    <t>"o7"(0,8+1*2)*3*0,3</t>
  </si>
  <si>
    <t>"o8"(0,6+0,9*2)*0,3</t>
  </si>
  <si>
    <t>"o9"(0,78+0,95*2)*0,3</t>
  </si>
  <si>
    <t>"o10"(0,4+0,6*2)*0,3</t>
  </si>
  <si>
    <t>"o12"(0,6+0,6*2)*2*0,3</t>
  </si>
  <si>
    <t>"o13"(0,58+0,58*2)*0,3</t>
  </si>
  <si>
    <t>619991001</t>
  </si>
  <si>
    <t>Zakrytí vnitřních ploch před znečištěním včetně pozdějšího odkrytí podlah fólií přilepenou lepící páskou</t>
  </si>
  <si>
    <t>-488935495</t>
  </si>
  <si>
    <t>4*(7+4+1+9+2+3+1+1+1+1+2+1+1)</t>
  </si>
  <si>
    <t>"odhad u výkladce"3*3</t>
  </si>
  <si>
    <t>3</t>
  </si>
  <si>
    <t>619991011</t>
  </si>
  <si>
    <t>Zakrytí vnitřních ploch před znečištěním včetně pozdějšího odkrytí konstrukcí a prvků obalením fólií a přelepením páskou</t>
  </si>
  <si>
    <t>-1035759271</t>
  </si>
  <si>
    <t>"plocha oken dveří a výkladců"36,998+12,78+2,6+6,24</t>
  </si>
  <si>
    <t>"plocha jiných konstrukcí odhad"50</t>
  </si>
  <si>
    <t>619991021</t>
  </si>
  <si>
    <t>Zakrytí vnitřních ploch před znečištěním včetně pozdějšího odkrytí rámů oken a dveří, keramických soklů oblepením malířskou páskou</t>
  </si>
  <si>
    <t>m</t>
  </si>
  <si>
    <t>1707267967</t>
  </si>
  <si>
    <t>"o1 a o14"(1,2*2+1,775*2)*7</t>
  </si>
  <si>
    <t>"o2"(1,7*2+1,5*2)*3</t>
  </si>
  <si>
    <t>"o3"(1,9*2+1,2*2)</t>
  </si>
  <si>
    <t>"o5"(1,11*2+1,5*2)*9</t>
  </si>
  <si>
    <t>"o11"1,95*2+1,5*2</t>
  </si>
  <si>
    <t>"o4"0,62*2+0,84*2</t>
  </si>
  <si>
    <t>"o6"(0,85*2+0,9*2)*2</t>
  </si>
  <si>
    <t>"o7"(0,8*2+1*2)*3</t>
  </si>
  <si>
    <t>"o8"0,6*2+0,9*2</t>
  </si>
  <si>
    <t>"o9"0,78*2+0,95*2</t>
  </si>
  <si>
    <t>"o10"0,4*2+0,6*2</t>
  </si>
  <si>
    <t>"o12"(0,6*2+0,6*2)*2</t>
  </si>
  <si>
    <t>"o13"0,58*2+0,58*2</t>
  </si>
  <si>
    <t>"V2"3*2,08</t>
  </si>
  <si>
    <t>"D5"1*2,6</t>
  </si>
  <si>
    <t>5</t>
  </si>
  <si>
    <t>619995001</t>
  </si>
  <si>
    <t>Začištění omítek (s dodáním hmot) kolem oken, dveří, podlah, obkladů apod.</t>
  </si>
  <si>
    <t>1368811849</t>
  </si>
  <si>
    <t>uvnitř i venku</t>
  </si>
  <si>
    <t>"o1 a o14"(1,2+1,775*2)*7</t>
  </si>
  <si>
    <t>"o2"(1,7+1,5*2)*3</t>
  </si>
  <si>
    <t>"o3"(1,9+1,2*2)</t>
  </si>
  <si>
    <t>"o5"(1,11+1,5*2)*9</t>
  </si>
  <si>
    <t>"o11"1,95+1,5*2</t>
  </si>
  <si>
    <t>"o4"0,62+0,84*2</t>
  </si>
  <si>
    <t>"o6"(0,85+0,9*2)*2</t>
  </si>
  <si>
    <t>"o7"(0,8+1*2)*3</t>
  </si>
  <si>
    <t>"o8"0,6+0,9*2</t>
  </si>
  <si>
    <t>"o9"0,78+0,95*2</t>
  </si>
  <si>
    <t>"o10"0,4+0,6*2</t>
  </si>
  <si>
    <t>"o12"(0,6+0,6*2)*2</t>
  </si>
  <si>
    <t>"o13"0,58+0,58*2</t>
  </si>
  <si>
    <t>"V2"3+2,08*2</t>
  </si>
  <si>
    <t>"D5"1+2,6*2</t>
  </si>
  <si>
    <t>Součet</t>
  </si>
  <si>
    <t>134,97*2</t>
  </si>
  <si>
    <t>632450121</t>
  </si>
  <si>
    <t>Potěr cementový vyrovnávací ze suchých směsí v pásu o průměrné (střední) tl. od 10 do 20 mm</t>
  </si>
  <si>
    <t>642812730</t>
  </si>
  <si>
    <t>"o2,"1,7*3*0,3</t>
  </si>
  <si>
    <t>"o3"1,9*0,3</t>
  </si>
  <si>
    <t>"o5"1,11*9*0,3</t>
  </si>
  <si>
    <t>"o11"1,95*0,3</t>
  </si>
  <si>
    <t>"o4"0,62*0,3</t>
  </si>
  <si>
    <t>"o6"0,8*2*0,3</t>
  </si>
  <si>
    <t>"o7"0,8*3*0,3</t>
  </si>
  <si>
    <t>"o8"0,6*0,3</t>
  </si>
  <si>
    <t>"o9"0,78*0,3</t>
  </si>
  <si>
    <t>"o10"0,4*0,3</t>
  </si>
  <si>
    <t>"o12"0,6*2*0,3</t>
  </si>
  <si>
    <t>"o13"0,58*2*0,3</t>
  </si>
  <si>
    <t>7</t>
  </si>
  <si>
    <t>632450124</t>
  </si>
  <si>
    <t>Potěr cementový vyrovnávací ze suchých směsí v pásu o průměrné (střední) tl. přes 40 do 50 mm</t>
  </si>
  <si>
    <t>-1646967569</t>
  </si>
  <si>
    <t>"vyrovnání vnějš parapetu "</t>
  </si>
  <si>
    <t>"o1"1,2*0,3</t>
  </si>
  <si>
    <t>9</t>
  </si>
  <si>
    <t>Ostatní konstrukce a práce, bourání</t>
  </si>
  <si>
    <t>8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</si>
  <si>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</si>
  <si>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</si>
  <si>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1943470472</t>
  </si>
  <si>
    <t>"odhad ploch nutné k vyčištění bytů"145*2</t>
  </si>
  <si>
    <t>968062354</t>
  </si>
  <si>
    <t>Vybourání dřevěných rámů oken s křídly, dveřních zárubní, vrat, stěn, ostění nebo obkladů rámů oken s křídly dvojitých, plochy do 1 m2</t>
  </si>
  <si>
    <t>-795530008</t>
  </si>
  <si>
    <t>"o4"0,62*0,84</t>
  </si>
  <si>
    <t>"o6"0,85*0,9*2</t>
  </si>
  <si>
    <t>"o7"0,8*1*3</t>
  </si>
  <si>
    <t>"o8"0,6*0,9</t>
  </si>
  <si>
    <t>"o9"0,78*0,95</t>
  </si>
  <si>
    <t>"o10"0,4*0,6</t>
  </si>
  <si>
    <t>"o12"0,6*0,6*2</t>
  </si>
  <si>
    <t>"o13"0,58*0,58</t>
  </si>
  <si>
    <t>968062355</t>
  </si>
  <si>
    <t>Vybourání dřevěných rámů oken s křídly, dveřních zárubní, vrat, stěn, ostění nebo obkladů rámů oken s křídly dvojitých, plochy do 2 m2</t>
  </si>
  <si>
    <t>-2031502976</t>
  </si>
  <si>
    <t>"o1 a o14"1,2*1,775*7</t>
  </si>
  <si>
    <t>"o2"1,7*1,5*3</t>
  </si>
  <si>
    <t>"o3"1,9*1,2</t>
  </si>
  <si>
    <t>"o5"1,11*1,5*9</t>
  </si>
  <si>
    <t>"o11"1,95*1,5</t>
  </si>
  <si>
    <t>11</t>
  </si>
  <si>
    <t>968072456</t>
  </si>
  <si>
    <t>Vybourání kovových rámů oken s křídly, dveřních zárubní, vrat, stěn, ostění nebo obkladů dveřních zárubní, plochy přes 2 m2</t>
  </si>
  <si>
    <t>-1140065936</t>
  </si>
  <si>
    <t>12</t>
  </si>
  <si>
    <t>968072747</t>
  </si>
  <si>
    <t>Vybourání kovových rámů oken s křídly, dveřních zárubní, vrat, stěn, ostění nebo obkladů stěn výkladních pevných nebo otevíratelných, plochy přes 4 m2</t>
  </si>
  <si>
    <t>-212683421</t>
  </si>
  <si>
    <t>997</t>
  </si>
  <si>
    <t>Přesun sutě</t>
  </si>
  <si>
    <t>13</t>
  </si>
  <si>
    <t>997013213</t>
  </si>
  <si>
    <t>Vnitrostaveništní doprava suti a vybouraných hmot vodorovně do 50 m svisle ručně (nošením po schodech) pro budovy a haly výšky přes 9 do 12 m</t>
  </si>
  <si>
    <t>t</t>
  </si>
  <si>
    <t>1921423402</t>
  </si>
  <si>
    <t>14</t>
  </si>
  <si>
    <t>997013511</t>
  </si>
  <si>
    <t>Odvoz suti a vybouraných hmot z meziskládky na skládku s naložením a se složením, na vzdálenost do 1 km</t>
  </si>
  <si>
    <t>486843828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</si>
  <si>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</si>
  <si>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</si>
  <si>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548303723</t>
  </si>
  <si>
    <t>3,655*5</t>
  </si>
  <si>
    <t>16</t>
  </si>
  <si>
    <t>997013804</t>
  </si>
  <si>
    <t>Poplatek za uložení stavebního odpadu na skládce (skládkovné) ze skla</t>
  </si>
  <si>
    <t>247981579</t>
  </si>
  <si>
    <t>3,655-1,5</t>
  </si>
  <si>
    <t>17</t>
  </si>
  <si>
    <t>997013811</t>
  </si>
  <si>
    <t>Poplatek za uložení stavebního odpadu na skládce (skládkovné) dřevěného</t>
  </si>
  <si>
    <t>-1726052528</t>
  </si>
  <si>
    <t>998</t>
  </si>
  <si>
    <t>Přesun hmot</t>
  </si>
  <si>
    <t>18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</si>
  <si>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</si>
  <si>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</si>
  <si>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1911315844</t>
  </si>
  <si>
    <t>PSV</t>
  </si>
  <si>
    <t>Práce a dodávky PSV</t>
  </si>
  <si>
    <t>764</t>
  </si>
  <si>
    <t>Konstrukce klempířské</t>
  </si>
  <si>
    <t>19</t>
  </si>
  <si>
    <t>764216441</t>
  </si>
  <si>
    <t>Oplechování parapetů z pozinkovaného plechu rovných celoplošně lepené, bez rohů rš 160 mm</t>
  </si>
  <si>
    <t>1082456382</t>
  </si>
  <si>
    <t>"o1ao14"1,2*7</t>
  </si>
  <si>
    <t>"o2"1,7*3</t>
  </si>
  <si>
    <t>"o3"1,9</t>
  </si>
  <si>
    <t>"o5"1,11*9</t>
  </si>
  <si>
    <t>"o11"1,95</t>
  </si>
  <si>
    <t>"o4"0,62</t>
  </si>
  <si>
    <t>"o6"0,85*2</t>
  </si>
  <si>
    <t>"o7"0,8*3</t>
  </si>
  <si>
    <t>"o8"0,6</t>
  </si>
  <si>
    <t>"o9"0,78</t>
  </si>
  <si>
    <t>"o10"0,4</t>
  </si>
  <si>
    <t>"o12"0,6*2</t>
  </si>
  <si>
    <t>"o13"0,58*2</t>
  </si>
  <si>
    <t>20</t>
  </si>
  <si>
    <t>764216444</t>
  </si>
  <si>
    <t>Oplechování parapetů z pozinkovaného plechu rovných celoplošně lepené, bez rohů rš 330 mm</t>
  </si>
  <si>
    <t>1606770396</t>
  </si>
  <si>
    <t>"o14"1,2</t>
  </si>
  <si>
    <t>764216665</t>
  </si>
  <si>
    <t>Oplechování parapetů z pozinkovaného plechu s povrchovou úpravou rovných celoplošně lepené, bez rohů Příplatek k cenám za zvýšenou pracnost při provedení rohu nebo koutu do rš 400 mm</t>
  </si>
  <si>
    <t>kus</t>
  </si>
  <si>
    <t>-2022114680</t>
  </si>
  <si>
    <t>"o1ao14"7</t>
  </si>
  <si>
    <t>"o2"3</t>
  </si>
  <si>
    <t>"o3"1</t>
  </si>
  <si>
    <t>"o5"9</t>
  </si>
  <si>
    <t>"o11"1</t>
  </si>
  <si>
    <t>"o4"1</t>
  </si>
  <si>
    <t>"o6"2</t>
  </si>
  <si>
    <t>"o7"3</t>
  </si>
  <si>
    <t>"o8"1</t>
  </si>
  <si>
    <t>"o9"1</t>
  </si>
  <si>
    <t>"o10"1</t>
  </si>
  <si>
    <t>"o12"2</t>
  </si>
  <si>
    <t>"o13"1</t>
  </si>
  <si>
    <t>22</t>
  </si>
  <si>
    <t>998764103</t>
  </si>
  <si>
    <t>Přesun hmot pro konstrukce klempířské stanovený z hmotnosti přesunovaného materiálu vodorovná dopravní vzdálenost do 50 m v objektech výšky přes 12 do 24 m</t>
  </si>
  <si>
    <t>-890931958</t>
  </si>
  <si>
    <t>766</t>
  </si>
  <si>
    <t>Konstrukce truhlářské</t>
  </si>
  <si>
    <t>23</t>
  </si>
  <si>
    <t>766441811</t>
  </si>
  <si>
    <t>Demontáž parapetních desek dřevěných nebo plastových šířky do 300 mm délky do 1m</t>
  </si>
  <si>
    <t>1301454568</t>
  </si>
  <si>
    <t>"o13"2</t>
  </si>
  <si>
    <t>47</t>
  </si>
  <si>
    <t>766441812</t>
  </si>
  <si>
    <t>Demontáž parapetních desek dřevěných nebo plastových šířky přes 300 mm délky do 1m</t>
  </si>
  <si>
    <t>CS ÚRS 2017 01</t>
  </si>
  <si>
    <t>-473828656</t>
  </si>
  <si>
    <t>24</t>
  </si>
  <si>
    <t>766441821</t>
  </si>
  <si>
    <t>Demontáž parapetních desek dřevěných nebo plastových šířky do 300 mm délky přes 1m</t>
  </si>
  <si>
    <t>-1983215283</t>
  </si>
  <si>
    <t>"o1"6</t>
  </si>
  <si>
    <t>46</t>
  </si>
  <si>
    <t>766441822</t>
  </si>
  <si>
    <t>Demontáž parapetních desek dřevěných nebo plastových šířky přes 300 mm délky přes 1m</t>
  </si>
  <si>
    <t>-676022599</t>
  </si>
  <si>
    <t>"o14"1</t>
  </si>
  <si>
    <t>25</t>
  </si>
  <si>
    <t>766621111</t>
  </si>
  <si>
    <t>Montáž oken dřevěných včetně montáže rámu na polyuretanovou pěnu plochy přes 1 m2 špaletových do zdiva, výšky do 1,5 m</t>
  </si>
  <si>
    <t>478257946</t>
  </si>
  <si>
    <t>"o1"1,2*1,775*6</t>
  </si>
  <si>
    <t>26</t>
  </si>
  <si>
    <t>766621211</t>
  </si>
  <si>
    <t>Montáž dřevěných oken plochy přes 1 m2 otevíravých výšky do 1,5 m s rámem do zdiva</t>
  </si>
  <si>
    <t>1801172181</t>
  </si>
  <si>
    <t>"o14"1,2*1,775</t>
  </si>
  <si>
    <t>27</t>
  </si>
  <si>
    <t>766621622</t>
  </si>
  <si>
    <t>Montáž dřevěných oken plochy do 1 m2 zdvojených otevíravých, sklápěcích do zdiva</t>
  </si>
  <si>
    <t>-1115660160</t>
  </si>
  <si>
    <t>28</t>
  </si>
  <si>
    <t>M</t>
  </si>
  <si>
    <t>R 766 001</t>
  </si>
  <si>
    <t>dodávka dřevěných oken s izolačním dvojsklem</t>
  </si>
  <si>
    <t>32</t>
  </si>
  <si>
    <t>-647472474</t>
  </si>
  <si>
    <t>"plocha oken celkem"29,97+7,028</t>
  </si>
  <si>
    <t>29</t>
  </si>
  <si>
    <t>R 776 010</t>
  </si>
  <si>
    <t>dodávka dřevěných špaletových oken</t>
  </si>
  <si>
    <t>-1525909391</t>
  </si>
  <si>
    <t>30</t>
  </si>
  <si>
    <t>766660621</t>
  </si>
  <si>
    <t>Montáž dveřních křídel dřevěných nebo plastových vchodových dveří včetně rámu do betonové konstrukce jednokřídlových s nadsvětlíkem</t>
  </si>
  <si>
    <t>1579933654</t>
  </si>
  <si>
    <t>"D5"1</t>
  </si>
  <si>
    <t>31</t>
  </si>
  <si>
    <t>R 766 002</t>
  </si>
  <si>
    <t>dodávka vchodových dveří</t>
  </si>
  <si>
    <t>1022155874</t>
  </si>
  <si>
    <t>766694111</t>
  </si>
  <si>
    <t>Montáž ostatních truhlářských konstrukcí parapetních desek dřevěných nebo plastových šířky do 300 mm, délky do 1000 mm</t>
  </si>
  <si>
    <t>1284057023</t>
  </si>
  <si>
    <t>49</t>
  </si>
  <si>
    <t>766694121</t>
  </si>
  <si>
    <t>Montáž ostatních truhlářských konstrukcí parapetních desek dřevěných nebo plastových šířky přes 300 mm, délky do 1000 mm</t>
  </si>
  <si>
    <t>555800822</t>
  </si>
  <si>
    <t>PSC</t>
  </si>
  <si>
    <t xml:space="preserve">Poznámka k souboru cen:_x000D_
1. Cenami -8111 a -8112 se oceňuje montáž vrat oboru JKPOV 611. 2. Cenami -97 . . nelze oceňovat venkovní krycí lišty balkónových dveří; tato montáž se oceňuje cenou -1610. </t>
  </si>
  <si>
    <t>34</t>
  </si>
  <si>
    <t>766694113</t>
  </si>
  <si>
    <t>Montáž ostatních truhlářských konstrukcí parapetních desek dřevěných nebo plastových šířky do 300 mm, délky přes 1600 do 2600 mm</t>
  </si>
  <si>
    <t>-112783270</t>
  </si>
  <si>
    <t>50</t>
  </si>
  <si>
    <t>766694124</t>
  </si>
  <si>
    <t>Montáž ostatních truhlářských konstrukcí parapetních desek dřevěných nebo plastových šířky přes 300 mm, délky přes 2600 mm</t>
  </si>
  <si>
    <t>1972728873</t>
  </si>
  <si>
    <t>35</t>
  </si>
  <si>
    <t>607941030</t>
  </si>
  <si>
    <t>Výlisky z hmoty dřevovláknité a dřevotřískové parapety vnitřní dřevotřískové POSTFORMING (hnědá, bílá) rozměr: šířka x 1 m délky 300 mm</t>
  </si>
  <si>
    <t>-1803082797</t>
  </si>
  <si>
    <t>"o4"0,62*1</t>
  </si>
  <si>
    <t>"o8"0,6*1</t>
  </si>
  <si>
    <t>"o9"0,78*1</t>
  </si>
  <si>
    <t>"o12"0,62</t>
  </si>
  <si>
    <t>"o3"1,9*1</t>
  </si>
  <si>
    <t>"o1"1,2*6</t>
  </si>
  <si>
    <t>48</t>
  </si>
  <si>
    <t>607941090</t>
  </si>
  <si>
    <t>deska parapetní dřevotřísková vnitřní 0,6 x 1 m</t>
  </si>
  <si>
    <t>128</t>
  </si>
  <si>
    <t>-1756647978</t>
  </si>
  <si>
    <t>"o10"0,4*1</t>
  </si>
  <si>
    <t>"o11"1,95*1</t>
  </si>
  <si>
    <t>"o14"1,2*1</t>
  </si>
  <si>
    <t>36</t>
  </si>
  <si>
    <t>998766203</t>
  </si>
  <si>
    <t>Přesun hmot pro konstrukce truhlářské stanovený procentní sazbou z ceny vodorovná dopravní vzdálenost do 50 m v objektech výšky přes 12 do 24 m</t>
  </si>
  <si>
    <t>%</t>
  </si>
  <si>
    <t>996704548</t>
  </si>
  <si>
    <t>767</t>
  </si>
  <si>
    <t>Konstrukce zámečnické</t>
  </si>
  <si>
    <t>37</t>
  </si>
  <si>
    <t>767711110</t>
  </si>
  <si>
    <t>Montáž výkladců zapuštěných pevných, plochy jednotlivě do 9 m2</t>
  </si>
  <si>
    <t>845836416</t>
  </si>
  <si>
    <t>38</t>
  </si>
  <si>
    <t>R 767 001</t>
  </si>
  <si>
    <t>dodávka dřevěného  výkladce</t>
  </si>
  <si>
    <t>-74527227</t>
  </si>
  <si>
    <t>39</t>
  </si>
  <si>
    <t>998767203</t>
  </si>
  <si>
    <t>Přesun hmot pro zámečnické konstrukce stanovený procentní sazbou z ceny vodorovná dopravní vzdálenost do 50 m v objektech výšky přes 12 do 24 m</t>
  </si>
  <si>
    <t>1551773722</t>
  </si>
  <si>
    <t>781</t>
  </si>
  <si>
    <t>Dokončovací práce - obklady</t>
  </si>
  <si>
    <t>40</t>
  </si>
  <si>
    <t>781474113</t>
  </si>
  <si>
    <t>Montáž obkladů vnitřních stěn z dlaždic keramických lepených flexibilním lepidlem režných nebo glazovaných hladkých přes 12 do 19 ks/m2</t>
  </si>
  <si>
    <t>1195832184</t>
  </si>
  <si>
    <t>"obklad parapetu výkladce"3*0,3</t>
  </si>
  <si>
    <t>41</t>
  </si>
  <si>
    <t>597614340</t>
  </si>
  <si>
    <t>Obkládačky a dlaždice keramické TAURUS dlaždice keramické vysoce slinuté neglazované mrazuvzdorné S-hladké  SL- zdrsněné Granit rozměr  29,8 x 29,8 x 0,9 Rio Negro  S      (cen.skup. 76)</t>
  </si>
  <si>
    <t>1875653764</t>
  </si>
  <si>
    <t>0,9*1,1 'Přepočtené koeficientem množství</t>
  </si>
  <si>
    <t>42</t>
  </si>
  <si>
    <t>781495111</t>
  </si>
  <si>
    <t>Ostatní prvky ostatní práce penetrace podkladu</t>
  </si>
  <si>
    <t>-379394542</t>
  </si>
  <si>
    <t>43</t>
  </si>
  <si>
    <t>781495185</t>
  </si>
  <si>
    <t>Ostatní prvky řezání obkladaček rovné</t>
  </si>
  <si>
    <t>1473665032</t>
  </si>
  <si>
    <t>44</t>
  </si>
  <si>
    <t>998781101</t>
  </si>
  <si>
    <t>Přesun hmot pro obklady keramické stanovený z hmotnosti přesunovaného materiálu vodorovná dopravní vzdálenost do 50 m v objektech výšky do 6 m</t>
  </si>
  <si>
    <t>-508305321</t>
  </si>
  <si>
    <t>784</t>
  </si>
  <si>
    <t>Dokončovací práce - malby a tapety</t>
  </si>
  <si>
    <t>45</t>
  </si>
  <si>
    <t>784181011</t>
  </si>
  <si>
    <t>Pačokování dvojnásobné v místnostech výšky do 3,80 m</t>
  </si>
  <si>
    <t>-757898044</t>
  </si>
  <si>
    <t>"o1"(1,2*2+1,775*2)*7</t>
  </si>
  <si>
    <t>"o2, o3"(1,7*2+1,2*2)*4</t>
  </si>
  <si>
    <t>"o11"1,95*2+1,2*2</t>
  </si>
  <si>
    <t>"o6"(0,6*2+0,9*2)*2</t>
  </si>
  <si>
    <t>"o12"(0,4*2+0,6*2)*2</t>
  </si>
  <si>
    <t>"D5"0,86*2,54</t>
  </si>
  <si>
    <t>161,054*0,5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</si>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</sst>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3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1"/>
      <c r="AS2" s="331"/>
      <c r="AT2" s="331"/>
      <c r="AU2" s="331"/>
      <c r="AV2" s="331"/>
      <c r="AW2" s="331"/>
      <c r="AX2" s="331"/>
      <c r="AY2" s="331"/>
      <c r="AZ2" s="331"/>
      <c r="BA2" s="331"/>
      <c r="BB2" s="331"/>
      <c r="BC2" s="331"/>
      <c r="BD2" s="331"/>
      <c r="BE2" s="331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60" t="s">
        <v>16</v>
      </c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1"/>
      <c r="Y5" s="361"/>
      <c r="Z5" s="361"/>
      <c r="AA5" s="361"/>
      <c r="AB5" s="361"/>
      <c r="AC5" s="361"/>
      <c r="AD5" s="361"/>
      <c r="AE5" s="361"/>
      <c r="AF5" s="361"/>
      <c r="AG5" s="361"/>
      <c r="AH5" s="361"/>
      <c r="AI5" s="361"/>
      <c r="AJ5" s="361"/>
      <c r="AK5" s="361"/>
      <c r="AL5" s="361"/>
      <c r="AM5" s="361"/>
      <c r="AN5" s="361"/>
      <c r="AO5" s="361"/>
      <c r="AP5" s="28"/>
      <c r="AQ5" s="30"/>
      <c r="BE5" s="358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62" t="s">
        <v>19</v>
      </c>
      <c r="L6" s="361"/>
      <c r="M6" s="361"/>
      <c r="N6" s="361"/>
      <c r="O6" s="361"/>
      <c r="P6" s="361"/>
      <c r="Q6" s="361"/>
      <c r="R6" s="361"/>
      <c r="S6" s="361"/>
      <c r="T6" s="361"/>
      <c r="U6" s="361"/>
      <c r="V6" s="361"/>
      <c r="W6" s="361"/>
      <c r="X6" s="361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1"/>
      <c r="AJ6" s="361"/>
      <c r="AK6" s="361"/>
      <c r="AL6" s="361"/>
      <c r="AM6" s="361"/>
      <c r="AN6" s="361"/>
      <c r="AO6" s="361"/>
      <c r="AP6" s="28"/>
      <c r="AQ6" s="30"/>
      <c r="BE6" s="359"/>
      <c r="BS6" s="23" t="s">
        <v>20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22</v>
      </c>
      <c r="AO7" s="28"/>
      <c r="AP7" s="28"/>
      <c r="AQ7" s="30"/>
      <c r="BE7" s="359"/>
      <c r="BS7" s="23" t="s">
        <v>24</v>
      </c>
    </row>
    <row r="8" spans="1:74" ht="14.45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59"/>
      <c r="BS8" s="23" t="s">
        <v>29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59"/>
      <c r="BS9" s="23" t="s">
        <v>30</v>
      </c>
    </row>
    <row r="10" spans="1:74" ht="14.45" customHeight="1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22</v>
      </c>
      <c r="AO10" s="28"/>
      <c r="AP10" s="28"/>
      <c r="AQ10" s="30"/>
      <c r="BE10" s="359"/>
      <c r="BS10" s="23" t="s">
        <v>20</v>
      </c>
    </row>
    <row r="11" spans="1:74" ht="18.399999999999999" customHeight="1">
      <c r="B11" s="27"/>
      <c r="C11" s="28"/>
      <c r="D11" s="28"/>
      <c r="E11" s="34" t="s">
        <v>33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34</v>
      </c>
      <c r="AL11" s="28"/>
      <c r="AM11" s="28"/>
      <c r="AN11" s="34" t="s">
        <v>22</v>
      </c>
      <c r="AO11" s="28"/>
      <c r="AP11" s="28"/>
      <c r="AQ11" s="30"/>
      <c r="BE11" s="359"/>
      <c r="BS11" s="23" t="s">
        <v>20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59"/>
      <c r="BS12" s="23" t="s">
        <v>20</v>
      </c>
    </row>
    <row r="13" spans="1:74" ht="14.45" customHeight="1">
      <c r="B13" s="27"/>
      <c r="C13" s="28"/>
      <c r="D13" s="36" t="s">
        <v>35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36</v>
      </c>
      <c r="AO13" s="28"/>
      <c r="AP13" s="28"/>
      <c r="AQ13" s="30"/>
      <c r="BE13" s="359"/>
      <c r="BS13" s="23" t="s">
        <v>20</v>
      </c>
    </row>
    <row r="14" spans="1:74" ht="15">
      <c r="B14" s="27"/>
      <c r="C14" s="28"/>
      <c r="D14" s="28"/>
      <c r="E14" s="363" t="s">
        <v>36</v>
      </c>
      <c r="F14" s="364"/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364"/>
      <c r="U14" s="364"/>
      <c r="V14" s="364"/>
      <c r="W14" s="364"/>
      <c r="X14" s="364"/>
      <c r="Y14" s="364"/>
      <c r="Z14" s="364"/>
      <c r="AA14" s="364"/>
      <c r="AB14" s="364"/>
      <c r="AC14" s="364"/>
      <c r="AD14" s="364"/>
      <c r="AE14" s="364"/>
      <c r="AF14" s="364"/>
      <c r="AG14" s="364"/>
      <c r="AH14" s="364"/>
      <c r="AI14" s="364"/>
      <c r="AJ14" s="364"/>
      <c r="AK14" s="36" t="s">
        <v>34</v>
      </c>
      <c r="AL14" s="28"/>
      <c r="AM14" s="28"/>
      <c r="AN14" s="38" t="s">
        <v>36</v>
      </c>
      <c r="AO14" s="28"/>
      <c r="AP14" s="28"/>
      <c r="AQ14" s="30"/>
      <c r="BE14" s="359"/>
      <c r="BS14" s="23" t="s">
        <v>20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59"/>
      <c r="BS15" s="23" t="s">
        <v>6</v>
      </c>
    </row>
    <row r="16" spans="1:74" ht="14.45" customHeight="1">
      <c r="B16" s="27"/>
      <c r="C16" s="28"/>
      <c r="D16" s="36" t="s">
        <v>37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22</v>
      </c>
      <c r="AO16" s="28"/>
      <c r="AP16" s="28"/>
      <c r="AQ16" s="30"/>
      <c r="BE16" s="359"/>
      <c r="BS16" s="23" t="s">
        <v>6</v>
      </c>
    </row>
    <row r="17" spans="2:71" ht="18.399999999999999" customHeight="1">
      <c r="B17" s="27"/>
      <c r="C17" s="28"/>
      <c r="D17" s="28"/>
      <c r="E17" s="34" t="s">
        <v>38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34</v>
      </c>
      <c r="AL17" s="28"/>
      <c r="AM17" s="28"/>
      <c r="AN17" s="34" t="s">
        <v>22</v>
      </c>
      <c r="AO17" s="28"/>
      <c r="AP17" s="28"/>
      <c r="AQ17" s="30"/>
      <c r="BE17" s="359"/>
      <c r="BS17" s="23" t="s">
        <v>39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59"/>
      <c r="BS18" s="23" t="s">
        <v>8</v>
      </c>
    </row>
    <row r="19" spans="2:71" ht="14.45" customHeight="1">
      <c r="B19" s="27"/>
      <c r="C19" s="28"/>
      <c r="D19" s="36" t="s">
        <v>40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59"/>
      <c r="BS19" s="23" t="s">
        <v>8</v>
      </c>
    </row>
    <row r="20" spans="2:71" ht="22.5" customHeight="1">
      <c r="B20" s="27"/>
      <c r="C20" s="28"/>
      <c r="D20" s="28"/>
      <c r="E20" s="365" t="s">
        <v>22</v>
      </c>
      <c r="F20" s="365"/>
      <c r="G20" s="365"/>
      <c r="H20" s="365"/>
      <c r="I20" s="365"/>
      <c r="J20" s="365"/>
      <c r="K20" s="365"/>
      <c r="L20" s="365"/>
      <c r="M20" s="365"/>
      <c r="N20" s="365"/>
      <c r="O20" s="365"/>
      <c r="P20" s="365"/>
      <c r="Q20" s="365"/>
      <c r="R20" s="365"/>
      <c r="S20" s="365"/>
      <c r="T20" s="365"/>
      <c r="U20" s="365"/>
      <c r="V20" s="365"/>
      <c r="W20" s="365"/>
      <c r="X20" s="365"/>
      <c r="Y20" s="365"/>
      <c r="Z20" s="365"/>
      <c r="AA20" s="365"/>
      <c r="AB20" s="365"/>
      <c r="AC20" s="365"/>
      <c r="AD20" s="365"/>
      <c r="AE20" s="365"/>
      <c r="AF20" s="365"/>
      <c r="AG20" s="365"/>
      <c r="AH20" s="365"/>
      <c r="AI20" s="365"/>
      <c r="AJ20" s="365"/>
      <c r="AK20" s="365"/>
      <c r="AL20" s="365"/>
      <c r="AM20" s="365"/>
      <c r="AN20" s="365"/>
      <c r="AO20" s="28"/>
      <c r="AP20" s="28"/>
      <c r="AQ20" s="30"/>
      <c r="BE20" s="35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5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59"/>
    </row>
    <row r="23" spans="2:71" s="1" customFormat="1" ht="25.9" customHeight="1">
      <c r="B23" s="40"/>
      <c r="C23" s="41"/>
      <c r="D23" s="42" t="s">
        <v>41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66">
        <f>ROUND(AG51,2)</f>
        <v>0</v>
      </c>
      <c r="AL23" s="367"/>
      <c r="AM23" s="367"/>
      <c r="AN23" s="367"/>
      <c r="AO23" s="367"/>
      <c r="AP23" s="41"/>
      <c r="AQ23" s="44"/>
      <c r="BE23" s="35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5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8" t="s">
        <v>42</v>
      </c>
      <c r="M25" s="368"/>
      <c r="N25" s="368"/>
      <c r="O25" s="368"/>
      <c r="P25" s="41"/>
      <c r="Q25" s="41"/>
      <c r="R25" s="41"/>
      <c r="S25" s="41"/>
      <c r="T25" s="41"/>
      <c r="U25" s="41"/>
      <c r="V25" s="41"/>
      <c r="W25" s="368" t="s">
        <v>43</v>
      </c>
      <c r="X25" s="368"/>
      <c r="Y25" s="368"/>
      <c r="Z25" s="368"/>
      <c r="AA25" s="368"/>
      <c r="AB25" s="368"/>
      <c r="AC25" s="368"/>
      <c r="AD25" s="368"/>
      <c r="AE25" s="368"/>
      <c r="AF25" s="41"/>
      <c r="AG25" s="41"/>
      <c r="AH25" s="41"/>
      <c r="AI25" s="41"/>
      <c r="AJ25" s="41"/>
      <c r="AK25" s="368" t="s">
        <v>44</v>
      </c>
      <c r="AL25" s="368"/>
      <c r="AM25" s="368"/>
      <c r="AN25" s="368"/>
      <c r="AO25" s="368"/>
      <c r="AP25" s="41"/>
      <c r="AQ25" s="44"/>
      <c r="BE25" s="359"/>
    </row>
    <row r="26" spans="2:71" s="2" customFormat="1" ht="14.45" customHeight="1">
      <c r="B26" s="46"/>
      <c r="C26" s="47"/>
      <c r="D26" s="48" t="s">
        <v>45</v>
      </c>
      <c r="E26" s="47"/>
      <c r="F26" s="48" t="s">
        <v>46</v>
      </c>
      <c r="G26" s="47"/>
      <c r="H26" s="47"/>
      <c r="I26" s="47"/>
      <c r="J26" s="47"/>
      <c r="K26" s="47"/>
      <c r="L26" s="351">
        <v>0.21</v>
      </c>
      <c r="M26" s="352"/>
      <c r="N26" s="352"/>
      <c r="O26" s="352"/>
      <c r="P26" s="47"/>
      <c r="Q26" s="47"/>
      <c r="R26" s="47"/>
      <c r="S26" s="47"/>
      <c r="T26" s="47"/>
      <c r="U26" s="47"/>
      <c r="V26" s="47"/>
      <c r="W26" s="353">
        <f>ROUND(AZ51,2)</f>
        <v>0</v>
      </c>
      <c r="X26" s="352"/>
      <c r="Y26" s="352"/>
      <c r="Z26" s="352"/>
      <c r="AA26" s="352"/>
      <c r="AB26" s="352"/>
      <c r="AC26" s="352"/>
      <c r="AD26" s="352"/>
      <c r="AE26" s="352"/>
      <c r="AF26" s="47"/>
      <c r="AG26" s="47"/>
      <c r="AH26" s="47"/>
      <c r="AI26" s="47"/>
      <c r="AJ26" s="47"/>
      <c r="AK26" s="353">
        <f>ROUND(AV51,2)</f>
        <v>0</v>
      </c>
      <c r="AL26" s="352"/>
      <c r="AM26" s="352"/>
      <c r="AN26" s="352"/>
      <c r="AO26" s="352"/>
      <c r="AP26" s="47"/>
      <c r="AQ26" s="49"/>
      <c r="BE26" s="359"/>
    </row>
    <row r="27" spans="2:71" s="2" customFormat="1" ht="14.45" customHeight="1">
      <c r="B27" s="46"/>
      <c r="C27" s="47"/>
      <c r="D27" s="47"/>
      <c r="E27" s="47"/>
      <c r="F27" s="48" t="s">
        <v>47</v>
      </c>
      <c r="G27" s="47"/>
      <c r="H27" s="47"/>
      <c r="I27" s="47"/>
      <c r="J27" s="47"/>
      <c r="K27" s="47"/>
      <c r="L27" s="351">
        <v>0.15</v>
      </c>
      <c r="M27" s="352"/>
      <c r="N27" s="352"/>
      <c r="O27" s="352"/>
      <c r="P27" s="47"/>
      <c r="Q27" s="47"/>
      <c r="R27" s="47"/>
      <c r="S27" s="47"/>
      <c r="T27" s="47"/>
      <c r="U27" s="47"/>
      <c r="V27" s="47"/>
      <c r="W27" s="353">
        <f>ROUND(BA51,2)</f>
        <v>0</v>
      </c>
      <c r="X27" s="352"/>
      <c r="Y27" s="352"/>
      <c r="Z27" s="352"/>
      <c r="AA27" s="352"/>
      <c r="AB27" s="352"/>
      <c r="AC27" s="352"/>
      <c r="AD27" s="352"/>
      <c r="AE27" s="352"/>
      <c r="AF27" s="47"/>
      <c r="AG27" s="47"/>
      <c r="AH27" s="47"/>
      <c r="AI27" s="47"/>
      <c r="AJ27" s="47"/>
      <c r="AK27" s="353">
        <f>ROUND(AW51,2)</f>
        <v>0</v>
      </c>
      <c r="AL27" s="352"/>
      <c r="AM27" s="352"/>
      <c r="AN27" s="352"/>
      <c r="AO27" s="352"/>
      <c r="AP27" s="47"/>
      <c r="AQ27" s="49"/>
      <c r="BE27" s="359"/>
    </row>
    <row r="28" spans="2:71" s="2" customFormat="1" ht="14.45" hidden="1" customHeight="1">
      <c r="B28" s="46"/>
      <c r="C28" s="47"/>
      <c r="D28" s="47"/>
      <c r="E28" s="47"/>
      <c r="F28" s="48" t="s">
        <v>48</v>
      </c>
      <c r="G28" s="47"/>
      <c r="H28" s="47"/>
      <c r="I28" s="47"/>
      <c r="J28" s="47"/>
      <c r="K28" s="47"/>
      <c r="L28" s="351">
        <v>0.21</v>
      </c>
      <c r="M28" s="352"/>
      <c r="N28" s="352"/>
      <c r="O28" s="352"/>
      <c r="P28" s="47"/>
      <c r="Q28" s="47"/>
      <c r="R28" s="47"/>
      <c r="S28" s="47"/>
      <c r="T28" s="47"/>
      <c r="U28" s="47"/>
      <c r="V28" s="47"/>
      <c r="W28" s="353">
        <f>ROUND(BB51,2)</f>
        <v>0</v>
      </c>
      <c r="X28" s="352"/>
      <c r="Y28" s="352"/>
      <c r="Z28" s="352"/>
      <c r="AA28" s="352"/>
      <c r="AB28" s="352"/>
      <c r="AC28" s="352"/>
      <c r="AD28" s="352"/>
      <c r="AE28" s="352"/>
      <c r="AF28" s="47"/>
      <c r="AG28" s="47"/>
      <c r="AH28" s="47"/>
      <c r="AI28" s="47"/>
      <c r="AJ28" s="47"/>
      <c r="AK28" s="353">
        <v>0</v>
      </c>
      <c r="AL28" s="352"/>
      <c r="AM28" s="352"/>
      <c r="AN28" s="352"/>
      <c r="AO28" s="352"/>
      <c r="AP28" s="47"/>
      <c r="AQ28" s="49"/>
      <c r="BE28" s="359"/>
    </row>
    <row r="29" spans="2:71" s="2" customFormat="1" ht="14.45" hidden="1" customHeight="1">
      <c r="B29" s="46"/>
      <c r="C29" s="47"/>
      <c r="D29" s="47"/>
      <c r="E29" s="47"/>
      <c r="F29" s="48" t="s">
        <v>49</v>
      </c>
      <c r="G29" s="47"/>
      <c r="H29" s="47"/>
      <c r="I29" s="47"/>
      <c r="J29" s="47"/>
      <c r="K29" s="47"/>
      <c r="L29" s="351">
        <v>0.15</v>
      </c>
      <c r="M29" s="352"/>
      <c r="N29" s="352"/>
      <c r="O29" s="352"/>
      <c r="P29" s="47"/>
      <c r="Q29" s="47"/>
      <c r="R29" s="47"/>
      <c r="S29" s="47"/>
      <c r="T29" s="47"/>
      <c r="U29" s="47"/>
      <c r="V29" s="47"/>
      <c r="W29" s="353">
        <f>ROUND(BC51,2)</f>
        <v>0</v>
      </c>
      <c r="X29" s="352"/>
      <c r="Y29" s="352"/>
      <c r="Z29" s="352"/>
      <c r="AA29" s="352"/>
      <c r="AB29" s="352"/>
      <c r="AC29" s="352"/>
      <c r="AD29" s="352"/>
      <c r="AE29" s="352"/>
      <c r="AF29" s="47"/>
      <c r="AG29" s="47"/>
      <c r="AH29" s="47"/>
      <c r="AI29" s="47"/>
      <c r="AJ29" s="47"/>
      <c r="AK29" s="353">
        <v>0</v>
      </c>
      <c r="AL29" s="352"/>
      <c r="AM29" s="352"/>
      <c r="AN29" s="352"/>
      <c r="AO29" s="352"/>
      <c r="AP29" s="47"/>
      <c r="AQ29" s="49"/>
      <c r="BE29" s="359"/>
    </row>
    <row r="30" spans="2:71" s="2" customFormat="1" ht="14.45" hidden="1" customHeight="1">
      <c r="B30" s="46"/>
      <c r="C30" s="47"/>
      <c r="D30" s="47"/>
      <c r="E30" s="47"/>
      <c r="F30" s="48" t="s">
        <v>50</v>
      </c>
      <c r="G30" s="47"/>
      <c r="H30" s="47"/>
      <c r="I30" s="47"/>
      <c r="J30" s="47"/>
      <c r="K30" s="47"/>
      <c r="L30" s="351">
        <v>0</v>
      </c>
      <c r="M30" s="352"/>
      <c r="N30" s="352"/>
      <c r="O30" s="352"/>
      <c r="P30" s="47"/>
      <c r="Q30" s="47"/>
      <c r="R30" s="47"/>
      <c r="S30" s="47"/>
      <c r="T30" s="47"/>
      <c r="U30" s="47"/>
      <c r="V30" s="47"/>
      <c r="W30" s="353">
        <f>ROUND(BD51,2)</f>
        <v>0</v>
      </c>
      <c r="X30" s="352"/>
      <c r="Y30" s="352"/>
      <c r="Z30" s="352"/>
      <c r="AA30" s="352"/>
      <c r="AB30" s="352"/>
      <c r="AC30" s="352"/>
      <c r="AD30" s="352"/>
      <c r="AE30" s="352"/>
      <c r="AF30" s="47"/>
      <c r="AG30" s="47"/>
      <c r="AH30" s="47"/>
      <c r="AI30" s="47"/>
      <c r="AJ30" s="47"/>
      <c r="AK30" s="353">
        <v>0</v>
      </c>
      <c r="AL30" s="352"/>
      <c r="AM30" s="352"/>
      <c r="AN30" s="352"/>
      <c r="AO30" s="352"/>
      <c r="AP30" s="47"/>
      <c r="AQ30" s="49"/>
      <c r="BE30" s="35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59"/>
    </row>
    <row r="32" spans="2:71" s="1" customFormat="1" ht="25.9" customHeight="1">
      <c r="B32" s="40"/>
      <c r="C32" s="50"/>
      <c r="D32" s="51" t="s">
        <v>51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52</v>
      </c>
      <c r="U32" s="52"/>
      <c r="V32" s="52"/>
      <c r="W32" s="52"/>
      <c r="X32" s="354" t="s">
        <v>53</v>
      </c>
      <c r="Y32" s="355"/>
      <c r="Z32" s="355"/>
      <c r="AA32" s="355"/>
      <c r="AB32" s="355"/>
      <c r="AC32" s="52"/>
      <c r="AD32" s="52"/>
      <c r="AE32" s="52"/>
      <c r="AF32" s="52"/>
      <c r="AG32" s="52"/>
      <c r="AH32" s="52"/>
      <c r="AI32" s="52"/>
      <c r="AJ32" s="52"/>
      <c r="AK32" s="356">
        <f>SUM(AK23:AK30)</f>
        <v>0</v>
      </c>
      <c r="AL32" s="355"/>
      <c r="AM32" s="355"/>
      <c r="AN32" s="355"/>
      <c r="AO32" s="357"/>
      <c r="AP32" s="50"/>
      <c r="AQ32" s="54"/>
      <c r="BE32" s="35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54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111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37" t="str">
        <f>K6</f>
        <v>Výměna oken č.p.4</v>
      </c>
      <c r="M42" s="338"/>
      <c r="N42" s="338"/>
      <c r="O42" s="338"/>
      <c r="P42" s="338"/>
      <c r="Q42" s="338"/>
      <c r="R42" s="338"/>
      <c r="S42" s="338"/>
      <c r="T42" s="338"/>
      <c r="U42" s="338"/>
      <c r="V42" s="338"/>
      <c r="W42" s="338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25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Horažďovice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27</v>
      </c>
      <c r="AJ44" s="62"/>
      <c r="AK44" s="62"/>
      <c r="AL44" s="62"/>
      <c r="AM44" s="339" t="str">
        <f>IF(AN8= "","",AN8)</f>
        <v>11. 7. 2016</v>
      </c>
      <c r="AN44" s="339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31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Město Horažďovice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37</v>
      </c>
      <c r="AJ46" s="62"/>
      <c r="AK46" s="62"/>
      <c r="AL46" s="62"/>
      <c r="AM46" s="340" t="str">
        <f>IF(E17="","",E17)</f>
        <v>Mgr. Jiří Tichý</v>
      </c>
      <c r="AN46" s="340"/>
      <c r="AO46" s="340"/>
      <c r="AP46" s="340"/>
      <c r="AQ46" s="62"/>
      <c r="AR46" s="60"/>
      <c r="AS46" s="341" t="s">
        <v>55</v>
      </c>
      <c r="AT46" s="342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35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3"/>
      <c r="AT47" s="344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45"/>
      <c r="AT48" s="346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0" s="1" customFormat="1" ht="29.25" customHeight="1">
      <c r="B49" s="40"/>
      <c r="C49" s="347" t="s">
        <v>56</v>
      </c>
      <c r="D49" s="348"/>
      <c r="E49" s="348"/>
      <c r="F49" s="348"/>
      <c r="G49" s="348"/>
      <c r="H49" s="78"/>
      <c r="I49" s="349" t="s">
        <v>57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 t="s">
        <v>58</v>
      </c>
      <c r="AH49" s="348"/>
      <c r="AI49" s="348"/>
      <c r="AJ49" s="348"/>
      <c r="AK49" s="348"/>
      <c r="AL49" s="348"/>
      <c r="AM49" s="348"/>
      <c r="AN49" s="349" t="s">
        <v>59</v>
      </c>
      <c r="AO49" s="348"/>
      <c r="AP49" s="348"/>
      <c r="AQ49" s="79" t="s">
        <v>60</v>
      </c>
      <c r="AR49" s="60"/>
      <c r="AS49" s="80" t="s">
        <v>61</v>
      </c>
      <c r="AT49" s="81" t="s">
        <v>62</v>
      </c>
      <c r="AU49" s="81" t="s">
        <v>63</v>
      </c>
      <c r="AV49" s="81" t="s">
        <v>64</v>
      </c>
      <c r="AW49" s="81" t="s">
        <v>65</v>
      </c>
      <c r="AX49" s="81" t="s">
        <v>66</v>
      </c>
      <c r="AY49" s="81" t="s">
        <v>67</v>
      </c>
      <c r="AZ49" s="81" t="s">
        <v>68</v>
      </c>
      <c r="BA49" s="81" t="s">
        <v>69</v>
      </c>
      <c r="BB49" s="81" t="s">
        <v>70</v>
      </c>
      <c r="BC49" s="81" t="s">
        <v>71</v>
      </c>
      <c r="BD49" s="82" t="s">
        <v>72</v>
      </c>
    </row>
    <row r="50" spans="1:90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0" s="4" customFormat="1" ht="32.450000000000003" customHeight="1">
      <c r="B51" s="67"/>
      <c r="C51" s="86" t="s">
        <v>73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35">
        <f>ROUND(AG52,2)</f>
        <v>0</v>
      </c>
      <c r="AH51" s="335"/>
      <c r="AI51" s="335"/>
      <c r="AJ51" s="335"/>
      <c r="AK51" s="335"/>
      <c r="AL51" s="335"/>
      <c r="AM51" s="335"/>
      <c r="AN51" s="336">
        <f>SUM(AG51,AT51)</f>
        <v>0</v>
      </c>
      <c r="AO51" s="336"/>
      <c r="AP51" s="336"/>
      <c r="AQ51" s="88" t="s">
        <v>22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74</v>
      </c>
      <c r="BT51" s="93" t="s">
        <v>75</v>
      </c>
      <c r="BV51" s="93" t="s">
        <v>76</v>
      </c>
      <c r="BW51" s="93" t="s">
        <v>7</v>
      </c>
      <c r="BX51" s="93" t="s">
        <v>77</v>
      </c>
      <c r="CL51" s="93" t="s">
        <v>22</v>
      </c>
    </row>
    <row r="52" spans="1:90" s="5" customFormat="1" ht="22.5" customHeight="1">
      <c r="A52" s="94" t="s">
        <v>78</v>
      </c>
      <c r="B52" s="95"/>
      <c r="C52" s="96"/>
      <c r="D52" s="334" t="s">
        <v>16</v>
      </c>
      <c r="E52" s="334"/>
      <c r="F52" s="334"/>
      <c r="G52" s="334"/>
      <c r="H52" s="334"/>
      <c r="I52" s="97"/>
      <c r="J52" s="334" t="s">
        <v>19</v>
      </c>
      <c r="K52" s="334"/>
      <c r="L52" s="334"/>
      <c r="M52" s="334"/>
      <c r="N52" s="334"/>
      <c r="O52" s="334"/>
      <c r="P52" s="334"/>
      <c r="Q52" s="334"/>
      <c r="R52" s="334"/>
      <c r="S52" s="334"/>
      <c r="T52" s="334"/>
      <c r="U52" s="334"/>
      <c r="V52" s="334"/>
      <c r="W52" s="334"/>
      <c r="X52" s="334"/>
      <c r="Y52" s="334"/>
      <c r="Z52" s="334"/>
      <c r="AA52" s="334"/>
      <c r="AB52" s="334"/>
      <c r="AC52" s="334"/>
      <c r="AD52" s="334"/>
      <c r="AE52" s="334"/>
      <c r="AF52" s="334"/>
      <c r="AG52" s="332">
        <f>'111 - Výměna oken č.p.4'!J25</f>
        <v>0</v>
      </c>
      <c r="AH52" s="333"/>
      <c r="AI52" s="333"/>
      <c r="AJ52" s="333"/>
      <c r="AK52" s="333"/>
      <c r="AL52" s="333"/>
      <c r="AM52" s="333"/>
      <c r="AN52" s="332">
        <f>SUM(AG52,AT52)</f>
        <v>0</v>
      </c>
      <c r="AO52" s="333"/>
      <c r="AP52" s="333"/>
      <c r="AQ52" s="98" t="s">
        <v>79</v>
      </c>
      <c r="AR52" s="99"/>
      <c r="AS52" s="100">
        <v>0</v>
      </c>
      <c r="AT52" s="101">
        <f>ROUND(SUM(AV52:AW52),2)</f>
        <v>0</v>
      </c>
      <c r="AU52" s="102">
        <f>'111 - Výměna oken č.p.4'!P81</f>
        <v>0</v>
      </c>
      <c r="AV52" s="101">
        <f>'111 - Výměna oken č.p.4'!J28</f>
        <v>0</v>
      </c>
      <c r="AW52" s="101">
        <f>'111 - Výměna oken č.p.4'!J29</f>
        <v>0</v>
      </c>
      <c r="AX52" s="101">
        <f>'111 - Výměna oken č.p.4'!J30</f>
        <v>0</v>
      </c>
      <c r="AY52" s="101">
        <f>'111 - Výměna oken č.p.4'!J31</f>
        <v>0</v>
      </c>
      <c r="AZ52" s="101">
        <f>'111 - Výměna oken č.p.4'!F28</f>
        <v>0</v>
      </c>
      <c r="BA52" s="101">
        <f>'111 - Výměna oken č.p.4'!F29</f>
        <v>0</v>
      </c>
      <c r="BB52" s="101">
        <f>'111 - Výměna oken č.p.4'!F30</f>
        <v>0</v>
      </c>
      <c r="BC52" s="101">
        <f>'111 - Výměna oken č.p.4'!F31</f>
        <v>0</v>
      </c>
      <c r="BD52" s="103">
        <f>'111 - Výměna oken č.p.4'!F32</f>
        <v>0</v>
      </c>
      <c r="BT52" s="104" t="s">
        <v>24</v>
      </c>
      <c r="BU52" s="104" t="s">
        <v>80</v>
      </c>
      <c r="BV52" s="104" t="s">
        <v>76</v>
      </c>
      <c r="BW52" s="104" t="s">
        <v>7</v>
      </c>
      <c r="BX52" s="104" t="s">
        <v>77</v>
      </c>
      <c r="CL52" s="104" t="s">
        <v>22</v>
      </c>
    </row>
    <row r="53" spans="1:90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0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UJdg47N3gAwsaCEs4VQr1vd2yg+7bAewBMiAVsIaLwtf5vgCkYkRIVTKXDlMwX6HXMpScMNJSSqpvLtcqQW3jQ==" saltValue="mwSeQt15VFrjaZLaR9oh/w==" spinCount="100000" sheet="1" objects="1" scenarios="1" formatCells="0" formatColumns="0" formatRows="0" sort="0" autoFilter="0"/>
  <mergeCells count="41">
    <mergeCell ref="W27:AE27"/>
    <mergeCell ref="AK27:AO27"/>
    <mergeCell ref="L28: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display="1) Rekapitulace stavby"/>
    <hyperlink ref="W1:AI1" location="C51" display="2) Rekapitulace objektů stavby a soupisů prací"/>
    <hyperlink ref="A52" location="'111 - Výměna oken č.p.4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3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6"/>
      <c r="C1" s="106"/>
      <c r="D1" s="107" t="s">
        <v>1</v>
      </c>
      <c r="E1" s="106"/>
      <c r="F1" s="108" t="s">
        <v>81</v>
      </c>
      <c r="G1" s="372" t="s">
        <v>82</v>
      </c>
      <c r="H1" s="372"/>
      <c r="I1" s="109"/>
      <c r="J1" s="108" t="s">
        <v>83</v>
      </c>
      <c r="K1" s="107" t="s">
        <v>84</v>
      </c>
      <c r="L1" s="108" t="s">
        <v>85</v>
      </c>
      <c r="M1" s="108"/>
      <c r="N1" s="108"/>
      <c r="O1" s="108"/>
      <c r="P1" s="108"/>
      <c r="Q1" s="108"/>
      <c r="R1" s="108"/>
      <c r="S1" s="108"/>
      <c r="T1" s="10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23" t="s">
        <v>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0"/>
      <c r="J3" s="25"/>
      <c r="K3" s="26"/>
      <c r="AT3" s="23" t="s">
        <v>24</v>
      </c>
    </row>
    <row r="4" spans="1:70" ht="36.950000000000003" customHeight="1">
      <c r="B4" s="27"/>
      <c r="C4" s="28"/>
      <c r="D4" s="29" t="s">
        <v>86</v>
      </c>
      <c r="E4" s="28"/>
      <c r="F4" s="28"/>
      <c r="G4" s="28"/>
      <c r="H4" s="28"/>
      <c r="I4" s="111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1"/>
      <c r="J5" s="28"/>
      <c r="K5" s="30"/>
    </row>
    <row r="6" spans="1:70" s="1" customFormat="1" ht="15">
      <c r="B6" s="40"/>
      <c r="C6" s="41"/>
      <c r="D6" s="36" t="s">
        <v>18</v>
      </c>
      <c r="E6" s="41"/>
      <c r="F6" s="41"/>
      <c r="G6" s="41"/>
      <c r="H6" s="41"/>
      <c r="I6" s="112"/>
      <c r="J6" s="41"/>
      <c r="K6" s="44"/>
    </row>
    <row r="7" spans="1:70" s="1" customFormat="1" ht="36.950000000000003" customHeight="1">
      <c r="B7" s="40"/>
      <c r="C7" s="41"/>
      <c r="D7" s="41"/>
      <c r="E7" s="369" t="s">
        <v>19</v>
      </c>
      <c r="F7" s="370"/>
      <c r="G7" s="370"/>
      <c r="H7" s="370"/>
      <c r="I7" s="112"/>
      <c r="J7" s="41"/>
      <c r="K7" s="44"/>
    </row>
    <row r="8" spans="1:70" s="1" customFormat="1">
      <c r="B8" s="40"/>
      <c r="C8" s="41"/>
      <c r="D8" s="41"/>
      <c r="E8" s="41"/>
      <c r="F8" s="41"/>
      <c r="G8" s="41"/>
      <c r="H8" s="41"/>
      <c r="I8" s="112"/>
      <c r="J8" s="41"/>
      <c r="K8" s="44"/>
    </row>
    <row r="9" spans="1:70" s="1" customFormat="1" ht="14.45" customHeight="1">
      <c r="B9" s="40"/>
      <c r="C9" s="41"/>
      <c r="D9" s="36" t="s">
        <v>21</v>
      </c>
      <c r="E9" s="41"/>
      <c r="F9" s="34" t="s">
        <v>22</v>
      </c>
      <c r="G9" s="41"/>
      <c r="H9" s="41"/>
      <c r="I9" s="113" t="s">
        <v>23</v>
      </c>
      <c r="J9" s="34" t="s">
        <v>22</v>
      </c>
      <c r="K9" s="44"/>
    </row>
    <row r="10" spans="1:70" s="1" customFormat="1" ht="14.45" customHeight="1">
      <c r="B10" s="40"/>
      <c r="C10" s="41"/>
      <c r="D10" s="36" t="s">
        <v>25</v>
      </c>
      <c r="E10" s="41"/>
      <c r="F10" s="34" t="s">
        <v>26</v>
      </c>
      <c r="G10" s="41"/>
      <c r="H10" s="41"/>
      <c r="I10" s="113" t="s">
        <v>27</v>
      </c>
      <c r="J10" s="114" t="str">
        <f>'Rekapitulace stavby'!AN8</f>
        <v>11. 7. 2016</v>
      </c>
      <c r="K10" s="44"/>
    </row>
    <row r="11" spans="1:70" s="1" customFormat="1" ht="10.9" customHeight="1">
      <c r="B11" s="40"/>
      <c r="C11" s="41"/>
      <c r="D11" s="41"/>
      <c r="E11" s="41"/>
      <c r="F11" s="41"/>
      <c r="G11" s="41"/>
      <c r="H11" s="41"/>
      <c r="I11" s="112"/>
      <c r="J11" s="41"/>
      <c r="K11" s="44"/>
    </row>
    <row r="12" spans="1:70" s="1" customFormat="1" ht="14.45" customHeight="1">
      <c r="B12" s="40"/>
      <c r="C12" s="41"/>
      <c r="D12" s="36" t="s">
        <v>31</v>
      </c>
      <c r="E12" s="41"/>
      <c r="F12" s="41"/>
      <c r="G12" s="41"/>
      <c r="H12" s="41"/>
      <c r="I12" s="113" t="s">
        <v>32</v>
      </c>
      <c r="J12" s="34" t="s">
        <v>22</v>
      </c>
      <c r="K12" s="44"/>
    </row>
    <row r="13" spans="1:70" s="1" customFormat="1" ht="18" customHeight="1">
      <c r="B13" s="40"/>
      <c r="C13" s="41"/>
      <c r="D13" s="41"/>
      <c r="E13" s="34" t="s">
        <v>33</v>
      </c>
      <c r="F13" s="41"/>
      <c r="G13" s="41"/>
      <c r="H13" s="41"/>
      <c r="I13" s="113" t="s">
        <v>34</v>
      </c>
      <c r="J13" s="34" t="s">
        <v>22</v>
      </c>
      <c r="K13" s="44"/>
    </row>
    <row r="14" spans="1:70" s="1" customFormat="1" ht="6.95" customHeight="1">
      <c r="B14" s="40"/>
      <c r="C14" s="41"/>
      <c r="D14" s="41"/>
      <c r="E14" s="41"/>
      <c r="F14" s="41"/>
      <c r="G14" s="41"/>
      <c r="H14" s="41"/>
      <c r="I14" s="112"/>
      <c r="J14" s="41"/>
      <c r="K14" s="44"/>
    </row>
    <row r="15" spans="1:70" s="1" customFormat="1" ht="14.45" customHeight="1">
      <c r="B15" s="40"/>
      <c r="C15" s="41"/>
      <c r="D15" s="36" t="s">
        <v>35</v>
      </c>
      <c r="E15" s="41"/>
      <c r="F15" s="41"/>
      <c r="G15" s="41"/>
      <c r="H15" s="41"/>
      <c r="I15" s="113" t="s">
        <v>32</v>
      </c>
      <c r="J15" s="34" t="str">
        <f>IF('Rekapitulace stavby'!AN13="Vyplň údaj","",IF('Rekapitulace stavby'!AN13="","",'Rekapitulace stavby'!AN13))</f>
        <v/>
      </c>
      <c r="K15" s="44"/>
    </row>
    <row r="16" spans="1:70" s="1" customFormat="1" ht="18" customHeight="1">
      <c r="B16" s="40"/>
      <c r="C16" s="41"/>
      <c r="D16" s="41"/>
      <c r="E16" s="34" t="str">
        <f>IF('Rekapitulace stavby'!E14="Vyplň údaj","",IF('Rekapitulace stavby'!E14="","",'Rekapitulace stavby'!E14))</f>
        <v/>
      </c>
      <c r="F16" s="41"/>
      <c r="G16" s="41"/>
      <c r="H16" s="41"/>
      <c r="I16" s="113" t="s">
        <v>34</v>
      </c>
      <c r="J16" s="34" t="str">
        <f>IF('Rekapitulace stavby'!AN14="Vyplň údaj","",IF('Rekapitulace stavby'!AN14="","",'Rekapitulace stavby'!AN14))</f>
        <v/>
      </c>
      <c r="K16" s="44"/>
    </row>
    <row r="17" spans="2:11" s="1" customFormat="1" ht="6.95" customHeight="1">
      <c r="B17" s="40"/>
      <c r="C17" s="41"/>
      <c r="D17" s="41"/>
      <c r="E17" s="41"/>
      <c r="F17" s="41"/>
      <c r="G17" s="41"/>
      <c r="H17" s="41"/>
      <c r="I17" s="112"/>
      <c r="J17" s="41"/>
      <c r="K17" s="44"/>
    </row>
    <row r="18" spans="2:11" s="1" customFormat="1" ht="14.45" customHeight="1">
      <c r="B18" s="40"/>
      <c r="C18" s="41"/>
      <c r="D18" s="36" t="s">
        <v>37</v>
      </c>
      <c r="E18" s="41"/>
      <c r="F18" s="41"/>
      <c r="G18" s="41"/>
      <c r="H18" s="41"/>
      <c r="I18" s="113" t="s">
        <v>32</v>
      </c>
      <c r="J18" s="34" t="s">
        <v>22</v>
      </c>
      <c r="K18" s="44"/>
    </row>
    <row r="19" spans="2:11" s="1" customFormat="1" ht="18" customHeight="1">
      <c r="B19" s="40"/>
      <c r="C19" s="41"/>
      <c r="D19" s="41"/>
      <c r="E19" s="34" t="s">
        <v>38</v>
      </c>
      <c r="F19" s="41"/>
      <c r="G19" s="41"/>
      <c r="H19" s="41"/>
      <c r="I19" s="113" t="s">
        <v>34</v>
      </c>
      <c r="J19" s="34" t="s">
        <v>22</v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12"/>
      <c r="J20" s="41"/>
      <c r="K20" s="44"/>
    </row>
    <row r="21" spans="2:11" s="1" customFormat="1" ht="14.45" customHeight="1">
      <c r="B21" s="40"/>
      <c r="C21" s="41"/>
      <c r="D21" s="36" t="s">
        <v>40</v>
      </c>
      <c r="E21" s="41"/>
      <c r="F21" s="41"/>
      <c r="G21" s="41"/>
      <c r="H21" s="41"/>
      <c r="I21" s="112"/>
      <c r="J21" s="41"/>
      <c r="K21" s="44"/>
    </row>
    <row r="22" spans="2:11" s="6" customFormat="1" ht="22.5" customHeight="1">
      <c r="B22" s="115"/>
      <c r="C22" s="116"/>
      <c r="D22" s="116"/>
      <c r="E22" s="365" t="s">
        <v>22</v>
      </c>
      <c r="F22" s="365"/>
      <c r="G22" s="365"/>
      <c r="H22" s="365"/>
      <c r="I22" s="117"/>
      <c r="J22" s="116"/>
      <c r="K22" s="118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12"/>
      <c r="J23" s="41"/>
      <c r="K23" s="44"/>
    </row>
    <row r="24" spans="2:11" s="1" customFormat="1" ht="6.95" customHeight="1">
      <c r="B24" s="40"/>
      <c r="C24" s="41"/>
      <c r="D24" s="84"/>
      <c r="E24" s="84"/>
      <c r="F24" s="84"/>
      <c r="G24" s="84"/>
      <c r="H24" s="84"/>
      <c r="I24" s="119"/>
      <c r="J24" s="84"/>
      <c r="K24" s="120"/>
    </row>
    <row r="25" spans="2:11" s="1" customFormat="1" ht="25.35" customHeight="1">
      <c r="B25" s="40"/>
      <c r="C25" s="41"/>
      <c r="D25" s="121" t="s">
        <v>41</v>
      </c>
      <c r="E25" s="41"/>
      <c r="F25" s="41"/>
      <c r="G25" s="41"/>
      <c r="H25" s="41"/>
      <c r="I25" s="112"/>
      <c r="J25" s="122">
        <f>ROUND(J81,2)</f>
        <v>0</v>
      </c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19"/>
      <c r="J26" s="84"/>
      <c r="K26" s="120"/>
    </row>
    <row r="27" spans="2:11" s="1" customFormat="1" ht="14.45" customHeight="1">
      <c r="B27" s="40"/>
      <c r="C27" s="41"/>
      <c r="D27" s="41"/>
      <c r="E27" s="41"/>
      <c r="F27" s="45" t="s">
        <v>43</v>
      </c>
      <c r="G27" s="41"/>
      <c r="H27" s="41"/>
      <c r="I27" s="123" t="s">
        <v>42</v>
      </c>
      <c r="J27" s="45" t="s">
        <v>44</v>
      </c>
      <c r="K27" s="44"/>
    </row>
    <row r="28" spans="2:11" s="1" customFormat="1" ht="14.45" customHeight="1">
      <c r="B28" s="40"/>
      <c r="C28" s="41"/>
      <c r="D28" s="48" t="s">
        <v>45</v>
      </c>
      <c r="E28" s="48" t="s">
        <v>46</v>
      </c>
      <c r="F28" s="124">
        <f>ROUND(SUM(BE81:BE331), 2)</f>
        <v>0</v>
      </c>
      <c r="G28" s="41"/>
      <c r="H28" s="41"/>
      <c r="I28" s="125">
        <v>0.21</v>
      </c>
      <c r="J28" s="124">
        <f>ROUND(ROUND((SUM(BE81:BE331)), 2)*I28, 2)</f>
        <v>0</v>
      </c>
      <c r="K28" s="44"/>
    </row>
    <row r="29" spans="2:11" s="1" customFormat="1" ht="14.45" customHeight="1">
      <c r="B29" s="40"/>
      <c r="C29" s="41"/>
      <c r="D29" s="41"/>
      <c r="E29" s="48" t="s">
        <v>47</v>
      </c>
      <c r="F29" s="124">
        <f>ROUND(SUM(BF81:BF331), 2)</f>
        <v>0</v>
      </c>
      <c r="G29" s="41"/>
      <c r="H29" s="41"/>
      <c r="I29" s="125">
        <v>0.15</v>
      </c>
      <c r="J29" s="124">
        <f>ROUND(ROUND((SUM(BF81:BF331)), 2)*I29, 2)</f>
        <v>0</v>
      </c>
      <c r="K29" s="44"/>
    </row>
    <row r="30" spans="2:11" s="1" customFormat="1" ht="14.45" hidden="1" customHeight="1">
      <c r="B30" s="40"/>
      <c r="C30" s="41"/>
      <c r="D30" s="41"/>
      <c r="E30" s="48" t="s">
        <v>48</v>
      </c>
      <c r="F30" s="124">
        <f>ROUND(SUM(BG81:BG331), 2)</f>
        <v>0</v>
      </c>
      <c r="G30" s="41"/>
      <c r="H30" s="41"/>
      <c r="I30" s="125">
        <v>0.21</v>
      </c>
      <c r="J30" s="124">
        <v>0</v>
      </c>
      <c r="K30" s="44"/>
    </row>
    <row r="31" spans="2:11" s="1" customFormat="1" ht="14.45" hidden="1" customHeight="1">
      <c r="B31" s="40"/>
      <c r="C31" s="41"/>
      <c r="D31" s="41"/>
      <c r="E31" s="48" t="s">
        <v>49</v>
      </c>
      <c r="F31" s="124">
        <f>ROUND(SUM(BH81:BH331), 2)</f>
        <v>0</v>
      </c>
      <c r="G31" s="41"/>
      <c r="H31" s="41"/>
      <c r="I31" s="125">
        <v>0.15</v>
      </c>
      <c r="J31" s="124"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50</v>
      </c>
      <c r="F32" s="124">
        <f>ROUND(SUM(BI81:BI331), 2)</f>
        <v>0</v>
      </c>
      <c r="G32" s="41"/>
      <c r="H32" s="41"/>
      <c r="I32" s="125">
        <v>0</v>
      </c>
      <c r="J32" s="124">
        <v>0</v>
      </c>
      <c r="K32" s="44"/>
    </row>
    <row r="33" spans="2:11" s="1" customFormat="1" ht="6.95" customHeight="1">
      <c r="B33" s="40"/>
      <c r="C33" s="41"/>
      <c r="D33" s="41"/>
      <c r="E33" s="41"/>
      <c r="F33" s="41"/>
      <c r="G33" s="41"/>
      <c r="H33" s="41"/>
      <c r="I33" s="112"/>
      <c r="J33" s="41"/>
      <c r="K33" s="44"/>
    </row>
    <row r="34" spans="2:11" s="1" customFormat="1" ht="25.35" customHeight="1">
      <c r="B34" s="40"/>
      <c r="C34" s="126"/>
      <c r="D34" s="127" t="s">
        <v>51</v>
      </c>
      <c r="E34" s="78"/>
      <c r="F34" s="78"/>
      <c r="G34" s="128" t="s">
        <v>52</v>
      </c>
      <c r="H34" s="129" t="s">
        <v>53</v>
      </c>
      <c r="I34" s="130"/>
      <c r="J34" s="131">
        <f>SUM(J25:J32)</f>
        <v>0</v>
      </c>
      <c r="K34" s="132"/>
    </row>
    <row r="35" spans="2:11" s="1" customFormat="1" ht="14.45" customHeight="1">
      <c r="B35" s="55"/>
      <c r="C35" s="56"/>
      <c r="D35" s="56"/>
      <c r="E35" s="56"/>
      <c r="F35" s="56"/>
      <c r="G35" s="56"/>
      <c r="H35" s="56"/>
      <c r="I35" s="133"/>
      <c r="J35" s="56"/>
      <c r="K35" s="57"/>
    </row>
    <row r="39" spans="2:11" s="1" customFormat="1" ht="6.95" customHeight="1">
      <c r="B39" s="134"/>
      <c r="C39" s="135"/>
      <c r="D39" s="135"/>
      <c r="E39" s="135"/>
      <c r="F39" s="135"/>
      <c r="G39" s="135"/>
      <c r="H39" s="135"/>
      <c r="I39" s="136"/>
      <c r="J39" s="135"/>
      <c r="K39" s="137"/>
    </row>
    <row r="40" spans="2:11" s="1" customFormat="1" ht="36.950000000000003" customHeight="1">
      <c r="B40" s="40"/>
      <c r="C40" s="29" t="s">
        <v>87</v>
      </c>
      <c r="D40" s="41"/>
      <c r="E40" s="41"/>
      <c r="F40" s="41"/>
      <c r="G40" s="41"/>
      <c r="H40" s="41"/>
      <c r="I40" s="112"/>
      <c r="J40" s="41"/>
      <c r="K40" s="44"/>
    </row>
    <row r="41" spans="2:11" s="1" customFormat="1" ht="6.95" customHeight="1">
      <c r="B41" s="40"/>
      <c r="C41" s="41"/>
      <c r="D41" s="41"/>
      <c r="E41" s="41"/>
      <c r="F41" s="41"/>
      <c r="G41" s="41"/>
      <c r="H41" s="41"/>
      <c r="I41" s="112"/>
      <c r="J41" s="41"/>
      <c r="K41" s="44"/>
    </row>
    <row r="42" spans="2:11" s="1" customFormat="1" ht="14.45" customHeight="1">
      <c r="B42" s="40"/>
      <c r="C42" s="36" t="s">
        <v>18</v>
      </c>
      <c r="D42" s="41"/>
      <c r="E42" s="41"/>
      <c r="F42" s="41"/>
      <c r="G42" s="41"/>
      <c r="H42" s="41"/>
      <c r="I42" s="112"/>
      <c r="J42" s="41"/>
      <c r="K42" s="44"/>
    </row>
    <row r="43" spans="2:11" s="1" customFormat="1" ht="23.25" customHeight="1">
      <c r="B43" s="40"/>
      <c r="C43" s="41"/>
      <c r="D43" s="41"/>
      <c r="E43" s="369" t="str">
        <f>E7</f>
        <v>Výměna oken č.p.4</v>
      </c>
      <c r="F43" s="370"/>
      <c r="G43" s="370"/>
      <c r="H43" s="370"/>
      <c r="I43" s="112"/>
      <c r="J43" s="41"/>
      <c r="K43" s="44"/>
    </row>
    <row r="44" spans="2:11" s="1" customFormat="1" ht="6.95" customHeight="1">
      <c r="B44" s="40"/>
      <c r="C44" s="41"/>
      <c r="D44" s="41"/>
      <c r="E44" s="41"/>
      <c r="F44" s="41"/>
      <c r="G44" s="41"/>
      <c r="H44" s="41"/>
      <c r="I44" s="112"/>
      <c r="J44" s="41"/>
      <c r="K44" s="44"/>
    </row>
    <row r="45" spans="2:11" s="1" customFormat="1" ht="18" customHeight="1">
      <c r="B45" s="40"/>
      <c r="C45" s="36" t="s">
        <v>25</v>
      </c>
      <c r="D45" s="41"/>
      <c r="E45" s="41"/>
      <c r="F45" s="34" t="str">
        <f>F10</f>
        <v>Horažďovice</v>
      </c>
      <c r="G45" s="41"/>
      <c r="H45" s="41"/>
      <c r="I45" s="113" t="s">
        <v>27</v>
      </c>
      <c r="J45" s="114" t="str">
        <f>IF(J10="","",J10)</f>
        <v>11. 7. 2016</v>
      </c>
      <c r="K45" s="44"/>
    </row>
    <row r="46" spans="2:11" s="1" customFormat="1" ht="6.95" customHeight="1">
      <c r="B46" s="40"/>
      <c r="C46" s="41"/>
      <c r="D46" s="41"/>
      <c r="E46" s="41"/>
      <c r="F46" s="41"/>
      <c r="G46" s="41"/>
      <c r="H46" s="41"/>
      <c r="I46" s="112"/>
      <c r="J46" s="41"/>
      <c r="K46" s="44"/>
    </row>
    <row r="47" spans="2:11" s="1" customFormat="1" ht="15">
      <c r="B47" s="40"/>
      <c r="C47" s="36" t="s">
        <v>31</v>
      </c>
      <c r="D47" s="41"/>
      <c r="E47" s="41"/>
      <c r="F47" s="34" t="str">
        <f>E13</f>
        <v>Město Horažďovice</v>
      </c>
      <c r="G47" s="41"/>
      <c r="H47" s="41"/>
      <c r="I47" s="113" t="s">
        <v>37</v>
      </c>
      <c r="J47" s="34" t="str">
        <f>E19</f>
        <v>Mgr. Jiří Tichý</v>
      </c>
      <c r="K47" s="44"/>
    </row>
    <row r="48" spans="2:11" s="1" customFormat="1" ht="14.45" customHeight="1">
      <c r="B48" s="40"/>
      <c r="C48" s="36" t="s">
        <v>35</v>
      </c>
      <c r="D48" s="41"/>
      <c r="E48" s="41"/>
      <c r="F48" s="34" t="str">
        <f>IF(E16="","",E16)</f>
        <v/>
      </c>
      <c r="G48" s="41"/>
      <c r="H48" s="41"/>
      <c r="I48" s="112"/>
      <c r="J48" s="41"/>
      <c r="K48" s="44"/>
    </row>
    <row r="49" spans="2:47" s="1" customFormat="1" ht="10.35" customHeight="1">
      <c r="B49" s="40"/>
      <c r="C49" s="41"/>
      <c r="D49" s="41"/>
      <c r="E49" s="41"/>
      <c r="F49" s="41"/>
      <c r="G49" s="41"/>
      <c r="H49" s="41"/>
      <c r="I49" s="112"/>
      <c r="J49" s="41"/>
      <c r="K49" s="44"/>
    </row>
    <row r="50" spans="2:47" s="1" customFormat="1" ht="29.25" customHeight="1">
      <c r="B50" s="40"/>
      <c r="C50" s="138" t="s">
        <v>88</v>
      </c>
      <c r="D50" s="126"/>
      <c r="E50" s="126"/>
      <c r="F50" s="126"/>
      <c r="G50" s="126"/>
      <c r="H50" s="126"/>
      <c r="I50" s="139"/>
      <c r="J50" s="140" t="s">
        <v>89</v>
      </c>
      <c r="K50" s="141"/>
    </row>
    <row r="51" spans="2:47" s="1" customFormat="1" ht="10.35" customHeight="1">
      <c r="B51" s="40"/>
      <c r="C51" s="41"/>
      <c r="D51" s="41"/>
      <c r="E51" s="41"/>
      <c r="F51" s="41"/>
      <c r="G51" s="41"/>
      <c r="H51" s="41"/>
      <c r="I51" s="112"/>
      <c r="J51" s="41"/>
      <c r="K51" s="44"/>
    </row>
    <row r="52" spans="2:47" s="1" customFormat="1" ht="29.25" customHeight="1">
      <c r="B52" s="40"/>
      <c r="C52" s="142" t="s">
        <v>90</v>
      </c>
      <c r="D52" s="41"/>
      <c r="E52" s="41"/>
      <c r="F52" s="41"/>
      <c r="G52" s="41"/>
      <c r="H52" s="41"/>
      <c r="I52" s="112"/>
      <c r="J52" s="122">
        <f>J81</f>
        <v>0</v>
      </c>
      <c r="K52" s="44"/>
      <c r="AU52" s="23" t="s">
        <v>91</v>
      </c>
    </row>
    <row r="53" spans="2:47" s="7" customFormat="1" ht="24.95" customHeight="1">
      <c r="B53" s="143"/>
      <c r="C53" s="144"/>
      <c r="D53" s="145" t="s">
        <v>92</v>
      </c>
      <c r="E53" s="146"/>
      <c r="F53" s="146"/>
      <c r="G53" s="146"/>
      <c r="H53" s="146"/>
      <c r="I53" s="147"/>
      <c r="J53" s="148">
        <f>J82</f>
        <v>0</v>
      </c>
      <c r="K53" s="149"/>
    </row>
    <row r="54" spans="2:47" s="8" customFormat="1" ht="19.899999999999999" customHeight="1">
      <c r="B54" s="150"/>
      <c r="C54" s="151"/>
      <c r="D54" s="152" t="s">
        <v>93</v>
      </c>
      <c r="E54" s="153"/>
      <c r="F54" s="153"/>
      <c r="G54" s="153"/>
      <c r="H54" s="153"/>
      <c r="I54" s="154"/>
      <c r="J54" s="155">
        <f>J83</f>
        <v>0</v>
      </c>
      <c r="K54" s="156"/>
    </row>
    <row r="55" spans="2:47" s="8" customFormat="1" ht="19.899999999999999" customHeight="1">
      <c r="B55" s="150"/>
      <c r="C55" s="151"/>
      <c r="D55" s="152" t="s">
        <v>94</v>
      </c>
      <c r="E55" s="153"/>
      <c r="F55" s="153"/>
      <c r="G55" s="153"/>
      <c r="H55" s="153"/>
      <c r="I55" s="154"/>
      <c r="J55" s="155">
        <f>J155</f>
        <v>0</v>
      </c>
      <c r="K55" s="156"/>
    </row>
    <row r="56" spans="2:47" s="8" customFormat="1" ht="19.899999999999999" customHeight="1">
      <c r="B56" s="150"/>
      <c r="C56" s="151"/>
      <c r="D56" s="152" t="s">
        <v>95</v>
      </c>
      <c r="E56" s="153"/>
      <c r="F56" s="153"/>
      <c r="G56" s="153"/>
      <c r="H56" s="153"/>
      <c r="I56" s="154"/>
      <c r="J56" s="155">
        <f>J177</f>
        <v>0</v>
      </c>
      <c r="K56" s="156"/>
    </row>
    <row r="57" spans="2:47" s="8" customFormat="1" ht="19.899999999999999" customHeight="1">
      <c r="B57" s="150"/>
      <c r="C57" s="151"/>
      <c r="D57" s="152" t="s">
        <v>96</v>
      </c>
      <c r="E57" s="153"/>
      <c r="F57" s="153"/>
      <c r="G57" s="153"/>
      <c r="H57" s="153"/>
      <c r="I57" s="154"/>
      <c r="J57" s="155">
        <f>J185</f>
        <v>0</v>
      </c>
      <c r="K57" s="156"/>
    </row>
    <row r="58" spans="2:47" s="7" customFormat="1" ht="24.95" customHeight="1">
      <c r="B58" s="143"/>
      <c r="C58" s="144"/>
      <c r="D58" s="145" t="s">
        <v>97</v>
      </c>
      <c r="E58" s="146"/>
      <c r="F58" s="146"/>
      <c r="G58" s="146"/>
      <c r="H58" s="146"/>
      <c r="I58" s="147"/>
      <c r="J58" s="148">
        <f>J187</f>
        <v>0</v>
      </c>
      <c r="K58" s="149"/>
    </row>
    <row r="59" spans="2:47" s="8" customFormat="1" ht="19.899999999999999" customHeight="1">
      <c r="B59" s="150"/>
      <c r="C59" s="151"/>
      <c r="D59" s="152" t="s">
        <v>98</v>
      </c>
      <c r="E59" s="153"/>
      <c r="F59" s="153"/>
      <c r="G59" s="153"/>
      <c r="H59" s="153"/>
      <c r="I59" s="154"/>
      <c r="J59" s="155">
        <f>J188</f>
        <v>0</v>
      </c>
      <c r="K59" s="156"/>
    </row>
    <row r="60" spans="2:47" s="8" customFormat="1" ht="19.899999999999999" customHeight="1">
      <c r="B60" s="150"/>
      <c r="C60" s="151"/>
      <c r="D60" s="152" t="s">
        <v>99</v>
      </c>
      <c r="E60" s="153"/>
      <c r="F60" s="153"/>
      <c r="G60" s="153"/>
      <c r="H60" s="153"/>
      <c r="I60" s="154"/>
      <c r="J60" s="155">
        <f>J220</f>
        <v>0</v>
      </c>
      <c r="K60" s="156"/>
    </row>
    <row r="61" spans="2:47" s="8" customFormat="1" ht="19.899999999999999" customHeight="1">
      <c r="B61" s="150"/>
      <c r="C61" s="151"/>
      <c r="D61" s="152" t="s">
        <v>100</v>
      </c>
      <c r="E61" s="153"/>
      <c r="F61" s="153"/>
      <c r="G61" s="153"/>
      <c r="H61" s="153"/>
      <c r="I61" s="154"/>
      <c r="J61" s="155">
        <f>J301</f>
        <v>0</v>
      </c>
      <c r="K61" s="156"/>
    </row>
    <row r="62" spans="2:47" s="8" customFormat="1" ht="19.899999999999999" customHeight="1">
      <c r="B62" s="150"/>
      <c r="C62" s="151"/>
      <c r="D62" s="152" t="s">
        <v>101</v>
      </c>
      <c r="E62" s="153"/>
      <c r="F62" s="153"/>
      <c r="G62" s="153"/>
      <c r="H62" s="153"/>
      <c r="I62" s="154"/>
      <c r="J62" s="155">
        <f>J306</f>
        <v>0</v>
      </c>
      <c r="K62" s="156"/>
    </row>
    <row r="63" spans="2:47" s="8" customFormat="1" ht="19.899999999999999" customHeight="1">
      <c r="B63" s="150"/>
      <c r="C63" s="151"/>
      <c r="D63" s="152" t="s">
        <v>102</v>
      </c>
      <c r="E63" s="153"/>
      <c r="F63" s="153"/>
      <c r="G63" s="153"/>
      <c r="H63" s="153"/>
      <c r="I63" s="154"/>
      <c r="J63" s="155">
        <f>J314</f>
        <v>0</v>
      </c>
      <c r="K63" s="156"/>
    </row>
    <row r="64" spans="2:47" s="1" customFormat="1" ht="21.75" customHeight="1">
      <c r="B64" s="40"/>
      <c r="C64" s="41"/>
      <c r="D64" s="41"/>
      <c r="E64" s="41"/>
      <c r="F64" s="41"/>
      <c r="G64" s="41"/>
      <c r="H64" s="41"/>
      <c r="I64" s="112"/>
      <c r="J64" s="41"/>
      <c r="K64" s="44"/>
    </row>
    <row r="65" spans="2:20" s="1" customFormat="1" ht="6.95" customHeight="1">
      <c r="B65" s="55"/>
      <c r="C65" s="56"/>
      <c r="D65" s="56"/>
      <c r="E65" s="56"/>
      <c r="F65" s="56"/>
      <c r="G65" s="56"/>
      <c r="H65" s="56"/>
      <c r="I65" s="133"/>
      <c r="J65" s="56"/>
      <c r="K65" s="57"/>
    </row>
    <row r="69" spans="2:20" s="1" customFormat="1" ht="6.95" customHeight="1">
      <c r="B69" s="58"/>
      <c r="C69" s="59"/>
      <c r="D69" s="59"/>
      <c r="E69" s="59"/>
      <c r="F69" s="59"/>
      <c r="G69" s="59"/>
      <c r="H69" s="59"/>
      <c r="I69" s="136"/>
      <c r="J69" s="59"/>
      <c r="K69" s="59"/>
      <c r="L69" s="60"/>
    </row>
    <row r="70" spans="2:20" s="1" customFormat="1" ht="36.950000000000003" customHeight="1">
      <c r="B70" s="40"/>
      <c r="C70" s="61" t="s">
        <v>103</v>
      </c>
      <c r="D70" s="62"/>
      <c r="E70" s="62"/>
      <c r="F70" s="62"/>
      <c r="G70" s="62"/>
      <c r="H70" s="62"/>
      <c r="I70" s="157"/>
      <c r="J70" s="62"/>
      <c r="K70" s="62"/>
      <c r="L70" s="60"/>
    </row>
    <row r="71" spans="2:20" s="1" customFormat="1" ht="6.95" customHeight="1">
      <c r="B71" s="40"/>
      <c r="C71" s="62"/>
      <c r="D71" s="62"/>
      <c r="E71" s="62"/>
      <c r="F71" s="62"/>
      <c r="G71" s="62"/>
      <c r="H71" s="62"/>
      <c r="I71" s="157"/>
      <c r="J71" s="62"/>
      <c r="K71" s="62"/>
      <c r="L71" s="60"/>
    </row>
    <row r="72" spans="2:20" s="1" customFormat="1" ht="14.45" customHeight="1">
      <c r="B72" s="40"/>
      <c r="C72" s="64" t="s">
        <v>18</v>
      </c>
      <c r="D72" s="62"/>
      <c r="E72" s="62"/>
      <c r="F72" s="62"/>
      <c r="G72" s="62"/>
      <c r="H72" s="62"/>
      <c r="I72" s="157"/>
      <c r="J72" s="62"/>
      <c r="K72" s="62"/>
      <c r="L72" s="60"/>
    </row>
    <row r="73" spans="2:20" s="1" customFormat="1" ht="23.25" customHeight="1">
      <c r="B73" s="40"/>
      <c r="C73" s="62"/>
      <c r="D73" s="62"/>
      <c r="E73" s="337" t="str">
        <f>E7</f>
        <v>Výměna oken č.p.4</v>
      </c>
      <c r="F73" s="371"/>
      <c r="G73" s="371"/>
      <c r="H73" s="371"/>
      <c r="I73" s="157"/>
      <c r="J73" s="62"/>
      <c r="K73" s="62"/>
      <c r="L73" s="60"/>
    </row>
    <row r="74" spans="2:20" s="1" customFormat="1" ht="6.95" customHeight="1">
      <c r="B74" s="40"/>
      <c r="C74" s="62"/>
      <c r="D74" s="62"/>
      <c r="E74" s="62"/>
      <c r="F74" s="62"/>
      <c r="G74" s="62"/>
      <c r="H74" s="62"/>
      <c r="I74" s="157"/>
      <c r="J74" s="62"/>
      <c r="K74" s="62"/>
      <c r="L74" s="60"/>
    </row>
    <row r="75" spans="2:20" s="1" customFormat="1" ht="18" customHeight="1">
      <c r="B75" s="40"/>
      <c r="C75" s="64" t="s">
        <v>25</v>
      </c>
      <c r="D75" s="62"/>
      <c r="E75" s="62"/>
      <c r="F75" s="158" t="str">
        <f>F10</f>
        <v>Horažďovice</v>
      </c>
      <c r="G75" s="62"/>
      <c r="H75" s="62"/>
      <c r="I75" s="159" t="s">
        <v>27</v>
      </c>
      <c r="J75" s="72" t="str">
        <f>IF(J10="","",J10)</f>
        <v>11. 7. 2016</v>
      </c>
      <c r="K75" s="62"/>
      <c r="L75" s="60"/>
    </row>
    <row r="76" spans="2:20" s="1" customFormat="1" ht="6.95" customHeight="1">
      <c r="B76" s="40"/>
      <c r="C76" s="62"/>
      <c r="D76" s="62"/>
      <c r="E76" s="62"/>
      <c r="F76" s="62"/>
      <c r="G76" s="62"/>
      <c r="H76" s="62"/>
      <c r="I76" s="157"/>
      <c r="J76" s="62"/>
      <c r="K76" s="62"/>
      <c r="L76" s="60"/>
    </row>
    <row r="77" spans="2:20" s="1" customFormat="1" ht="15">
      <c r="B77" s="40"/>
      <c r="C77" s="64" t="s">
        <v>31</v>
      </c>
      <c r="D77" s="62"/>
      <c r="E77" s="62"/>
      <c r="F77" s="158" t="str">
        <f>E13</f>
        <v>Město Horažďovice</v>
      </c>
      <c r="G77" s="62"/>
      <c r="H77" s="62"/>
      <c r="I77" s="159" t="s">
        <v>37</v>
      </c>
      <c r="J77" s="158" t="str">
        <f>E19</f>
        <v>Mgr. Jiří Tichý</v>
      </c>
      <c r="K77" s="62"/>
      <c r="L77" s="60"/>
    </row>
    <row r="78" spans="2:20" s="1" customFormat="1" ht="14.45" customHeight="1">
      <c r="B78" s="40"/>
      <c r="C78" s="64" t="s">
        <v>35</v>
      </c>
      <c r="D78" s="62"/>
      <c r="E78" s="62"/>
      <c r="F78" s="158" t="str">
        <f>IF(E16="","",E16)</f>
        <v/>
      </c>
      <c r="G78" s="62"/>
      <c r="H78" s="62"/>
      <c r="I78" s="157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57"/>
      <c r="J79" s="62"/>
      <c r="K79" s="62"/>
      <c r="L79" s="60"/>
    </row>
    <row r="80" spans="2:20" s="9" customFormat="1" ht="29.25" customHeight="1">
      <c r="B80" s="160"/>
      <c r="C80" s="161" t="s">
        <v>104</v>
      </c>
      <c r="D80" s="162" t="s">
        <v>60</v>
      </c>
      <c r="E80" s="162" t="s">
        <v>56</v>
      </c>
      <c r="F80" s="162" t="s">
        <v>105</v>
      </c>
      <c r="G80" s="162" t="s">
        <v>106</v>
      </c>
      <c r="H80" s="162" t="s">
        <v>107</v>
      </c>
      <c r="I80" s="163" t="s">
        <v>108</v>
      </c>
      <c r="J80" s="162" t="s">
        <v>89</v>
      </c>
      <c r="K80" s="164" t="s">
        <v>109</v>
      </c>
      <c r="L80" s="165"/>
      <c r="M80" s="80" t="s">
        <v>110</v>
      </c>
      <c r="N80" s="81" t="s">
        <v>45</v>
      </c>
      <c r="O80" s="81" t="s">
        <v>111</v>
      </c>
      <c r="P80" s="81" t="s">
        <v>112</v>
      </c>
      <c r="Q80" s="81" t="s">
        <v>113</v>
      </c>
      <c r="R80" s="81" t="s">
        <v>114</v>
      </c>
      <c r="S80" s="81" t="s">
        <v>115</v>
      </c>
      <c r="T80" s="82" t="s">
        <v>116</v>
      </c>
    </row>
    <row r="81" spans="2:65" s="1" customFormat="1" ht="29.25" customHeight="1">
      <c r="B81" s="40"/>
      <c r="C81" s="86" t="s">
        <v>90</v>
      </c>
      <c r="D81" s="62"/>
      <c r="E81" s="62"/>
      <c r="F81" s="62"/>
      <c r="G81" s="62"/>
      <c r="H81" s="62"/>
      <c r="I81" s="157"/>
      <c r="J81" s="166">
        <f>BK81</f>
        <v>0</v>
      </c>
      <c r="K81" s="62"/>
      <c r="L81" s="60"/>
      <c r="M81" s="83"/>
      <c r="N81" s="84"/>
      <c r="O81" s="84"/>
      <c r="P81" s="167">
        <f>P82+P187</f>
        <v>0</v>
      </c>
      <c r="Q81" s="84"/>
      <c r="R81" s="167">
        <f>R82+R187</f>
        <v>2.43869136</v>
      </c>
      <c r="S81" s="84"/>
      <c r="T81" s="168">
        <f>T82+T187</f>
        <v>3.61896</v>
      </c>
      <c r="AT81" s="23" t="s">
        <v>74</v>
      </c>
      <c r="AU81" s="23" t="s">
        <v>91</v>
      </c>
      <c r="BK81" s="169">
        <f>BK82+BK187</f>
        <v>0</v>
      </c>
    </row>
    <row r="82" spans="2:65" s="10" customFormat="1" ht="37.35" customHeight="1">
      <c r="B82" s="170"/>
      <c r="C82" s="171"/>
      <c r="D82" s="172" t="s">
        <v>74</v>
      </c>
      <c r="E82" s="173" t="s">
        <v>117</v>
      </c>
      <c r="F82" s="173" t="s">
        <v>118</v>
      </c>
      <c r="G82" s="171"/>
      <c r="H82" s="171"/>
      <c r="I82" s="174"/>
      <c r="J82" s="175">
        <f>BK82</f>
        <v>0</v>
      </c>
      <c r="K82" s="171"/>
      <c r="L82" s="176"/>
      <c r="M82" s="177"/>
      <c r="N82" s="178"/>
      <c r="O82" s="178"/>
      <c r="P82" s="179">
        <f>P83+P155+P177+P185</f>
        <v>0</v>
      </c>
      <c r="Q82" s="178"/>
      <c r="R82" s="179">
        <f>R83+R155+R177+R185</f>
        <v>2.06887526</v>
      </c>
      <c r="S82" s="178"/>
      <c r="T82" s="180">
        <f>T83+T155+T177+T185</f>
        <v>3.4599600000000001</v>
      </c>
      <c r="AR82" s="181" t="s">
        <v>24</v>
      </c>
      <c r="AT82" s="182" t="s">
        <v>74</v>
      </c>
      <c r="AU82" s="182" t="s">
        <v>75</v>
      </c>
      <c r="AY82" s="181" t="s">
        <v>119</v>
      </c>
      <c r="BK82" s="183">
        <f>BK83+BK155+BK177+BK185</f>
        <v>0</v>
      </c>
    </row>
    <row r="83" spans="2:65" s="10" customFormat="1" ht="19.899999999999999" customHeight="1">
      <c r="B83" s="170"/>
      <c r="C83" s="171"/>
      <c r="D83" s="184" t="s">
        <v>74</v>
      </c>
      <c r="E83" s="185" t="s">
        <v>120</v>
      </c>
      <c r="F83" s="185" t="s">
        <v>121</v>
      </c>
      <c r="G83" s="171"/>
      <c r="H83" s="171"/>
      <c r="I83" s="174"/>
      <c r="J83" s="186">
        <f>BK83</f>
        <v>0</v>
      </c>
      <c r="K83" s="171"/>
      <c r="L83" s="176"/>
      <c r="M83" s="177"/>
      <c r="N83" s="178"/>
      <c r="O83" s="178"/>
      <c r="P83" s="179">
        <f>SUM(P84:P154)</f>
        <v>0</v>
      </c>
      <c r="Q83" s="178"/>
      <c r="R83" s="179">
        <f>SUM(R84:R154)</f>
        <v>2.0572752599999999</v>
      </c>
      <c r="S83" s="178"/>
      <c r="T83" s="180">
        <f>SUM(T84:T154)</f>
        <v>0</v>
      </c>
      <c r="AR83" s="181" t="s">
        <v>24</v>
      </c>
      <c r="AT83" s="182" t="s">
        <v>74</v>
      </c>
      <c r="AU83" s="182" t="s">
        <v>24</v>
      </c>
      <c r="AY83" s="181" t="s">
        <v>119</v>
      </c>
      <c r="BK83" s="183">
        <f>SUM(BK84:BK154)</f>
        <v>0</v>
      </c>
    </row>
    <row r="84" spans="2:65" s="1" customFormat="1" ht="22.5" customHeight="1">
      <c r="B84" s="40"/>
      <c r="C84" s="187" t="s">
        <v>24</v>
      </c>
      <c r="D84" s="187" t="s">
        <v>122</v>
      </c>
      <c r="E84" s="188" t="s">
        <v>123</v>
      </c>
      <c r="F84" s="189" t="s">
        <v>124</v>
      </c>
      <c r="G84" s="190" t="s">
        <v>125</v>
      </c>
      <c r="H84" s="191">
        <v>36.393000000000001</v>
      </c>
      <c r="I84" s="192"/>
      <c r="J84" s="193">
        <f>ROUND(I84*H84,2)</f>
        <v>0</v>
      </c>
      <c r="K84" s="189" t="s">
        <v>126</v>
      </c>
      <c r="L84" s="60"/>
      <c r="M84" s="194" t="s">
        <v>22</v>
      </c>
      <c r="N84" s="195" t="s">
        <v>47</v>
      </c>
      <c r="O84" s="41"/>
      <c r="P84" s="196">
        <f>O84*H84</f>
        <v>0</v>
      </c>
      <c r="Q84" s="196">
        <v>3.3579999999999999E-2</v>
      </c>
      <c r="R84" s="196">
        <f>Q84*H84</f>
        <v>1.22207694</v>
      </c>
      <c r="S84" s="196">
        <v>0</v>
      </c>
      <c r="T84" s="197">
        <f>S84*H84</f>
        <v>0</v>
      </c>
      <c r="AR84" s="23" t="s">
        <v>127</v>
      </c>
      <c r="AT84" s="23" t="s">
        <v>122</v>
      </c>
      <c r="AU84" s="23" t="s">
        <v>128</v>
      </c>
      <c r="AY84" s="23" t="s">
        <v>119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23" t="s">
        <v>128</v>
      </c>
      <c r="BK84" s="198">
        <f>ROUND(I84*H84,2)</f>
        <v>0</v>
      </c>
      <c r="BL84" s="23" t="s">
        <v>127</v>
      </c>
      <c r="BM84" s="23" t="s">
        <v>129</v>
      </c>
    </row>
    <row r="85" spans="2:65" s="11" customFormat="1">
      <c r="B85" s="199"/>
      <c r="C85" s="200"/>
      <c r="D85" s="201" t="s">
        <v>130</v>
      </c>
      <c r="E85" s="202" t="s">
        <v>22</v>
      </c>
      <c r="F85" s="203" t="s">
        <v>131</v>
      </c>
      <c r="G85" s="200"/>
      <c r="H85" s="204">
        <v>9.9749999999999996</v>
      </c>
      <c r="I85" s="205"/>
      <c r="J85" s="200"/>
      <c r="K85" s="200"/>
      <c r="L85" s="206"/>
      <c r="M85" s="207"/>
      <c r="N85" s="208"/>
      <c r="O85" s="208"/>
      <c r="P85" s="208"/>
      <c r="Q85" s="208"/>
      <c r="R85" s="208"/>
      <c r="S85" s="208"/>
      <c r="T85" s="209"/>
      <c r="AT85" s="210" t="s">
        <v>130</v>
      </c>
      <c r="AU85" s="210" t="s">
        <v>128</v>
      </c>
      <c r="AV85" s="11" t="s">
        <v>128</v>
      </c>
      <c r="AW85" s="11" t="s">
        <v>39</v>
      </c>
      <c r="AX85" s="11" t="s">
        <v>75</v>
      </c>
      <c r="AY85" s="210" t="s">
        <v>119</v>
      </c>
    </row>
    <row r="86" spans="2:65" s="11" customFormat="1">
      <c r="B86" s="199"/>
      <c r="C86" s="200"/>
      <c r="D86" s="201" t="s">
        <v>130</v>
      </c>
      <c r="E86" s="202" t="s">
        <v>22</v>
      </c>
      <c r="F86" s="203" t="s">
        <v>132</v>
      </c>
      <c r="G86" s="200"/>
      <c r="H86" s="204">
        <v>4.1399999999999997</v>
      </c>
      <c r="I86" s="205"/>
      <c r="J86" s="200"/>
      <c r="K86" s="200"/>
      <c r="L86" s="206"/>
      <c r="M86" s="207"/>
      <c r="N86" s="208"/>
      <c r="O86" s="208"/>
      <c r="P86" s="208"/>
      <c r="Q86" s="208"/>
      <c r="R86" s="208"/>
      <c r="S86" s="208"/>
      <c r="T86" s="209"/>
      <c r="AT86" s="210" t="s">
        <v>130</v>
      </c>
      <c r="AU86" s="210" t="s">
        <v>128</v>
      </c>
      <c r="AV86" s="11" t="s">
        <v>128</v>
      </c>
      <c r="AW86" s="11" t="s">
        <v>39</v>
      </c>
      <c r="AX86" s="11" t="s">
        <v>75</v>
      </c>
      <c r="AY86" s="210" t="s">
        <v>119</v>
      </c>
    </row>
    <row r="87" spans="2:65" s="11" customFormat="1">
      <c r="B87" s="199"/>
      <c r="C87" s="200"/>
      <c r="D87" s="201" t="s">
        <v>130</v>
      </c>
      <c r="E87" s="202" t="s">
        <v>22</v>
      </c>
      <c r="F87" s="203" t="s">
        <v>133</v>
      </c>
      <c r="G87" s="200"/>
      <c r="H87" s="204">
        <v>1.29</v>
      </c>
      <c r="I87" s="205"/>
      <c r="J87" s="200"/>
      <c r="K87" s="200"/>
      <c r="L87" s="206"/>
      <c r="M87" s="207"/>
      <c r="N87" s="208"/>
      <c r="O87" s="208"/>
      <c r="P87" s="208"/>
      <c r="Q87" s="208"/>
      <c r="R87" s="208"/>
      <c r="S87" s="208"/>
      <c r="T87" s="209"/>
      <c r="AT87" s="210" t="s">
        <v>130</v>
      </c>
      <c r="AU87" s="210" t="s">
        <v>128</v>
      </c>
      <c r="AV87" s="11" t="s">
        <v>128</v>
      </c>
      <c r="AW87" s="11" t="s">
        <v>39</v>
      </c>
      <c r="AX87" s="11" t="s">
        <v>75</v>
      </c>
      <c r="AY87" s="210" t="s">
        <v>119</v>
      </c>
    </row>
    <row r="88" spans="2:65" s="11" customFormat="1">
      <c r="B88" s="199"/>
      <c r="C88" s="200"/>
      <c r="D88" s="201" t="s">
        <v>130</v>
      </c>
      <c r="E88" s="202" t="s">
        <v>22</v>
      </c>
      <c r="F88" s="203" t="s">
        <v>134</v>
      </c>
      <c r="G88" s="200"/>
      <c r="H88" s="204">
        <v>11.097</v>
      </c>
      <c r="I88" s="205"/>
      <c r="J88" s="200"/>
      <c r="K88" s="200"/>
      <c r="L88" s="206"/>
      <c r="M88" s="207"/>
      <c r="N88" s="208"/>
      <c r="O88" s="208"/>
      <c r="P88" s="208"/>
      <c r="Q88" s="208"/>
      <c r="R88" s="208"/>
      <c r="S88" s="208"/>
      <c r="T88" s="209"/>
      <c r="AT88" s="210" t="s">
        <v>130</v>
      </c>
      <c r="AU88" s="210" t="s">
        <v>128</v>
      </c>
      <c r="AV88" s="11" t="s">
        <v>128</v>
      </c>
      <c r="AW88" s="11" t="s">
        <v>39</v>
      </c>
      <c r="AX88" s="11" t="s">
        <v>75</v>
      </c>
      <c r="AY88" s="210" t="s">
        <v>119</v>
      </c>
    </row>
    <row r="89" spans="2:65" s="11" customFormat="1">
      <c r="B89" s="199"/>
      <c r="C89" s="200"/>
      <c r="D89" s="201" t="s">
        <v>130</v>
      </c>
      <c r="E89" s="202" t="s">
        <v>22</v>
      </c>
      <c r="F89" s="203" t="s">
        <v>135</v>
      </c>
      <c r="G89" s="200"/>
      <c r="H89" s="204">
        <v>1.4850000000000001</v>
      </c>
      <c r="I89" s="205"/>
      <c r="J89" s="200"/>
      <c r="K89" s="200"/>
      <c r="L89" s="206"/>
      <c r="M89" s="207"/>
      <c r="N89" s="208"/>
      <c r="O89" s="208"/>
      <c r="P89" s="208"/>
      <c r="Q89" s="208"/>
      <c r="R89" s="208"/>
      <c r="S89" s="208"/>
      <c r="T89" s="209"/>
      <c r="AT89" s="210" t="s">
        <v>130</v>
      </c>
      <c r="AU89" s="210" t="s">
        <v>128</v>
      </c>
      <c r="AV89" s="11" t="s">
        <v>128</v>
      </c>
      <c r="AW89" s="11" t="s">
        <v>39</v>
      </c>
      <c r="AX89" s="11" t="s">
        <v>75</v>
      </c>
      <c r="AY89" s="210" t="s">
        <v>119</v>
      </c>
    </row>
    <row r="90" spans="2:65" s="11" customFormat="1">
      <c r="B90" s="199"/>
      <c r="C90" s="200"/>
      <c r="D90" s="201" t="s">
        <v>130</v>
      </c>
      <c r="E90" s="202" t="s">
        <v>22</v>
      </c>
      <c r="F90" s="203" t="s">
        <v>136</v>
      </c>
      <c r="G90" s="200"/>
      <c r="H90" s="204">
        <v>0.69</v>
      </c>
      <c r="I90" s="205"/>
      <c r="J90" s="200"/>
      <c r="K90" s="200"/>
      <c r="L90" s="206"/>
      <c r="M90" s="207"/>
      <c r="N90" s="208"/>
      <c r="O90" s="208"/>
      <c r="P90" s="208"/>
      <c r="Q90" s="208"/>
      <c r="R90" s="208"/>
      <c r="S90" s="208"/>
      <c r="T90" s="209"/>
      <c r="AT90" s="210" t="s">
        <v>130</v>
      </c>
      <c r="AU90" s="210" t="s">
        <v>128</v>
      </c>
      <c r="AV90" s="11" t="s">
        <v>128</v>
      </c>
      <c r="AW90" s="11" t="s">
        <v>39</v>
      </c>
      <c r="AX90" s="11" t="s">
        <v>75</v>
      </c>
      <c r="AY90" s="210" t="s">
        <v>119</v>
      </c>
    </row>
    <row r="91" spans="2:65" s="11" customFormat="1">
      <c r="B91" s="199"/>
      <c r="C91" s="200"/>
      <c r="D91" s="201" t="s">
        <v>130</v>
      </c>
      <c r="E91" s="202" t="s">
        <v>22</v>
      </c>
      <c r="F91" s="203" t="s">
        <v>137</v>
      </c>
      <c r="G91" s="200"/>
      <c r="H91" s="204">
        <v>1.59</v>
      </c>
      <c r="I91" s="205"/>
      <c r="J91" s="200"/>
      <c r="K91" s="200"/>
      <c r="L91" s="206"/>
      <c r="M91" s="207"/>
      <c r="N91" s="208"/>
      <c r="O91" s="208"/>
      <c r="P91" s="208"/>
      <c r="Q91" s="208"/>
      <c r="R91" s="208"/>
      <c r="S91" s="208"/>
      <c r="T91" s="209"/>
      <c r="AT91" s="210" t="s">
        <v>130</v>
      </c>
      <c r="AU91" s="210" t="s">
        <v>128</v>
      </c>
      <c r="AV91" s="11" t="s">
        <v>128</v>
      </c>
      <c r="AW91" s="11" t="s">
        <v>39</v>
      </c>
      <c r="AX91" s="11" t="s">
        <v>75</v>
      </c>
      <c r="AY91" s="210" t="s">
        <v>119</v>
      </c>
    </row>
    <row r="92" spans="2:65" s="11" customFormat="1">
      <c r="B92" s="199"/>
      <c r="C92" s="200"/>
      <c r="D92" s="201" t="s">
        <v>130</v>
      </c>
      <c r="E92" s="202" t="s">
        <v>22</v>
      </c>
      <c r="F92" s="203" t="s">
        <v>138</v>
      </c>
      <c r="G92" s="200"/>
      <c r="H92" s="204">
        <v>2.52</v>
      </c>
      <c r="I92" s="205"/>
      <c r="J92" s="200"/>
      <c r="K92" s="200"/>
      <c r="L92" s="206"/>
      <c r="M92" s="207"/>
      <c r="N92" s="208"/>
      <c r="O92" s="208"/>
      <c r="P92" s="208"/>
      <c r="Q92" s="208"/>
      <c r="R92" s="208"/>
      <c r="S92" s="208"/>
      <c r="T92" s="209"/>
      <c r="AT92" s="210" t="s">
        <v>130</v>
      </c>
      <c r="AU92" s="210" t="s">
        <v>128</v>
      </c>
      <c r="AV92" s="11" t="s">
        <v>128</v>
      </c>
      <c r="AW92" s="11" t="s">
        <v>39</v>
      </c>
      <c r="AX92" s="11" t="s">
        <v>75</v>
      </c>
      <c r="AY92" s="210" t="s">
        <v>119</v>
      </c>
    </row>
    <row r="93" spans="2:65" s="11" customFormat="1">
      <c r="B93" s="199"/>
      <c r="C93" s="200"/>
      <c r="D93" s="201" t="s">
        <v>130</v>
      </c>
      <c r="E93" s="202" t="s">
        <v>22</v>
      </c>
      <c r="F93" s="203" t="s">
        <v>139</v>
      </c>
      <c r="G93" s="200"/>
      <c r="H93" s="204">
        <v>0.72</v>
      </c>
      <c r="I93" s="205"/>
      <c r="J93" s="200"/>
      <c r="K93" s="200"/>
      <c r="L93" s="206"/>
      <c r="M93" s="207"/>
      <c r="N93" s="208"/>
      <c r="O93" s="208"/>
      <c r="P93" s="208"/>
      <c r="Q93" s="208"/>
      <c r="R93" s="208"/>
      <c r="S93" s="208"/>
      <c r="T93" s="209"/>
      <c r="AT93" s="210" t="s">
        <v>130</v>
      </c>
      <c r="AU93" s="210" t="s">
        <v>128</v>
      </c>
      <c r="AV93" s="11" t="s">
        <v>128</v>
      </c>
      <c r="AW93" s="11" t="s">
        <v>39</v>
      </c>
      <c r="AX93" s="11" t="s">
        <v>75</v>
      </c>
      <c r="AY93" s="210" t="s">
        <v>119</v>
      </c>
    </row>
    <row r="94" spans="2:65" s="11" customFormat="1">
      <c r="B94" s="199"/>
      <c r="C94" s="200"/>
      <c r="D94" s="201" t="s">
        <v>130</v>
      </c>
      <c r="E94" s="202" t="s">
        <v>22</v>
      </c>
      <c r="F94" s="203" t="s">
        <v>140</v>
      </c>
      <c r="G94" s="200"/>
      <c r="H94" s="204">
        <v>0.80400000000000005</v>
      </c>
      <c r="I94" s="205"/>
      <c r="J94" s="200"/>
      <c r="K94" s="200"/>
      <c r="L94" s="206"/>
      <c r="M94" s="207"/>
      <c r="N94" s="208"/>
      <c r="O94" s="208"/>
      <c r="P94" s="208"/>
      <c r="Q94" s="208"/>
      <c r="R94" s="208"/>
      <c r="S94" s="208"/>
      <c r="T94" s="209"/>
      <c r="AT94" s="210" t="s">
        <v>130</v>
      </c>
      <c r="AU94" s="210" t="s">
        <v>128</v>
      </c>
      <c r="AV94" s="11" t="s">
        <v>128</v>
      </c>
      <c r="AW94" s="11" t="s">
        <v>39</v>
      </c>
      <c r="AX94" s="11" t="s">
        <v>75</v>
      </c>
      <c r="AY94" s="210" t="s">
        <v>119</v>
      </c>
    </row>
    <row r="95" spans="2:65" s="11" customFormat="1">
      <c r="B95" s="199"/>
      <c r="C95" s="200"/>
      <c r="D95" s="201" t="s">
        <v>130</v>
      </c>
      <c r="E95" s="202" t="s">
        <v>22</v>
      </c>
      <c r="F95" s="203" t="s">
        <v>141</v>
      </c>
      <c r="G95" s="200"/>
      <c r="H95" s="204">
        <v>0.48</v>
      </c>
      <c r="I95" s="205"/>
      <c r="J95" s="200"/>
      <c r="K95" s="200"/>
      <c r="L95" s="206"/>
      <c r="M95" s="207"/>
      <c r="N95" s="208"/>
      <c r="O95" s="208"/>
      <c r="P95" s="208"/>
      <c r="Q95" s="208"/>
      <c r="R95" s="208"/>
      <c r="S95" s="208"/>
      <c r="T95" s="209"/>
      <c r="AT95" s="210" t="s">
        <v>130</v>
      </c>
      <c r="AU95" s="210" t="s">
        <v>128</v>
      </c>
      <c r="AV95" s="11" t="s">
        <v>128</v>
      </c>
      <c r="AW95" s="11" t="s">
        <v>39</v>
      </c>
      <c r="AX95" s="11" t="s">
        <v>75</v>
      </c>
      <c r="AY95" s="210" t="s">
        <v>119</v>
      </c>
    </row>
    <row r="96" spans="2:65" s="11" customFormat="1">
      <c r="B96" s="199"/>
      <c r="C96" s="200"/>
      <c r="D96" s="201" t="s">
        <v>130</v>
      </c>
      <c r="E96" s="202" t="s">
        <v>22</v>
      </c>
      <c r="F96" s="203" t="s">
        <v>142</v>
      </c>
      <c r="G96" s="200"/>
      <c r="H96" s="204">
        <v>1.08</v>
      </c>
      <c r="I96" s="205"/>
      <c r="J96" s="200"/>
      <c r="K96" s="200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130</v>
      </c>
      <c r="AU96" s="210" t="s">
        <v>128</v>
      </c>
      <c r="AV96" s="11" t="s">
        <v>128</v>
      </c>
      <c r="AW96" s="11" t="s">
        <v>39</v>
      </c>
      <c r="AX96" s="11" t="s">
        <v>75</v>
      </c>
      <c r="AY96" s="210" t="s">
        <v>119</v>
      </c>
    </row>
    <row r="97" spans="2:65" s="11" customFormat="1">
      <c r="B97" s="199"/>
      <c r="C97" s="200"/>
      <c r="D97" s="211" t="s">
        <v>130</v>
      </c>
      <c r="E97" s="212" t="s">
        <v>22</v>
      </c>
      <c r="F97" s="213" t="s">
        <v>143</v>
      </c>
      <c r="G97" s="200"/>
      <c r="H97" s="214">
        <v>0.52200000000000002</v>
      </c>
      <c r="I97" s="205"/>
      <c r="J97" s="200"/>
      <c r="K97" s="200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130</v>
      </c>
      <c r="AU97" s="210" t="s">
        <v>128</v>
      </c>
      <c r="AV97" s="11" t="s">
        <v>128</v>
      </c>
      <c r="AW97" s="11" t="s">
        <v>39</v>
      </c>
      <c r="AX97" s="11" t="s">
        <v>75</v>
      </c>
      <c r="AY97" s="210" t="s">
        <v>119</v>
      </c>
    </row>
    <row r="98" spans="2:65" s="1" customFormat="1" ht="31.5" customHeight="1">
      <c r="B98" s="40"/>
      <c r="C98" s="187" t="s">
        <v>128</v>
      </c>
      <c r="D98" s="187" t="s">
        <v>122</v>
      </c>
      <c r="E98" s="188" t="s">
        <v>144</v>
      </c>
      <c r="F98" s="189" t="s">
        <v>145</v>
      </c>
      <c r="G98" s="190" t="s">
        <v>125</v>
      </c>
      <c r="H98" s="191">
        <v>145</v>
      </c>
      <c r="I98" s="192"/>
      <c r="J98" s="193">
        <f>ROUND(I98*H98,2)</f>
        <v>0</v>
      </c>
      <c r="K98" s="189" t="s">
        <v>126</v>
      </c>
      <c r="L98" s="60"/>
      <c r="M98" s="194" t="s">
        <v>22</v>
      </c>
      <c r="N98" s="195" t="s">
        <v>47</v>
      </c>
      <c r="O98" s="41"/>
      <c r="P98" s="196">
        <f>O98*H98</f>
        <v>0</v>
      </c>
      <c r="Q98" s="196">
        <v>1.2E-4</v>
      </c>
      <c r="R98" s="196">
        <f>Q98*H98</f>
        <v>1.7399999999999999E-2</v>
      </c>
      <c r="S98" s="196">
        <v>0</v>
      </c>
      <c r="T98" s="197">
        <f>S98*H98</f>
        <v>0</v>
      </c>
      <c r="AR98" s="23" t="s">
        <v>127</v>
      </c>
      <c r="AT98" s="23" t="s">
        <v>122</v>
      </c>
      <c r="AU98" s="23" t="s">
        <v>128</v>
      </c>
      <c r="AY98" s="23" t="s">
        <v>119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23" t="s">
        <v>128</v>
      </c>
      <c r="BK98" s="198">
        <f>ROUND(I98*H98,2)</f>
        <v>0</v>
      </c>
      <c r="BL98" s="23" t="s">
        <v>127</v>
      </c>
      <c r="BM98" s="23" t="s">
        <v>146</v>
      </c>
    </row>
    <row r="99" spans="2:65" s="11" customFormat="1">
      <c r="B99" s="199"/>
      <c r="C99" s="200"/>
      <c r="D99" s="201" t="s">
        <v>130</v>
      </c>
      <c r="E99" s="202" t="s">
        <v>22</v>
      </c>
      <c r="F99" s="203" t="s">
        <v>147</v>
      </c>
      <c r="G99" s="200"/>
      <c r="H99" s="204">
        <v>136</v>
      </c>
      <c r="I99" s="205"/>
      <c r="J99" s="200"/>
      <c r="K99" s="200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130</v>
      </c>
      <c r="AU99" s="210" t="s">
        <v>128</v>
      </c>
      <c r="AV99" s="11" t="s">
        <v>128</v>
      </c>
      <c r="AW99" s="11" t="s">
        <v>39</v>
      </c>
      <c r="AX99" s="11" t="s">
        <v>75</v>
      </c>
      <c r="AY99" s="210" t="s">
        <v>119</v>
      </c>
    </row>
    <row r="100" spans="2:65" s="11" customFormat="1">
      <c r="B100" s="199"/>
      <c r="C100" s="200"/>
      <c r="D100" s="211" t="s">
        <v>130</v>
      </c>
      <c r="E100" s="212" t="s">
        <v>22</v>
      </c>
      <c r="F100" s="213" t="s">
        <v>148</v>
      </c>
      <c r="G100" s="200"/>
      <c r="H100" s="214">
        <v>9</v>
      </c>
      <c r="I100" s="205"/>
      <c r="J100" s="200"/>
      <c r="K100" s="200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130</v>
      </c>
      <c r="AU100" s="210" t="s">
        <v>128</v>
      </c>
      <c r="AV100" s="11" t="s">
        <v>128</v>
      </c>
      <c r="AW100" s="11" t="s">
        <v>39</v>
      </c>
      <c r="AX100" s="11" t="s">
        <v>75</v>
      </c>
      <c r="AY100" s="210" t="s">
        <v>119</v>
      </c>
    </row>
    <row r="101" spans="2:65" s="1" customFormat="1" ht="31.5" customHeight="1">
      <c r="B101" s="40"/>
      <c r="C101" s="187" t="s">
        <v>149</v>
      </c>
      <c r="D101" s="187" t="s">
        <v>122</v>
      </c>
      <c r="E101" s="188" t="s">
        <v>150</v>
      </c>
      <c r="F101" s="189" t="s">
        <v>151</v>
      </c>
      <c r="G101" s="190" t="s">
        <v>125</v>
      </c>
      <c r="H101" s="191">
        <v>108.61799999999999</v>
      </c>
      <c r="I101" s="192"/>
      <c r="J101" s="193">
        <f>ROUND(I101*H101,2)</f>
        <v>0</v>
      </c>
      <c r="K101" s="189" t="s">
        <v>126</v>
      </c>
      <c r="L101" s="60"/>
      <c r="M101" s="194" t="s">
        <v>22</v>
      </c>
      <c r="N101" s="195" t="s">
        <v>47</v>
      </c>
      <c r="O101" s="41"/>
      <c r="P101" s="196">
        <f>O101*H101</f>
        <v>0</v>
      </c>
      <c r="Q101" s="196">
        <v>2.4000000000000001E-4</v>
      </c>
      <c r="R101" s="196">
        <f>Q101*H101</f>
        <v>2.6068319999999999E-2</v>
      </c>
      <c r="S101" s="196">
        <v>0</v>
      </c>
      <c r="T101" s="197">
        <f>S101*H101</f>
        <v>0</v>
      </c>
      <c r="AR101" s="23" t="s">
        <v>127</v>
      </c>
      <c r="AT101" s="23" t="s">
        <v>122</v>
      </c>
      <c r="AU101" s="23" t="s">
        <v>128</v>
      </c>
      <c r="AY101" s="23" t="s">
        <v>119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23" t="s">
        <v>128</v>
      </c>
      <c r="BK101" s="198">
        <f>ROUND(I101*H101,2)</f>
        <v>0</v>
      </c>
      <c r="BL101" s="23" t="s">
        <v>127</v>
      </c>
      <c r="BM101" s="23" t="s">
        <v>152</v>
      </c>
    </row>
    <row r="102" spans="2:65" s="11" customFormat="1">
      <c r="B102" s="199"/>
      <c r="C102" s="200"/>
      <c r="D102" s="201" t="s">
        <v>130</v>
      </c>
      <c r="E102" s="202" t="s">
        <v>22</v>
      </c>
      <c r="F102" s="203" t="s">
        <v>153</v>
      </c>
      <c r="G102" s="200"/>
      <c r="H102" s="204">
        <v>58.618000000000002</v>
      </c>
      <c r="I102" s="205"/>
      <c r="J102" s="200"/>
      <c r="K102" s="200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130</v>
      </c>
      <c r="AU102" s="210" t="s">
        <v>128</v>
      </c>
      <c r="AV102" s="11" t="s">
        <v>128</v>
      </c>
      <c r="AW102" s="11" t="s">
        <v>39</v>
      </c>
      <c r="AX102" s="11" t="s">
        <v>75</v>
      </c>
      <c r="AY102" s="210" t="s">
        <v>119</v>
      </c>
    </row>
    <row r="103" spans="2:65" s="11" customFormat="1">
      <c r="B103" s="199"/>
      <c r="C103" s="200"/>
      <c r="D103" s="211" t="s">
        <v>130</v>
      </c>
      <c r="E103" s="212" t="s">
        <v>22</v>
      </c>
      <c r="F103" s="213" t="s">
        <v>154</v>
      </c>
      <c r="G103" s="200"/>
      <c r="H103" s="214">
        <v>50</v>
      </c>
      <c r="I103" s="205"/>
      <c r="J103" s="200"/>
      <c r="K103" s="200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130</v>
      </c>
      <c r="AU103" s="210" t="s">
        <v>128</v>
      </c>
      <c r="AV103" s="11" t="s">
        <v>128</v>
      </c>
      <c r="AW103" s="11" t="s">
        <v>39</v>
      </c>
      <c r="AX103" s="11" t="s">
        <v>75</v>
      </c>
      <c r="AY103" s="210" t="s">
        <v>119</v>
      </c>
    </row>
    <row r="104" spans="2:65" s="1" customFormat="1" ht="31.5" customHeight="1">
      <c r="B104" s="40"/>
      <c r="C104" s="187" t="s">
        <v>127</v>
      </c>
      <c r="D104" s="187" t="s">
        <v>122</v>
      </c>
      <c r="E104" s="188" t="s">
        <v>155</v>
      </c>
      <c r="F104" s="189" t="s">
        <v>156</v>
      </c>
      <c r="G104" s="190" t="s">
        <v>157</v>
      </c>
      <c r="H104" s="191">
        <v>166.07</v>
      </c>
      <c r="I104" s="192"/>
      <c r="J104" s="193">
        <f>ROUND(I104*H104,2)</f>
        <v>0</v>
      </c>
      <c r="K104" s="189" t="s">
        <v>126</v>
      </c>
      <c r="L104" s="60"/>
      <c r="M104" s="194" t="s">
        <v>22</v>
      </c>
      <c r="N104" s="195" t="s">
        <v>47</v>
      </c>
      <c r="O104" s="41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AR104" s="23" t="s">
        <v>127</v>
      </c>
      <c r="AT104" s="23" t="s">
        <v>122</v>
      </c>
      <c r="AU104" s="23" t="s">
        <v>128</v>
      </c>
      <c r="AY104" s="23" t="s">
        <v>119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23" t="s">
        <v>128</v>
      </c>
      <c r="BK104" s="198">
        <f>ROUND(I104*H104,2)</f>
        <v>0</v>
      </c>
      <c r="BL104" s="23" t="s">
        <v>127</v>
      </c>
      <c r="BM104" s="23" t="s">
        <v>158</v>
      </c>
    </row>
    <row r="105" spans="2:65" s="11" customFormat="1">
      <c r="B105" s="199"/>
      <c r="C105" s="200"/>
      <c r="D105" s="201" t="s">
        <v>130</v>
      </c>
      <c r="E105" s="202" t="s">
        <v>22</v>
      </c>
      <c r="F105" s="203" t="s">
        <v>159</v>
      </c>
      <c r="G105" s="200"/>
      <c r="H105" s="204">
        <v>41.65</v>
      </c>
      <c r="I105" s="205"/>
      <c r="J105" s="200"/>
      <c r="K105" s="200"/>
      <c r="L105" s="206"/>
      <c r="M105" s="207"/>
      <c r="N105" s="208"/>
      <c r="O105" s="208"/>
      <c r="P105" s="208"/>
      <c r="Q105" s="208"/>
      <c r="R105" s="208"/>
      <c r="S105" s="208"/>
      <c r="T105" s="209"/>
      <c r="AT105" s="210" t="s">
        <v>130</v>
      </c>
      <c r="AU105" s="210" t="s">
        <v>128</v>
      </c>
      <c r="AV105" s="11" t="s">
        <v>128</v>
      </c>
      <c r="AW105" s="11" t="s">
        <v>39</v>
      </c>
      <c r="AX105" s="11" t="s">
        <v>75</v>
      </c>
      <c r="AY105" s="210" t="s">
        <v>119</v>
      </c>
    </row>
    <row r="106" spans="2:65" s="11" customFormat="1">
      <c r="B106" s="199"/>
      <c r="C106" s="200"/>
      <c r="D106" s="201" t="s">
        <v>130</v>
      </c>
      <c r="E106" s="202" t="s">
        <v>22</v>
      </c>
      <c r="F106" s="203" t="s">
        <v>160</v>
      </c>
      <c r="G106" s="200"/>
      <c r="H106" s="204">
        <v>19.2</v>
      </c>
      <c r="I106" s="205"/>
      <c r="J106" s="200"/>
      <c r="K106" s="200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130</v>
      </c>
      <c r="AU106" s="210" t="s">
        <v>128</v>
      </c>
      <c r="AV106" s="11" t="s">
        <v>128</v>
      </c>
      <c r="AW106" s="11" t="s">
        <v>39</v>
      </c>
      <c r="AX106" s="11" t="s">
        <v>75</v>
      </c>
      <c r="AY106" s="210" t="s">
        <v>119</v>
      </c>
    </row>
    <row r="107" spans="2:65" s="11" customFormat="1">
      <c r="B107" s="199"/>
      <c r="C107" s="200"/>
      <c r="D107" s="201" t="s">
        <v>130</v>
      </c>
      <c r="E107" s="202" t="s">
        <v>22</v>
      </c>
      <c r="F107" s="203" t="s">
        <v>161</v>
      </c>
      <c r="G107" s="200"/>
      <c r="H107" s="204">
        <v>6.2</v>
      </c>
      <c r="I107" s="205"/>
      <c r="J107" s="200"/>
      <c r="K107" s="200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130</v>
      </c>
      <c r="AU107" s="210" t="s">
        <v>128</v>
      </c>
      <c r="AV107" s="11" t="s">
        <v>128</v>
      </c>
      <c r="AW107" s="11" t="s">
        <v>39</v>
      </c>
      <c r="AX107" s="11" t="s">
        <v>75</v>
      </c>
      <c r="AY107" s="210" t="s">
        <v>119</v>
      </c>
    </row>
    <row r="108" spans="2:65" s="11" customFormat="1">
      <c r="B108" s="199"/>
      <c r="C108" s="200"/>
      <c r="D108" s="201" t="s">
        <v>130</v>
      </c>
      <c r="E108" s="202" t="s">
        <v>22</v>
      </c>
      <c r="F108" s="203" t="s">
        <v>162</v>
      </c>
      <c r="G108" s="200"/>
      <c r="H108" s="204">
        <v>46.98</v>
      </c>
      <c r="I108" s="205"/>
      <c r="J108" s="200"/>
      <c r="K108" s="200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130</v>
      </c>
      <c r="AU108" s="210" t="s">
        <v>128</v>
      </c>
      <c r="AV108" s="11" t="s">
        <v>128</v>
      </c>
      <c r="AW108" s="11" t="s">
        <v>39</v>
      </c>
      <c r="AX108" s="11" t="s">
        <v>75</v>
      </c>
      <c r="AY108" s="210" t="s">
        <v>119</v>
      </c>
    </row>
    <row r="109" spans="2:65" s="11" customFormat="1">
      <c r="B109" s="199"/>
      <c r="C109" s="200"/>
      <c r="D109" s="201" t="s">
        <v>130</v>
      </c>
      <c r="E109" s="202" t="s">
        <v>22</v>
      </c>
      <c r="F109" s="203" t="s">
        <v>163</v>
      </c>
      <c r="G109" s="200"/>
      <c r="H109" s="204">
        <v>6.9</v>
      </c>
      <c r="I109" s="205"/>
      <c r="J109" s="200"/>
      <c r="K109" s="200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130</v>
      </c>
      <c r="AU109" s="210" t="s">
        <v>128</v>
      </c>
      <c r="AV109" s="11" t="s">
        <v>128</v>
      </c>
      <c r="AW109" s="11" t="s">
        <v>39</v>
      </c>
      <c r="AX109" s="11" t="s">
        <v>75</v>
      </c>
      <c r="AY109" s="210" t="s">
        <v>119</v>
      </c>
    </row>
    <row r="110" spans="2:65" s="11" customFormat="1">
      <c r="B110" s="199"/>
      <c r="C110" s="200"/>
      <c r="D110" s="201" t="s">
        <v>130</v>
      </c>
      <c r="E110" s="202" t="s">
        <v>22</v>
      </c>
      <c r="F110" s="203" t="s">
        <v>164</v>
      </c>
      <c r="G110" s="200"/>
      <c r="H110" s="204">
        <v>2.92</v>
      </c>
      <c r="I110" s="205"/>
      <c r="J110" s="200"/>
      <c r="K110" s="200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130</v>
      </c>
      <c r="AU110" s="210" t="s">
        <v>128</v>
      </c>
      <c r="AV110" s="11" t="s">
        <v>128</v>
      </c>
      <c r="AW110" s="11" t="s">
        <v>39</v>
      </c>
      <c r="AX110" s="11" t="s">
        <v>75</v>
      </c>
      <c r="AY110" s="210" t="s">
        <v>119</v>
      </c>
    </row>
    <row r="111" spans="2:65" s="11" customFormat="1">
      <c r="B111" s="199"/>
      <c r="C111" s="200"/>
      <c r="D111" s="201" t="s">
        <v>130</v>
      </c>
      <c r="E111" s="202" t="s">
        <v>22</v>
      </c>
      <c r="F111" s="203" t="s">
        <v>165</v>
      </c>
      <c r="G111" s="200"/>
      <c r="H111" s="204">
        <v>7</v>
      </c>
      <c r="I111" s="205"/>
      <c r="J111" s="200"/>
      <c r="K111" s="200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130</v>
      </c>
      <c r="AU111" s="210" t="s">
        <v>128</v>
      </c>
      <c r="AV111" s="11" t="s">
        <v>128</v>
      </c>
      <c r="AW111" s="11" t="s">
        <v>39</v>
      </c>
      <c r="AX111" s="11" t="s">
        <v>75</v>
      </c>
      <c r="AY111" s="210" t="s">
        <v>119</v>
      </c>
    </row>
    <row r="112" spans="2:65" s="11" customFormat="1">
      <c r="B112" s="199"/>
      <c r="C112" s="200"/>
      <c r="D112" s="201" t="s">
        <v>130</v>
      </c>
      <c r="E112" s="202" t="s">
        <v>22</v>
      </c>
      <c r="F112" s="203" t="s">
        <v>166</v>
      </c>
      <c r="G112" s="200"/>
      <c r="H112" s="204">
        <v>10.8</v>
      </c>
      <c r="I112" s="205"/>
      <c r="J112" s="200"/>
      <c r="K112" s="200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130</v>
      </c>
      <c r="AU112" s="210" t="s">
        <v>128</v>
      </c>
      <c r="AV112" s="11" t="s">
        <v>128</v>
      </c>
      <c r="AW112" s="11" t="s">
        <v>39</v>
      </c>
      <c r="AX112" s="11" t="s">
        <v>75</v>
      </c>
      <c r="AY112" s="210" t="s">
        <v>119</v>
      </c>
    </row>
    <row r="113" spans="2:65" s="11" customFormat="1">
      <c r="B113" s="199"/>
      <c r="C113" s="200"/>
      <c r="D113" s="201" t="s">
        <v>130</v>
      </c>
      <c r="E113" s="202" t="s">
        <v>22</v>
      </c>
      <c r="F113" s="203" t="s">
        <v>167</v>
      </c>
      <c r="G113" s="200"/>
      <c r="H113" s="204">
        <v>3</v>
      </c>
      <c r="I113" s="205"/>
      <c r="J113" s="200"/>
      <c r="K113" s="200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130</v>
      </c>
      <c r="AU113" s="210" t="s">
        <v>128</v>
      </c>
      <c r="AV113" s="11" t="s">
        <v>128</v>
      </c>
      <c r="AW113" s="11" t="s">
        <v>39</v>
      </c>
      <c r="AX113" s="11" t="s">
        <v>75</v>
      </c>
      <c r="AY113" s="210" t="s">
        <v>119</v>
      </c>
    </row>
    <row r="114" spans="2:65" s="11" customFormat="1">
      <c r="B114" s="199"/>
      <c r="C114" s="200"/>
      <c r="D114" s="201" t="s">
        <v>130</v>
      </c>
      <c r="E114" s="202" t="s">
        <v>22</v>
      </c>
      <c r="F114" s="203" t="s">
        <v>168</v>
      </c>
      <c r="G114" s="200"/>
      <c r="H114" s="204">
        <v>3.46</v>
      </c>
      <c r="I114" s="205"/>
      <c r="J114" s="200"/>
      <c r="K114" s="200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130</v>
      </c>
      <c r="AU114" s="210" t="s">
        <v>128</v>
      </c>
      <c r="AV114" s="11" t="s">
        <v>128</v>
      </c>
      <c r="AW114" s="11" t="s">
        <v>39</v>
      </c>
      <c r="AX114" s="11" t="s">
        <v>75</v>
      </c>
      <c r="AY114" s="210" t="s">
        <v>119</v>
      </c>
    </row>
    <row r="115" spans="2:65" s="11" customFormat="1">
      <c r="B115" s="199"/>
      <c r="C115" s="200"/>
      <c r="D115" s="201" t="s">
        <v>130</v>
      </c>
      <c r="E115" s="202" t="s">
        <v>22</v>
      </c>
      <c r="F115" s="203" t="s">
        <v>169</v>
      </c>
      <c r="G115" s="200"/>
      <c r="H115" s="204">
        <v>2</v>
      </c>
      <c r="I115" s="205"/>
      <c r="J115" s="200"/>
      <c r="K115" s="200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130</v>
      </c>
      <c r="AU115" s="210" t="s">
        <v>128</v>
      </c>
      <c r="AV115" s="11" t="s">
        <v>128</v>
      </c>
      <c r="AW115" s="11" t="s">
        <v>39</v>
      </c>
      <c r="AX115" s="11" t="s">
        <v>75</v>
      </c>
      <c r="AY115" s="210" t="s">
        <v>119</v>
      </c>
    </row>
    <row r="116" spans="2:65" s="11" customFormat="1">
      <c r="B116" s="199"/>
      <c r="C116" s="200"/>
      <c r="D116" s="201" t="s">
        <v>130</v>
      </c>
      <c r="E116" s="202" t="s">
        <v>22</v>
      </c>
      <c r="F116" s="203" t="s">
        <v>170</v>
      </c>
      <c r="G116" s="200"/>
      <c r="H116" s="204">
        <v>4.8</v>
      </c>
      <c r="I116" s="205"/>
      <c r="J116" s="200"/>
      <c r="K116" s="200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130</v>
      </c>
      <c r="AU116" s="210" t="s">
        <v>128</v>
      </c>
      <c r="AV116" s="11" t="s">
        <v>128</v>
      </c>
      <c r="AW116" s="11" t="s">
        <v>39</v>
      </c>
      <c r="AX116" s="11" t="s">
        <v>75</v>
      </c>
      <c r="AY116" s="210" t="s">
        <v>119</v>
      </c>
    </row>
    <row r="117" spans="2:65" s="11" customFormat="1">
      <c r="B117" s="199"/>
      <c r="C117" s="200"/>
      <c r="D117" s="201" t="s">
        <v>130</v>
      </c>
      <c r="E117" s="202" t="s">
        <v>22</v>
      </c>
      <c r="F117" s="203" t="s">
        <v>171</v>
      </c>
      <c r="G117" s="200"/>
      <c r="H117" s="204">
        <v>2.3199999999999998</v>
      </c>
      <c r="I117" s="205"/>
      <c r="J117" s="200"/>
      <c r="K117" s="200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130</v>
      </c>
      <c r="AU117" s="210" t="s">
        <v>128</v>
      </c>
      <c r="AV117" s="11" t="s">
        <v>128</v>
      </c>
      <c r="AW117" s="11" t="s">
        <v>39</v>
      </c>
      <c r="AX117" s="11" t="s">
        <v>75</v>
      </c>
      <c r="AY117" s="210" t="s">
        <v>119</v>
      </c>
    </row>
    <row r="118" spans="2:65" s="11" customFormat="1">
      <c r="B118" s="199"/>
      <c r="C118" s="200"/>
      <c r="D118" s="201" t="s">
        <v>130</v>
      </c>
      <c r="E118" s="202" t="s">
        <v>22</v>
      </c>
      <c r="F118" s="203" t="s">
        <v>172</v>
      </c>
      <c r="G118" s="200"/>
      <c r="H118" s="204">
        <v>6.24</v>
      </c>
      <c r="I118" s="205"/>
      <c r="J118" s="200"/>
      <c r="K118" s="200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130</v>
      </c>
      <c r="AU118" s="210" t="s">
        <v>128</v>
      </c>
      <c r="AV118" s="11" t="s">
        <v>128</v>
      </c>
      <c r="AW118" s="11" t="s">
        <v>39</v>
      </c>
      <c r="AX118" s="11" t="s">
        <v>75</v>
      </c>
      <c r="AY118" s="210" t="s">
        <v>119</v>
      </c>
    </row>
    <row r="119" spans="2:65" s="11" customFormat="1">
      <c r="B119" s="199"/>
      <c r="C119" s="200"/>
      <c r="D119" s="211" t="s">
        <v>130</v>
      </c>
      <c r="E119" s="212" t="s">
        <v>22</v>
      </c>
      <c r="F119" s="213" t="s">
        <v>173</v>
      </c>
      <c r="G119" s="200"/>
      <c r="H119" s="214">
        <v>2.6</v>
      </c>
      <c r="I119" s="205"/>
      <c r="J119" s="200"/>
      <c r="K119" s="200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130</v>
      </c>
      <c r="AU119" s="210" t="s">
        <v>128</v>
      </c>
      <c r="AV119" s="11" t="s">
        <v>128</v>
      </c>
      <c r="AW119" s="11" t="s">
        <v>39</v>
      </c>
      <c r="AX119" s="11" t="s">
        <v>75</v>
      </c>
      <c r="AY119" s="210" t="s">
        <v>119</v>
      </c>
    </row>
    <row r="120" spans="2:65" s="1" customFormat="1" ht="22.5" customHeight="1">
      <c r="B120" s="40"/>
      <c r="C120" s="187" t="s">
        <v>174</v>
      </c>
      <c r="D120" s="187" t="s">
        <v>122</v>
      </c>
      <c r="E120" s="188" t="s">
        <v>175</v>
      </c>
      <c r="F120" s="189" t="s">
        <v>176</v>
      </c>
      <c r="G120" s="190" t="s">
        <v>157</v>
      </c>
      <c r="H120" s="191">
        <v>269.94</v>
      </c>
      <c r="I120" s="192"/>
      <c r="J120" s="193">
        <f>ROUND(I120*H120,2)</f>
        <v>0</v>
      </c>
      <c r="K120" s="189" t="s">
        <v>126</v>
      </c>
      <c r="L120" s="60"/>
      <c r="M120" s="194" t="s">
        <v>22</v>
      </c>
      <c r="N120" s="195" t="s">
        <v>47</v>
      </c>
      <c r="O120" s="41"/>
      <c r="P120" s="196">
        <f>O120*H120</f>
        <v>0</v>
      </c>
      <c r="Q120" s="196">
        <v>1.5E-3</v>
      </c>
      <c r="R120" s="196">
        <f>Q120*H120</f>
        <v>0.40490999999999999</v>
      </c>
      <c r="S120" s="196">
        <v>0</v>
      </c>
      <c r="T120" s="197">
        <f>S120*H120</f>
        <v>0</v>
      </c>
      <c r="AR120" s="23" t="s">
        <v>127</v>
      </c>
      <c r="AT120" s="23" t="s">
        <v>122</v>
      </c>
      <c r="AU120" s="23" t="s">
        <v>128</v>
      </c>
      <c r="AY120" s="23" t="s">
        <v>119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23" t="s">
        <v>128</v>
      </c>
      <c r="BK120" s="198">
        <f>ROUND(I120*H120,2)</f>
        <v>0</v>
      </c>
      <c r="BL120" s="23" t="s">
        <v>127</v>
      </c>
      <c r="BM120" s="23" t="s">
        <v>177</v>
      </c>
    </row>
    <row r="121" spans="2:65" s="12" customFormat="1">
      <c r="B121" s="215"/>
      <c r="C121" s="216"/>
      <c r="D121" s="201" t="s">
        <v>130</v>
      </c>
      <c r="E121" s="217" t="s">
        <v>22</v>
      </c>
      <c r="F121" s="218" t="s">
        <v>178</v>
      </c>
      <c r="G121" s="216"/>
      <c r="H121" s="219" t="s">
        <v>22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130</v>
      </c>
      <c r="AU121" s="225" t="s">
        <v>128</v>
      </c>
      <c r="AV121" s="12" t="s">
        <v>24</v>
      </c>
      <c r="AW121" s="12" t="s">
        <v>39</v>
      </c>
      <c r="AX121" s="12" t="s">
        <v>75</v>
      </c>
      <c r="AY121" s="225" t="s">
        <v>119</v>
      </c>
    </row>
    <row r="122" spans="2:65" s="11" customFormat="1">
      <c r="B122" s="199"/>
      <c r="C122" s="200"/>
      <c r="D122" s="201" t="s">
        <v>130</v>
      </c>
      <c r="E122" s="202" t="s">
        <v>22</v>
      </c>
      <c r="F122" s="203" t="s">
        <v>179</v>
      </c>
      <c r="G122" s="200"/>
      <c r="H122" s="204">
        <v>33.25</v>
      </c>
      <c r="I122" s="205"/>
      <c r="J122" s="200"/>
      <c r="K122" s="200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130</v>
      </c>
      <c r="AU122" s="210" t="s">
        <v>128</v>
      </c>
      <c r="AV122" s="11" t="s">
        <v>128</v>
      </c>
      <c r="AW122" s="11" t="s">
        <v>39</v>
      </c>
      <c r="AX122" s="11" t="s">
        <v>75</v>
      </c>
      <c r="AY122" s="210" t="s">
        <v>119</v>
      </c>
    </row>
    <row r="123" spans="2:65" s="11" customFormat="1">
      <c r="B123" s="199"/>
      <c r="C123" s="200"/>
      <c r="D123" s="201" t="s">
        <v>130</v>
      </c>
      <c r="E123" s="202" t="s">
        <v>22</v>
      </c>
      <c r="F123" s="203" t="s">
        <v>180</v>
      </c>
      <c r="G123" s="200"/>
      <c r="H123" s="204">
        <v>14.1</v>
      </c>
      <c r="I123" s="205"/>
      <c r="J123" s="200"/>
      <c r="K123" s="200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130</v>
      </c>
      <c r="AU123" s="210" t="s">
        <v>128</v>
      </c>
      <c r="AV123" s="11" t="s">
        <v>128</v>
      </c>
      <c r="AW123" s="11" t="s">
        <v>39</v>
      </c>
      <c r="AX123" s="11" t="s">
        <v>75</v>
      </c>
      <c r="AY123" s="210" t="s">
        <v>119</v>
      </c>
    </row>
    <row r="124" spans="2:65" s="11" customFormat="1">
      <c r="B124" s="199"/>
      <c r="C124" s="200"/>
      <c r="D124" s="201" t="s">
        <v>130</v>
      </c>
      <c r="E124" s="202" t="s">
        <v>22</v>
      </c>
      <c r="F124" s="203" t="s">
        <v>181</v>
      </c>
      <c r="G124" s="200"/>
      <c r="H124" s="204">
        <v>4.3</v>
      </c>
      <c r="I124" s="205"/>
      <c r="J124" s="200"/>
      <c r="K124" s="200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130</v>
      </c>
      <c r="AU124" s="210" t="s">
        <v>128</v>
      </c>
      <c r="AV124" s="11" t="s">
        <v>128</v>
      </c>
      <c r="AW124" s="11" t="s">
        <v>39</v>
      </c>
      <c r="AX124" s="11" t="s">
        <v>75</v>
      </c>
      <c r="AY124" s="210" t="s">
        <v>119</v>
      </c>
    </row>
    <row r="125" spans="2:65" s="11" customFormat="1">
      <c r="B125" s="199"/>
      <c r="C125" s="200"/>
      <c r="D125" s="201" t="s">
        <v>130</v>
      </c>
      <c r="E125" s="202" t="s">
        <v>22</v>
      </c>
      <c r="F125" s="203" t="s">
        <v>182</v>
      </c>
      <c r="G125" s="200"/>
      <c r="H125" s="204">
        <v>36.99</v>
      </c>
      <c r="I125" s="205"/>
      <c r="J125" s="200"/>
      <c r="K125" s="200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130</v>
      </c>
      <c r="AU125" s="210" t="s">
        <v>128</v>
      </c>
      <c r="AV125" s="11" t="s">
        <v>128</v>
      </c>
      <c r="AW125" s="11" t="s">
        <v>39</v>
      </c>
      <c r="AX125" s="11" t="s">
        <v>75</v>
      </c>
      <c r="AY125" s="210" t="s">
        <v>119</v>
      </c>
    </row>
    <row r="126" spans="2:65" s="11" customFormat="1">
      <c r="B126" s="199"/>
      <c r="C126" s="200"/>
      <c r="D126" s="201" t="s">
        <v>130</v>
      </c>
      <c r="E126" s="202" t="s">
        <v>22</v>
      </c>
      <c r="F126" s="203" t="s">
        <v>183</v>
      </c>
      <c r="G126" s="200"/>
      <c r="H126" s="204">
        <v>4.95</v>
      </c>
      <c r="I126" s="205"/>
      <c r="J126" s="200"/>
      <c r="K126" s="200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130</v>
      </c>
      <c r="AU126" s="210" t="s">
        <v>128</v>
      </c>
      <c r="AV126" s="11" t="s">
        <v>128</v>
      </c>
      <c r="AW126" s="11" t="s">
        <v>39</v>
      </c>
      <c r="AX126" s="11" t="s">
        <v>75</v>
      </c>
      <c r="AY126" s="210" t="s">
        <v>119</v>
      </c>
    </row>
    <row r="127" spans="2:65" s="11" customFormat="1">
      <c r="B127" s="199"/>
      <c r="C127" s="200"/>
      <c r="D127" s="201" t="s">
        <v>130</v>
      </c>
      <c r="E127" s="202" t="s">
        <v>22</v>
      </c>
      <c r="F127" s="203" t="s">
        <v>184</v>
      </c>
      <c r="G127" s="200"/>
      <c r="H127" s="204">
        <v>2.2999999999999998</v>
      </c>
      <c r="I127" s="205"/>
      <c r="J127" s="200"/>
      <c r="K127" s="200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130</v>
      </c>
      <c r="AU127" s="210" t="s">
        <v>128</v>
      </c>
      <c r="AV127" s="11" t="s">
        <v>128</v>
      </c>
      <c r="AW127" s="11" t="s">
        <v>39</v>
      </c>
      <c r="AX127" s="11" t="s">
        <v>75</v>
      </c>
      <c r="AY127" s="210" t="s">
        <v>119</v>
      </c>
    </row>
    <row r="128" spans="2:65" s="11" customFormat="1">
      <c r="B128" s="199"/>
      <c r="C128" s="200"/>
      <c r="D128" s="201" t="s">
        <v>130</v>
      </c>
      <c r="E128" s="202" t="s">
        <v>22</v>
      </c>
      <c r="F128" s="203" t="s">
        <v>185</v>
      </c>
      <c r="G128" s="200"/>
      <c r="H128" s="204">
        <v>5.3</v>
      </c>
      <c r="I128" s="205"/>
      <c r="J128" s="200"/>
      <c r="K128" s="200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130</v>
      </c>
      <c r="AU128" s="210" t="s">
        <v>128</v>
      </c>
      <c r="AV128" s="11" t="s">
        <v>128</v>
      </c>
      <c r="AW128" s="11" t="s">
        <v>39</v>
      </c>
      <c r="AX128" s="11" t="s">
        <v>75</v>
      </c>
      <c r="AY128" s="210" t="s">
        <v>119</v>
      </c>
    </row>
    <row r="129" spans="2:65" s="11" customFormat="1">
      <c r="B129" s="199"/>
      <c r="C129" s="200"/>
      <c r="D129" s="201" t="s">
        <v>130</v>
      </c>
      <c r="E129" s="202" t="s">
        <v>22</v>
      </c>
      <c r="F129" s="203" t="s">
        <v>186</v>
      </c>
      <c r="G129" s="200"/>
      <c r="H129" s="204">
        <v>8.4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130</v>
      </c>
      <c r="AU129" s="210" t="s">
        <v>128</v>
      </c>
      <c r="AV129" s="11" t="s">
        <v>128</v>
      </c>
      <c r="AW129" s="11" t="s">
        <v>39</v>
      </c>
      <c r="AX129" s="11" t="s">
        <v>75</v>
      </c>
      <c r="AY129" s="210" t="s">
        <v>119</v>
      </c>
    </row>
    <row r="130" spans="2:65" s="11" customFormat="1">
      <c r="B130" s="199"/>
      <c r="C130" s="200"/>
      <c r="D130" s="201" t="s">
        <v>130</v>
      </c>
      <c r="E130" s="202" t="s">
        <v>22</v>
      </c>
      <c r="F130" s="203" t="s">
        <v>187</v>
      </c>
      <c r="G130" s="200"/>
      <c r="H130" s="204">
        <v>2.4</v>
      </c>
      <c r="I130" s="205"/>
      <c r="J130" s="200"/>
      <c r="K130" s="200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130</v>
      </c>
      <c r="AU130" s="210" t="s">
        <v>128</v>
      </c>
      <c r="AV130" s="11" t="s">
        <v>128</v>
      </c>
      <c r="AW130" s="11" t="s">
        <v>39</v>
      </c>
      <c r="AX130" s="11" t="s">
        <v>75</v>
      </c>
      <c r="AY130" s="210" t="s">
        <v>119</v>
      </c>
    </row>
    <row r="131" spans="2:65" s="11" customFormat="1">
      <c r="B131" s="199"/>
      <c r="C131" s="200"/>
      <c r="D131" s="201" t="s">
        <v>130</v>
      </c>
      <c r="E131" s="202" t="s">
        <v>22</v>
      </c>
      <c r="F131" s="203" t="s">
        <v>188</v>
      </c>
      <c r="G131" s="200"/>
      <c r="H131" s="204">
        <v>2.68</v>
      </c>
      <c r="I131" s="205"/>
      <c r="J131" s="200"/>
      <c r="K131" s="200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130</v>
      </c>
      <c r="AU131" s="210" t="s">
        <v>128</v>
      </c>
      <c r="AV131" s="11" t="s">
        <v>128</v>
      </c>
      <c r="AW131" s="11" t="s">
        <v>39</v>
      </c>
      <c r="AX131" s="11" t="s">
        <v>75</v>
      </c>
      <c r="AY131" s="210" t="s">
        <v>119</v>
      </c>
    </row>
    <row r="132" spans="2:65" s="11" customFormat="1">
      <c r="B132" s="199"/>
      <c r="C132" s="200"/>
      <c r="D132" s="201" t="s">
        <v>130</v>
      </c>
      <c r="E132" s="202" t="s">
        <v>22</v>
      </c>
      <c r="F132" s="203" t="s">
        <v>189</v>
      </c>
      <c r="G132" s="200"/>
      <c r="H132" s="204">
        <v>1.6</v>
      </c>
      <c r="I132" s="205"/>
      <c r="J132" s="200"/>
      <c r="K132" s="200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130</v>
      </c>
      <c r="AU132" s="210" t="s">
        <v>128</v>
      </c>
      <c r="AV132" s="11" t="s">
        <v>128</v>
      </c>
      <c r="AW132" s="11" t="s">
        <v>39</v>
      </c>
      <c r="AX132" s="11" t="s">
        <v>75</v>
      </c>
      <c r="AY132" s="210" t="s">
        <v>119</v>
      </c>
    </row>
    <row r="133" spans="2:65" s="11" customFormat="1">
      <c r="B133" s="199"/>
      <c r="C133" s="200"/>
      <c r="D133" s="201" t="s">
        <v>130</v>
      </c>
      <c r="E133" s="202" t="s">
        <v>22</v>
      </c>
      <c r="F133" s="203" t="s">
        <v>190</v>
      </c>
      <c r="G133" s="200"/>
      <c r="H133" s="204">
        <v>3.6</v>
      </c>
      <c r="I133" s="205"/>
      <c r="J133" s="200"/>
      <c r="K133" s="200"/>
      <c r="L133" s="206"/>
      <c r="M133" s="207"/>
      <c r="N133" s="208"/>
      <c r="O133" s="208"/>
      <c r="P133" s="208"/>
      <c r="Q133" s="208"/>
      <c r="R133" s="208"/>
      <c r="S133" s="208"/>
      <c r="T133" s="209"/>
      <c r="AT133" s="210" t="s">
        <v>130</v>
      </c>
      <c r="AU133" s="210" t="s">
        <v>128</v>
      </c>
      <c r="AV133" s="11" t="s">
        <v>128</v>
      </c>
      <c r="AW133" s="11" t="s">
        <v>39</v>
      </c>
      <c r="AX133" s="11" t="s">
        <v>75</v>
      </c>
      <c r="AY133" s="210" t="s">
        <v>119</v>
      </c>
    </row>
    <row r="134" spans="2:65" s="11" customFormat="1">
      <c r="B134" s="199"/>
      <c r="C134" s="200"/>
      <c r="D134" s="201" t="s">
        <v>130</v>
      </c>
      <c r="E134" s="202" t="s">
        <v>22</v>
      </c>
      <c r="F134" s="203" t="s">
        <v>191</v>
      </c>
      <c r="G134" s="200"/>
      <c r="H134" s="204">
        <v>1.74</v>
      </c>
      <c r="I134" s="205"/>
      <c r="J134" s="200"/>
      <c r="K134" s="200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130</v>
      </c>
      <c r="AU134" s="210" t="s">
        <v>128</v>
      </c>
      <c r="AV134" s="11" t="s">
        <v>128</v>
      </c>
      <c r="AW134" s="11" t="s">
        <v>39</v>
      </c>
      <c r="AX134" s="11" t="s">
        <v>75</v>
      </c>
      <c r="AY134" s="210" t="s">
        <v>119</v>
      </c>
    </row>
    <row r="135" spans="2:65" s="11" customFormat="1">
      <c r="B135" s="199"/>
      <c r="C135" s="200"/>
      <c r="D135" s="201" t="s">
        <v>130</v>
      </c>
      <c r="E135" s="202" t="s">
        <v>22</v>
      </c>
      <c r="F135" s="203" t="s">
        <v>192</v>
      </c>
      <c r="G135" s="200"/>
      <c r="H135" s="204">
        <v>7.16</v>
      </c>
      <c r="I135" s="205"/>
      <c r="J135" s="200"/>
      <c r="K135" s="200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130</v>
      </c>
      <c r="AU135" s="210" t="s">
        <v>128</v>
      </c>
      <c r="AV135" s="11" t="s">
        <v>128</v>
      </c>
      <c r="AW135" s="11" t="s">
        <v>39</v>
      </c>
      <c r="AX135" s="11" t="s">
        <v>75</v>
      </c>
      <c r="AY135" s="210" t="s">
        <v>119</v>
      </c>
    </row>
    <row r="136" spans="2:65" s="11" customFormat="1">
      <c r="B136" s="199"/>
      <c r="C136" s="200"/>
      <c r="D136" s="201" t="s">
        <v>130</v>
      </c>
      <c r="E136" s="202" t="s">
        <v>22</v>
      </c>
      <c r="F136" s="203" t="s">
        <v>193</v>
      </c>
      <c r="G136" s="200"/>
      <c r="H136" s="204">
        <v>6.2</v>
      </c>
      <c r="I136" s="205"/>
      <c r="J136" s="200"/>
      <c r="K136" s="200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130</v>
      </c>
      <c r="AU136" s="210" t="s">
        <v>128</v>
      </c>
      <c r="AV136" s="11" t="s">
        <v>128</v>
      </c>
      <c r="AW136" s="11" t="s">
        <v>39</v>
      </c>
      <c r="AX136" s="11" t="s">
        <v>75</v>
      </c>
      <c r="AY136" s="210" t="s">
        <v>119</v>
      </c>
    </row>
    <row r="137" spans="2:65" s="13" customFormat="1">
      <c r="B137" s="226"/>
      <c r="C137" s="227"/>
      <c r="D137" s="201" t="s">
        <v>130</v>
      </c>
      <c r="E137" s="228" t="s">
        <v>22</v>
      </c>
      <c r="F137" s="229" t="s">
        <v>194</v>
      </c>
      <c r="G137" s="227"/>
      <c r="H137" s="230">
        <v>134.97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AT137" s="236" t="s">
        <v>130</v>
      </c>
      <c r="AU137" s="236" t="s">
        <v>128</v>
      </c>
      <c r="AV137" s="13" t="s">
        <v>127</v>
      </c>
      <c r="AW137" s="13" t="s">
        <v>39</v>
      </c>
      <c r="AX137" s="13" t="s">
        <v>75</v>
      </c>
      <c r="AY137" s="236" t="s">
        <v>119</v>
      </c>
    </row>
    <row r="138" spans="2:65" s="11" customFormat="1">
      <c r="B138" s="199"/>
      <c r="C138" s="200"/>
      <c r="D138" s="211" t="s">
        <v>130</v>
      </c>
      <c r="E138" s="212" t="s">
        <v>22</v>
      </c>
      <c r="F138" s="213" t="s">
        <v>195</v>
      </c>
      <c r="G138" s="200"/>
      <c r="H138" s="214">
        <v>269.94</v>
      </c>
      <c r="I138" s="205"/>
      <c r="J138" s="200"/>
      <c r="K138" s="200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130</v>
      </c>
      <c r="AU138" s="210" t="s">
        <v>128</v>
      </c>
      <c r="AV138" s="11" t="s">
        <v>128</v>
      </c>
      <c r="AW138" s="11" t="s">
        <v>39</v>
      </c>
      <c r="AX138" s="11" t="s">
        <v>24</v>
      </c>
      <c r="AY138" s="210" t="s">
        <v>119</v>
      </c>
    </row>
    <row r="139" spans="2:65" s="1" customFormat="1" ht="31.5" customHeight="1">
      <c r="B139" s="40"/>
      <c r="C139" s="187" t="s">
        <v>120</v>
      </c>
      <c r="D139" s="187" t="s">
        <v>122</v>
      </c>
      <c r="E139" s="188" t="s">
        <v>196</v>
      </c>
      <c r="F139" s="189" t="s">
        <v>197</v>
      </c>
      <c r="G139" s="190" t="s">
        <v>125</v>
      </c>
      <c r="H139" s="191">
        <v>8.31</v>
      </c>
      <c r="I139" s="192"/>
      <c r="J139" s="193">
        <f>ROUND(I139*H139,2)</f>
        <v>0</v>
      </c>
      <c r="K139" s="189" t="s">
        <v>126</v>
      </c>
      <c r="L139" s="60"/>
      <c r="M139" s="194" t="s">
        <v>22</v>
      </c>
      <c r="N139" s="195" t="s">
        <v>47</v>
      </c>
      <c r="O139" s="41"/>
      <c r="P139" s="196">
        <f>O139*H139</f>
        <v>0</v>
      </c>
      <c r="Q139" s="196">
        <v>4.2000000000000003E-2</v>
      </c>
      <c r="R139" s="196">
        <f>Q139*H139</f>
        <v>0.34902000000000005</v>
      </c>
      <c r="S139" s="196">
        <v>0</v>
      </c>
      <c r="T139" s="197">
        <f>S139*H139</f>
        <v>0</v>
      </c>
      <c r="AR139" s="23" t="s">
        <v>127</v>
      </c>
      <c r="AT139" s="23" t="s">
        <v>122</v>
      </c>
      <c r="AU139" s="23" t="s">
        <v>128</v>
      </c>
      <c r="AY139" s="23" t="s">
        <v>119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23" t="s">
        <v>128</v>
      </c>
      <c r="BK139" s="198">
        <f>ROUND(I139*H139,2)</f>
        <v>0</v>
      </c>
      <c r="BL139" s="23" t="s">
        <v>127</v>
      </c>
      <c r="BM139" s="23" t="s">
        <v>198</v>
      </c>
    </row>
    <row r="140" spans="2:65" s="11" customFormat="1">
      <c r="B140" s="199"/>
      <c r="C140" s="200"/>
      <c r="D140" s="201" t="s">
        <v>130</v>
      </c>
      <c r="E140" s="202" t="s">
        <v>22</v>
      </c>
      <c r="F140" s="203" t="s">
        <v>199</v>
      </c>
      <c r="G140" s="200"/>
      <c r="H140" s="204">
        <v>1.53</v>
      </c>
      <c r="I140" s="205"/>
      <c r="J140" s="200"/>
      <c r="K140" s="200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130</v>
      </c>
      <c r="AU140" s="210" t="s">
        <v>128</v>
      </c>
      <c r="AV140" s="11" t="s">
        <v>128</v>
      </c>
      <c r="AW140" s="11" t="s">
        <v>39</v>
      </c>
      <c r="AX140" s="11" t="s">
        <v>75</v>
      </c>
      <c r="AY140" s="210" t="s">
        <v>119</v>
      </c>
    </row>
    <row r="141" spans="2:65" s="11" customFormat="1">
      <c r="B141" s="199"/>
      <c r="C141" s="200"/>
      <c r="D141" s="201" t="s">
        <v>130</v>
      </c>
      <c r="E141" s="202" t="s">
        <v>22</v>
      </c>
      <c r="F141" s="203" t="s">
        <v>200</v>
      </c>
      <c r="G141" s="200"/>
      <c r="H141" s="204">
        <v>0.56999999999999995</v>
      </c>
      <c r="I141" s="205"/>
      <c r="J141" s="200"/>
      <c r="K141" s="200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130</v>
      </c>
      <c r="AU141" s="210" t="s">
        <v>128</v>
      </c>
      <c r="AV141" s="11" t="s">
        <v>128</v>
      </c>
      <c r="AW141" s="11" t="s">
        <v>39</v>
      </c>
      <c r="AX141" s="11" t="s">
        <v>75</v>
      </c>
      <c r="AY141" s="210" t="s">
        <v>119</v>
      </c>
    </row>
    <row r="142" spans="2:65" s="11" customFormat="1">
      <c r="B142" s="199"/>
      <c r="C142" s="200"/>
      <c r="D142" s="201" t="s">
        <v>130</v>
      </c>
      <c r="E142" s="202" t="s">
        <v>22</v>
      </c>
      <c r="F142" s="203" t="s">
        <v>201</v>
      </c>
      <c r="G142" s="200"/>
      <c r="H142" s="204">
        <v>2.9969999999999999</v>
      </c>
      <c r="I142" s="205"/>
      <c r="J142" s="200"/>
      <c r="K142" s="200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130</v>
      </c>
      <c r="AU142" s="210" t="s">
        <v>128</v>
      </c>
      <c r="AV142" s="11" t="s">
        <v>128</v>
      </c>
      <c r="AW142" s="11" t="s">
        <v>39</v>
      </c>
      <c r="AX142" s="11" t="s">
        <v>75</v>
      </c>
      <c r="AY142" s="210" t="s">
        <v>119</v>
      </c>
    </row>
    <row r="143" spans="2:65" s="11" customFormat="1">
      <c r="B143" s="199"/>
      <c r="C143" s="200"/>
      <c r="D143" s="201" t="s">
        <v>130</v>
      </c>
      <c r="E143" s="202" t="s">
        <v>22</v>
      </c>
      <c r="F143" s="203" t="s">
        <v>202</v>
      </c>
      <c r="G143" s="200"/>
      <c r="H143" s="204">
        <v>0.58499999999999996</v>
      </c>
      <c r="I143" s="205"/>
      <c r="J143" s="200"/>
      <c r="K143" s="200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130</v>
      </c>
      <c r="AU143" s="210" t="s">
        <v>128</v>
      </c>
      <c r="AV143" s="11" t="s">
        <v>128</v>
      </c>
      <c r="AW143" s="11" t="s">
        <v>39</v>
      </c>
      <c r="AX143" s="11" t="s">
        <v>75</v>
      </c>
      <c r="AY143" s="210" t="s">
        <v>119</v>
      </c>
    </row>
    <row r="144" spans="2:65" s="11" customFormat="1">
      <c r="B144" s="199"/>
      <c r="C144" s="200"/>
      <c r="D144" s="201" t="s">
        <v>130</v>
      </c>
      <c r="E144" s="202" t="s">
        <v>22</v>
      </c>
      <c r="F144" s="203" t="s">
        <v>203</v>
      </c>
      <c r="G144" s="200"/>
      <c r="H144" s="204">
        <v>0.186</v>
      </c>
      <c r="I144" s="205"/>
      <c r="J144" s="200"/>
      <c r="K144" s="200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130</v>
      </c>
      <c r="AU144" s="210" t="s">
        <v>128</v>
      </c>
      <c r="AV144" s="11" t="s">
        <v>128</v>
      </c>
      <c r="AW144" s="11" t="s">
        <v>39</v>
      </c>
      <c r="AX144" s="11" t="s">
        <v>75</v>
      </c>
      <c r="AY144" s="210" t="s">
        <v>119</v>
      </c>
    </row>
    <row r="145" spans="2:65" s="11" customFormat="1">
      <c r="B145" s="199"/>
      <c r="C145" s="200"/>
      <c r="D145" s="201" t="s">
        <v>130</v>
      </c>
      <c r="E145" s="202" t="s">
        <v>22</v>
      </c>
      <c r="F145" s="203" t="s">
        <v>204</v>
      </c>
      <c r="G145" s="200"/>
      <c r="H145" s="204">
        <v>0.48</v>
      </c>
      <c r="I145" s="205"/>
      <c r="J145" s="200"/>
      <c r="K145" s="200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130</v>
      </c>
      <c r="AU145" s="210" t="s">
        <v>128</v>
      </c>
      <c r="AV145" s="11" t="s">
        <v>128</v>
      </c>
      <c r="AW145" s="11" t="s">
        <v>39</v>
      </c>
      <c r="AX145" s="11" t="s">
        <v>75</v>
      </c>
      <c r="AY145" s="210" t="s">
        <v>119</v>
      </c>
    </row>
    <row r="146" spans="2:65" s="11" customFormat="1">
      <c r="B146" s="199"/>
      <c r="C146" s="200"/>
      <c r="D146" s="201" t="s">
        <v>130</v>
      </c>
      <c r="E146" s="202" t="s">
        <v>22</v>
      </c>
      <c r="F146" s="203" t="s">
        <v>205</v>
      </c>
      <c r="G146" s="200"/>
      <c r="H146" s="204">
        <v>0.72</v>
      </c>
      <c r="I146" s="205"/>
      <c r="J146" s="200"/>
      <c r="K146" s="200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130</v>
      </c>
      <c r="AU146" s="210" t="s">
        <v>128</v>
      </c>
      <c r="AV146" s="11" t="s">
        <v>128</v>
      </c>
      <c r="AW146" s="11" t="s">
        <v>39</v>
      </c>
      <c r="AX146" s="11" t="s">
        <v>75</v>
      </c>
      <c r="AY146" s="210" t="s">
        <v>119</v>
      </c>
    </row>
    <row r="147" spans="2:65" s="11" customFormat="1">
      <c r="B147" s="199"/>
      <c r="C147" s="200"/>
      <c r="D147" s="201" t="s">
        <v>130</v>
      </c>
      <c r="E147" s="202" t="s">
        <v>22</v>
      </c>
      <c r="F147" s="203" t="s">
        <v>206</v>
      </c>
      <c r="G147" s="200"/>
      <c r="H147" s="204">
        <v>0.18</v>
      </c>
      <c r="I147" s="205"/>
      <c r="J147" s="200"/>
      <c r="K147" s="200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130</v>
      </c>
      <c r="AU147" s="210" t="s">
        <v>128</v>
      </c>
      <c r="AV147" s="11" t="s">
        <v>128</v>
      </c>
      <c r="AW147" s="11" t="s">
        <v>39</v>
      </c>
      <c r="AX147" s="11" t="s">
        <v>75</v>
      </c>
      <c r="AY147" s="210" t="s">
        <v>119</v>
      </c>
    </row>
    <row r="148" spans="2:65" s="11" customFormat="1">
      <c r="B148" s="199"/>
      <c r="C148" s="200"/>
      <c r="D148" s="201" t="s">
        <v>130</v>
      </c>
      <c r="E148" s="202" t="s">
        <v>22</v>
      </c>
      <c r="F148" s="203" t="s">
        <v>207</v>
      </c>
      <c r="G148" s="200"/>
      <c r="H148" s="204">
        <v>0.23400000000000001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130</v>
      </c>
      <c r="AU148" s="210" t="s">
        <v>128</v>
      </c>
      <c r="AV148" s="11" t="s">
        <v>128</v>
      </c>
      <c r="AW148" s="11" t="s">
        <v>39</v>
      </c>
      <c r="AX148" s="11" t="s">
        <v>75</v>
      </c>
      <c r="AY148" s="210" t="s">
        <v>119</v>
      </c>
    </row>
    <row r="149" spans="2:65" s="11" customFormat="1">
      <c r="B149" s="199"/>
      <c r="C149" s="200"/>
      <c r="D149" s="201" t="s">
        <v>130</v>
      </c>
      <c r="E149" s="202" t="s">
        <v>22</v>
      </c>
      <c r="F149" s="203" t="s">
        <v>208</v>
      </c>
      <c r="G149" s="200"/>
      <c r="H149" s="204">
        <v>0.12</v>
      </c>
      <c r="I149" s="205"/>
      <c r="J149" s="200"/>
      <c r="K149" s="200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130</v>
      </c>
      <c r="AU149" s="210" t="s">
        <v>128</v>
      </c>
      <c r="AV149" s="11" t="s">
        <v>128</v>
      </c>
      <c r="AW149" s="11" t="s">
        <v>39</v>
      </c>
      <c r="AX149" s="11" t="s">
        <v>75</v>
      </c>
      <c r="AY149" s="210" t="s">
        <v>119</v>
      </c>
    </row>
    <row r="150" spans="2:65" s="11" customFormat="1">
      <c r="B150" s="199"/>
      <c r="C150" s="200"/>
      <c r="D150" s="201" t="s">
        <v>130</v>
      </c>
      <c r="E150" s="202" t="s">
        <v>22</v>
      </c>
      <c r="F150" s="203" t="s">
        <v>209</v>
      </c>
      <c r="G150" s="200"/>
      <c r="H150" s="204">
        <v>0.36</v>
      </c>
      <c r="I150" s="205"/>
      <c r="J150" s="200"/>
      <c r="K150" s="200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130</v>
      </c>
      <c r="AU150" s="210" t="s">
        <v>128</v>
      </c>
      <c r="AV150" s="11" t="s">
        <v>128</v>
      </c>
      <c r="AW150" s="11" t="s">
        <v>39</v>
      </c>
      <c r="AX150" s="11" t="s">
        <v>75</v>
      </c>
      <c r="AY150" s="210" t="s">
        <v>119</v>
      </c>
    </row>
    <row r="151" spans="2:65" s="11" customFormat="1">
      <c r="B151" s="199"/>
      <c r="C151" s="200"/>
      <c r="D151" s="211" t="s">
        <v>130</v>
      </c>
      <c r="E151" s="212" t="s">
        <v>22</v>
      </c>
      <c r="F151" s="213" t="s">
        <v>210</v>
      </c>
      <c r="G151" s="200"/>
      <c r="H151" s="214">
        <v>0.34799999999999998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130</v>
      </c>
      <c r="AU151" s="210" t="s">
        <v>128</v>
      </c>
      <c r="AV151" s="11" t="s">
        <v>128</v>
      </c>
      <c r="AW151" s="11" t="s">
        <v>39</v>
      </c>
      <c r="AX151" s="11" t="s">
        <v>75</v>
      </c>
      <c r="AY151" s="210" t="s">
        <v>119</v>
      </c>
    </row>
    <row r="152" spans="2:65" s="1" customFormat="1" ht="31.5" customHeight="1">
      <c r="B152" s="40"/>
      <c r="C152" s="187" t="s">
        <v>211</v>
      </c>
      <c r="D152" s="187" t="s">
        <v>122</v>
      </c>
      <c r="E152" s="188" t="s">
        <v>212</v>
      </c>
      <c r="F152" s="189" t="s">
        <v>213</v>
      </c>
      <c r="G152" s="190" t="s">
        <v>125</v>
      </c>
      <c r="H152" s="191">
        <v>0.36</v>
      </c>
      <c r="I152" s="192"/>
      <c r="J152" s="193">
        <f>ROUND(I152*H152,2)</f>
        <v>0</v>
      </c>
      <c r="K152" s="189" t="s">
        <v>126</v>
      </c>
      <c r="L152" s="60"/>
      <c r="M152" s="194" t="s">
        <v>22</v>
      </c>
      <c r="N152" s="195" t="s">
        <v>47</v>
      </c>
      <c r="O152" s="41"/>
      <c r="P152" s="196">
        <f>O152*H152</f>
        <v>0</v>
      </c>
      <c r="Q152" s="196">
        <v>0.105</v>
      </c>
      <c r="R152" s="196">
        <f>Q152*H152</f>
        <v>3.78E-2</v>
      </c>
      <c r="S152" s="196">
        <v>0</v>
      </c>
      <c r="T152" s="197">
        <f>S152*H152</f>
        <v>0</v>
      </c>
      <c r="AR152" s="23" t="s">
        <v>127</v>
      </c>
      <c r="AT152" s="23" t="s">
        <v>122</v>
      </c>
      <c r="AU152" s="23" t="s">
        <v>128</v>
      </c>
      <c r="AY152" s="23" t="s">
        <v>119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23" t="s">
        <v>128</v>
      </c>
      <c r="BK152" s="198">
        <f>ROUND(I152*H152,2)</f>
        <v>0</v>
      </c>
      <c r="BL152" s="23" t="s">
        <v>127</v>
      </c>
      <c r="BM152" s="23" t="s">
        <v>214</v>
      </c>
    </row>
    <row r="153" spans="2:65" s="12" customFormat="1">
      <c r="B153" s="215"/>
      <c r="C153" s="216"/>
      <c r="D153" s="201" t="s">
        <v>130</v>
      </c>
      <c r="E153" s="217" t="s">
        <v>22</v>
      </c>
      <c r="F153" s="218" t="s">
        <v>215</v>
      </c>
      <c r="G153" s="216"/>
      <c r="H153" s="219" t="s">
        <v>22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130</v>
      </c>
      <c r="AU153" s="225" t="s">
        <v>128</v>
      </c>
      <c r="AV153" s="12" t="s">
        <v>24</v>
      </c>
      <c r="AW153" s="12" t="s">
        <v>6</v>
      </c>
      <c r="AX153" s="12" t="s">
        <v>75</v>
      </c>
      <c r="AY153" s="225" t="s">
        <v>119</v>
      </c>
    </row>
    <row r="154" spans="2:65" s="11" customFormat="1">
      <c r="B154" s="199"/>
      <c r="C154" s="200"/>
      <c r="D154" s="201" t="s">
        <v>130</v>
      </c>
      <c r="E154" s="202" t="s">
        <v>22</v>
      </c>
      <c r="F154" s="203" t="s">
        <v>216</v>
      </c>
      <c r="G154" s="200"/>
      <c r="H154" s="204">
        <v>0.36</v>
      </c>
      <c r="I154" s="205"/>
      <c r="J154" s="200"/>
      <c r="K154" s="200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130</v>
      </c>
      <c r="AU154" s="210" t="s">
        <v>128</v>
      </c>
      <c r="AV154" s="11" t="s">
        <v>128</v>
      </c>
      <c r="AW154" s="11" t="s">
        <v>39</v>
      </c>
      <c r="AX154" s="11" t="s">
        <v>24</v>
      </c>
      <c r="AY154" s="210" t="s">
        <v>119</v>
      </c>
    </row>
    <row r="155" spans="2:65" s="10" customFormat="1" ht="29.85" customHeight="1">
      <c r="B155" s="170"/>
      <c r="C155" s="171"/>
      <c r="D155" s="184" t="s">
        <v>74</v>
      </c>
      <c r="E155" s="185" t="s">
        <v>217</v>
      </c>
      <c r="F155" s="185" t="s">
        <v>218</v>
      </c>
      <c r="G155" s="171"/>
      <c r="H155" s="171"/>
      <c r="I155" s="174"/>
      <c r="J155" s="186">
        <f>BK155</f>
        <v>0</v>
      </c>
      <c r="K155" s="171"/>
      <c r="L155" s="176"/>
      <c r="M155" s="177"/>
      <c r="N155" s="178"/>
      <c r="O155" s="178"/>
      <c r="P155" s="179">
        <f>SUM(P156:P176)</f>
        <v>0</v>
      </c>
      <c r="Q155" s="178"/>
      <c r="R155" s="179">
        <f>SUM(R156:R176)</f>
        <v>1.1600000000000001E-2</v>
      </c>
      <c r="S155" s="178"/>
      <c r="T155" s="180">
        <f>SUM(T156:T176)</f>
        <v>3.4599600000000001</v>
      </c>
      <c r="AR155" s="181" t="s">
        <v>24</v>
      </c>
      <c r="AT155" s="182" t="s">
        <v>74</v>
      </c>
      <c r="AU155" s="182" t="s">
        <v>24</v>
      </c>
      <c r="AY155" s="181" t="s">
        <v>119</v>
      </c>
      <c r="BK155" s="183">
        <f>SUM(BK156:BK176)</f>
        <v>0</v>
      </c>
    </row>
    <row r="156" spans="2:65" s="1" customFormat="1" ht="57" customHeight="1">
      <c r="B156" s="40"/>
      <c r="C156" s="187" t="s">
        <v>219</v>
      </c>
      <c r="D156" s="187" t="s">
        <v>122</v>
      </c>
      <c r="E156" s="188" t="s">
        <v>220</v>
      </c>
      <c r="F156" s="189" t="s">
        <v>221</v>
      </c>
      <c r="G156" s="190" t="s">
        <v>125</v>
      </c>
      <c r="H156" s="191">
        <v>290</v>
      </c>
      <c r="I156" s="192"/>
      <c r="J156" s="193">
        <f>ROUND(I156*H156,2)</f>
        <v>0</v>
      </c>
      <c r="K156" s="189" t="s">
        <v>126</v>
      </c>
      <c r="L156" s="60"/>
      <c r="M156" s="194" t="s">
        <v>22</v>
      </c>
      <c r="N156" s="195" t="s">
        <v>47</v>
      </c>
      <c r="O156" s="41"/>
      <c r="P156" s="196">
        <f>O156*H156</f>
        <v>0</v>
      </c>
      <c r="Q156" s="196">
        <v>4.0000000000000003E-5</v>
      </c>
      <c r="R156" s="196">
        <f>Q156*H156</f>
        <v>1.1600000000000001E-2</v>
      </c>
      <c r="S156" s="196">
        <v>0</v>
      </c>
      <c r="T156" s="197">
        <f>S156*H156</f>
        <v>0</v>
      </c>
      <c r="AR156" s="23" t="s">
        <v>127</v>
      </c>
      <c r="AT156" s="23" t="s">
        <v>122</v>
      </c>
      <c r="AU156" s="23" t="s">
        <v>128</v>
      </c>
      <c r="AY156" s="23" t="s">
        <v>119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23" t="s">
        <v>128</v>
      </c>
      <c r="BK156" s="198">
        <f>ROUND(I156*H156,2)</f>
        <v>0</v>
      </c>
      <c r="BL156" s="23" t="s">
        <v>127</v>
      </c>
      <c r="BM156" s="23" t="s">
        <v>222</v>
      </c>
    </row>
    <row r="157" spans="2:65" s="11" customFormat="1">
      <c r="B157" s="199"/>
      <c r="C157" s="200"/>
      <c r="D157" s="211" t="s">
        <v>130</v>
      </c>
      <c r="E157" s="212" t="s">
        <v>22</v>
      </c>
      <c r="F157" s="213" t="s">
        <v>223</v>
      </c>
      <c r="G157" s="200"/>
      <c r="H157" s="214">
        <v>290</v>
      </c>
      <c r="I157" s="205"/>
      <c r="J157" s="200"/>
      <c r="K157" s="200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130</v>
      </c>
      <c r="AU157" s="210" t="s">
        <v>128</v>
      </c>
      <c r="AV157" s="11" t="s">
        <v>128</v>
      </c>
      <c r="AW157" s="11" t="s">
        <v>39</v>
      </c>
      <c r="AX157" s="11" t="s">
        <v>24</v>
      </c>
      <c r="AY157" s="210" t="s">
        <v>119</v>
      </c>
    </row>
    <row r="158" spans="2:65" s="1" customFormat="1" ht="31.5" customHeight="1">
      <c r="B158" s="40"/>
      <c r="C158" s="187" t="s">
        <v>217</v>
      </c>
      <c r="D158" s="187" t="s">
        <v>122</v>
      </c>
      <c r="E158" s="188" t="s">
        <v>224</v>
      </c>
      <c r="F158" s="189" t="s">
        <v>225</v>
      </c>
      <c r="G158" s="190" t="s">
        <v>125</v>
      </c>
      <c r="H158" s="191">
        <v>7.0279999999999996</v>
      </c>
      <c r="I158" s="192"/>
      <c r="J158" s="193">
        <f>ROUND(I158*H158,2)</f>
        <v>0</v>
      </c>
      <c r="K158" s="189" t="s">
        <v>126</v>
      </c>
      <c r="L158" s="60"/>
      <c r="M158" s="194" t="s">
        <v>22</v>
      </c>
      <c r="N158" s="195" t="s">
        <v>47</v>
      </c>
      <c r="O158" s="41"/>
      <c r="P158" s="196">
        <f>O158*H158</f>
        <v>0</v>
      </c>
      <c r="Q158" s="196">
        <v>0</v>
      </c>
      <c r="R158" s="196">
        <f>Q158*H158</f>
        <v>0</v>
      </c>
      <c r="S158" s="196">
        <v>7.4999999999999997E-2</v>
      </c>
      <c r="T158" s="197">
        <f>S158*H158</f>
        <v>0.5270999999999999</v>
      </c>
      <c r="AR158" s="23" t="s">
        <v>127</v>
      </c>
      <c r="AT158" s="23" t="s">
        <v>122</v>
      </c>
      <c r="AU158" s="23" t="s">
        <v>128</v>
      </c>
      <c r="AY158" s="23" t="s">
        <v>119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23" t="s">
        <v>128</v>
      </c>
      <c r="BK158" s="198">
        <f>ROUND(I158*H158,2)</f>
        <v>0</v>
      </c>
      <c r="BL158" s="23" t="s">
        <v>127</v>
      </c>
      <c r="BM158" s="23" t="s">
        <v>226</v>
      </c>
    </row>
    <row r="159" spans="2:65" s="11" customFormat="1">
      <c r="B159" s="199"/>
      <c r="C159" s="200"/>
      <c r="D159" s="201" t="s">
        <v>130</v>
      </c>
      <c r="E159" s="202" t="s">
        <v>22</v>
      </c>
      <c r="F159" s="203" t="s">
        <v>227</v>
      </c>
      <c r="G159" s="200"/>
      <c r="H159" s="204">
        <v>0.52100000000000002</v>
      </c>
      <c r="I159" s="205"/>
      <c r="J159" s="200"/>
      <c r="K159" s="200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130</v>
      </c>
      <c r="AU159" s="210" t="s">
        <v>128</v>
      </c>
      <c r="AV159" s="11" t="s">
        <v>128</v>
      </c>
      <c r="AW159" s="11" t="s">
        <v>39</v>
      </c>
      <c r="AX159" s="11" t="s">
        <v>75</v>
      </c>
      <c r="AY159" s="210" t="s">
        <v>119</v>
      </c>
    </row>
    <row r="160" spans="2:65" s="11" customFormat="1">
      <c r="B160" s="199"/>
      <c r="C160" s="200"/>
      <c r="D160" s="201" t="s">
        <v>130</v>
      </c>
      <c r="E160" s="202" t="s">
        <v>22</v>
      </c>
      <c r="F160" s="203" t="s">
        <v>228</v>
      </c>
      <c r="G160" s="200"/>
      <c r="H160" s="204">
        <v>1.53</v>
      </c>
      <c r="I160" s="205"/>
      <c r="J160" s="200"/>
      <c r="K160" s="200"/>
      <c r="L160" s="206"/>
      <c r="M160" s="207"/>
      <c r="N160" s="208"/>
      <c r="O160" s="208"/>
      <c r="P160" s="208"/>
      <c r="Q160" s="208"/>
      <c r="R160" s="208"/>
      <c r="S160" s="208"/>
      <c r="T160" s="209"/>
      <c r="AT160" s="210" t="s">
        <v>130</v>
      </c>
      <c r="AU160" s="210" t="s">
        <v>128</v>
      </c>
      <c r="AV160" s="11" t="s">
        <v>128</v>
      </c>
      <c r="AW160" s="11" t="s">
        <v>39</v>
      </c>
      <c r="AX160" s="11" t="s">
        <v>75</v>
      </c>
      <c r="AY160" s="210" t="s">
        <v>119</v>
      </c>
    </row>
    <row r="161" spans="2:65" s="11" customFormat="1">
      <c r="B161" s="199"/>
      <c r="C161" s="200"/>
      <c r="D161" s="201" t="s">
        <v>130</v>
      </c>
      <c r="E161" s="202" t="s">
        <v>22</v>
      </c>
      <c r="F161" s="203" t="s">
        <v>229</v>
      </c>
      <c r="G161" s="200"/>
      <c r="H161" s="204">
        <v>2.4</v>
      </c>
      <c r="I161" s="205"/>
      <c r="J161" s="200"/>
      <c r="K161" s="200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130</v>
      </c>
      <c r="AU161" s="210" t="s">
        <v>128</v>
      </c>
      <c r="AV161" s="11" t="s">
        <v>128</v>
      </c>
      <c r="AW161" s="11" t="s">
        <v>39</v>
      </c>
      <c r="AX161" s="11" t="s">
        <v>75</v>
      </c>
      <c r="AY161" s="210" t="s">
        <v>119</v>
      </c>
    </row>
    <row r="162" spans="2:65" s="11" customFormat="1">
      <c r="B162" s="199"/>
      <c r="C162" s="200"/>
      <c r="D162" s="201" t="s">
        <v>130</v>
      </c>
      <c r="E162" s="202" t="s">
        <v>22</v>
      </c>
      <c r="F162" s="203" t="s">
        <v>230</v>
      </c>
      <c r="G162" s="200"/>
      <c r="H162" s="204">
        <v>0.54</v>
      </c>
      <c r="I162" s="205"/>
      <c r="J162" s="200"/>
      <c r="K162" s="200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130</v>
      </c>
      <c r="AU162" s="210" t="s">
        <v>128</v>
      </c>
      <c r="AV162" s="11" t="s">
        <v>128</v>
      </c>
      <c r="AW162" s="11" t="s">
        <v>39</v>
      </c>
      <c r="AX162" s="11" t="s">
        <v>75</v>
      </c>
      <c r="AY162" s="210" t="s">
        <v>119</v>
      </c>
    </row>
    <row r="163" spans="2:65" s="11" customFormat="1">
      <c r="B163" s="199"/>
      <c r="C163" s="200"/>
      <c r="D163" s="201" t="s">
        <v>130</v>
      </c>
      <c r="E163" s="202" t="s">
        <v>22</v>
      </c>
      <c r="F163" s="203" t="s">
        <v>231</v>
      </c>
      <c r="G163" s="200"/>
      <c r="H163" s="204">
        <v>0.74099999999999999</v>
      </c>
      <c r="I163" s="205"/>
      <c r="J163" s="200"/>
      <c r="K163" s="200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130</v>
      </c>
      <c r="AU163" s="210" t="s">
        <v>128</v>
      </c>
      <c r="AV163" s="11" t="s">
        <v>128</v>
      </c>
      <c r="AW163" s="11" t="s">
        <v>39</v>
      </c>
      <c r="AX163" s="11" t="s">
        <v>75</v>
      </c>
      <c r="AY163" s="210" t="s">
        <v>119</v>
      </c>
    </row>
    <row r="164" spans="2:65" s="11" customFormat="1">
      <c r="B164" s="199"/>
      <c r="C164" s="200"/>
      <c r="D164" s="201" t="s">
        <v>130</v>
      </c>
      <c r="E164" s="202" t="s">
        <v>22</v>
      </c>
      <c r="F164" s="203" t="s">
        <v>232</v>
      </c>
      <c r="G164" s="200"/>
      <c r="H164" s="204">
        <v>0.24</v>
      </c>
      <c r="I164" s="205"/>
      <c r="J164" s="200"/>
      <c r="K164" s="200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130</v>
      </c>
      <c r="AU164" s="210" t="s">
        <v>128</v>
      </c>
      <c r="AV164" s="11" t="s">
        <v>128</v>
      </c>
      <c r="AW164" s="11" t="s">
        <v>39</v>
      </c>
      <c r="AX164" s="11" t="s">
        <v>75</v>
      </c>
      <c r="AY164" s="210" t="s">
        <v>119</v>
      </c>
    </row>
    <row r="165" spans="2:65" s="11" customFormat="1">
      <c r="B165" s="199"/>
      <c r="C165" s="200"/>
      <c r="D165" s="201" t="s">
        <v>130</v>
      </c>
      <c r="E165" s="202" t="s">
        <v>22</v>
      </c>
      <c r="F165" s="203" t="s">
        <v>233</v>
      </c>
      <c r="G165" s="200"/>
      <c r="H165" s="204">
        <v>0.72</v>
      </c>
      <c r="I165" s="205"/>
      <c r="J165" s="200"/>
      <c r="K165" s="200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130</v>
      </c>
      <c r="AU165" s="210" t="s">
        <v>128</v>
      </c>
      <c r="AV165" s="11" t="s">
        <v>128</v>
      </c>
      <c r="AW165" s="11" t="s">
        <v>39</v>
      </c>
      <c r="AX165" s="11" t="s">
        <v>75</v>
      </c>
      <c r="AY165" s="210" t="s">
        <v>119</v>
      </c>
    </row>
    <row r="166" spans="2:65" s="11" customFormat="1">
      <c r="B166" s="199"/>
      <c r="C166" s="200"/>
      <c r="D166" s="211" t="s">
        <v>130</v>
      </c>
      <c r="E166" s="212" t="s">
        <v>22</v>
      </c>
      <c r="F166" s="213" t="s">
        <v>234</v>
      </c>
      <c r="G166" s="200"/>
      <c r="H166" s="214">
        <v>0.33600000000000002</v>
      </c>
      <c r="I166" s="205"/>
      <c r="J166" s="200"/>
      <c r="K166" s="200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130</v>
      </c>
      <c r="AU166" s="210" t="s">
        <v>128</v>
      </c>
      <c r="AV166" s="11" t="s">
        <v>128</v>
      </c>
      <c r="AW166" s="11" t="s">
        <v>39</v>
      </c>
      <c r="AX166" s="11" t="s">
        <v>75</v>
      </c>
      <c r="AY166" s="210" t="s">
        <v>119</v>
      </c>
    </row>
    <row r="167" spans="2:65" s="1" customFormat="1" ht="31.5" customHeight="1">
      <c r="B167" s="40"/>
      <c r="C167" s="187" t="s">
        <v>29</v>
      </c>
      <c r="D167" s="187" t="s">
        <v>122</v>
      </c>
      <c r="E167" s="188" t="s">
        <v>235</v>
      </c>
      <c r="F167" s="189" t="s">
        <v>236</v>
      </c>
      <c r="G167" s="190" t="s">
        <v>125</v>
      </c>
      <c r="H167" s="191">
        <v>42.75</v>
      </c>
      <c r="I167" s="192"/>
      <c r="J167" s="193">
        <f>ROUND(I167*H167,2)</f>
        <v>0</v>
      </c>
      <c r="K167" s="189" t="s">
        <v>126</v>
      </c>
      <c r="L167" s="60"/>
      <c r="M167" s="194" t="s">
        <v>22</v>
      </c>
      <c r="N167" s="195" t="s">
        <v>47</v>
      </c>
      <c r="O167" s="41"/>
      <c r="P167" s="196">
        <f>O167*H167</f>
        <v>0</v>
      </c>
      <c r="Q167" s="196">
        <v>0</v>
      </c>
      <c r="R167" s="196">
        <f>Q167*H167</f>
        <v>0</v>
      </c>
      <c r="S167" s="196">
        <v>6.2E-2</v>
      </c>
      <c r="T167" s="197">
        <f>S167*H167</f>
        <v>2.6505000000000001</v>
      </c>
      <c r="AR167" s="23" t="s">
        <v>127</v>
      </c>
      <c r="AT167" s="23" t="s">
        <v>122</v>
      </c>
      <c r="AU167" s="23" t="s">
        <v>128</v>
      </c>
      <c r="AY167" s="23" t="s">
        <v>119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23" t="s">
        <v>128</v>
      </c>
      <c r="BK167" s="198">
        <f>ROUND(I167*H167,2)</f>
        <v>0</v>
      </c>
      <c r="BL167" s="23" t="s">
        <v>127</v>
      </c>
      <c r="BM167" s="23" t="s">
        <v>237</v>
      </c>
    </row>
    <row r="168" spans="2:65" s="11" customFormat="1">
      <c r="B168" s="199"/>
      <c r="C168" s="200"/>
      <c r="D168" s="201" t="s">
        <v>130</v>
      </c>
      <c r="E168" s="202" t="s">
        <v>22</v>
      </c>
      <c r="F168" s="203" t="s">
        <v>238</v>
      </c>
      <c r="G168" s="200"/>
      <c r="H168" s="204">
        <v>14.91</v>
      </c>
      <c r="I168" s="205"/>
      <c r="J168" s="200"/>
      <c r="K168" s="200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130</v>
      </c>
      <c r="AU168" s="210" t="s">
        <v>128</v>
      </c>
      <c r="AV168" s="11" t="s">
        <v>128</v>
      </c>
      <c r="AW168" s="11" t="s">
        <v>39</v>
      </c>
      <c r="AX168" s="11" t="s">
        <v>75</v>
      </c>
      <c r="AY168" s="210" t="s">
        <v>119</v>
      </c>
    </row>
    <row r="169" spans="2:65" s="11" customFormat="1">
      <c r="B169" s="199"/>
      <c r="C169" s="200"/>
      <c r="D169" s="201" t="s">
        <v>130</v>
      </c>
      <c r="E169" s="202" t="s">
        <v>22</v>
      </c>
      <c r="F169" s="203" t="s">
        <v>239</v>
      </c>
      <c r="G169" s="200"/>
      <c r="H169" s="204">
        <v>7.65</v>
      </c>
      <c r="I169" s="205"/>
      <c r="J169" s="200"/>
      <c r="K169" s="200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130</v>
      </c>
      <c r="AU169" s="210" t="s">
        <v>128</v>
      </c>
      <c r="AV169" s="11" t="s">
        <v>128</v>
      </c>
      <c r="AW169" s="11" t="s">
        <v>39</v>
      </c>
      <c r="AX169" s="11" t="s">
        <v>75</v>
      </c>
      <c r="AY169" s="210" t="s">
        <v>119</v>
      </c>
    </row>
    <row r="170" spans="2:65" s="11" customFormat="1">
      <c r="B170" s="199"/>
      <c r="C170" s="200"/>
      <c r="D170" s="201" t="s">
        <v>130</v>
      </c>
      <c r="E170" s="202" t="s">
        <v>22</v>
      </c>
      <c r="F170" s="203" t="s">
        <v>240</v>
      </c>
      <c r="G170" s="200"/>
      <c r="H170" s="204">
        <v>2.2799999999999998</v>
      </c>
      <c r="I170" s="205"/>
      <c r="J170" s="200"/>
      <c r="K170" s="200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130</v>
      </c>
      <c r="AU170" s="210" t="s">
        <v>128</v>
      </c>
      <c r="AV170" s="11" t="s">
        <v>128</v>
      </c>
      <c r="AW170" s="11" t="s">
        <v>39</v>
      </c>
      <c r="AX170" s="11" t="s">
        <v>75</v>
      </c>
      <c r="AY170" s="210" t="s">
        <v>119</v>
      </c>
    </row>
    <row r="171" spans="2:65" s="11" customFormat="1">
      <c r="B171" s="199"/>
      <c r="C171" s="200"/>
      <c r="D171" s="201" t="s">
        <v>130</v>
      </c>
      <c r="E171" s="202" t="s">
        <v>22</v>
      </c>
      <c r="F171" s="203" t="s">
        <v>241</v>
      </c>
      <c r="G171" s="200"/>
      <c r="H171" s="204">
        <v>14.984999999999999</v>
      </c>
      <c r="I171" s="205"/>
      <c r="J171" s="200"/>
      <c r="K171" s="200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130</v>
      </c>
      <c r="AU171" s="210" t="s">
        <v>128</v>
      </c>
      <c r="AV171" s="11" t="s">
        <v>128</v>
      </c>
      <c r="AW171" s="11" t="s">
        <v>39</v>
      </c>
      <c r="AX171" s="11" t="s">
        <v>75</v>
      </c>
      <c r="AY171" s="210" t="s">
        <v>119</v>
      </c>
    </row>
    <row r="172" spans="2:65" s="11" customFormat="1">
      <c r="B172" s="199"/>
      <c r="C172" s="200"/>
      <c r="D172" s="211" t="s">
        <v>130</v>
      </c>
      <c r="E172" s="212" t="s">
        <v>22</v>
      </c>
      <c r="F172" s="213" t="s">
        <v>242</v>
      </c>
      <c r="G172" s="200"/>
      <c r="H172" s="214">
        <v>2.9249999999999998</v>
      </c>
      <c r="I172" s="205"/>
      <c r="J172" s="200"/>
      <c r="K172" s="200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130</v>
      </c>
      <c r="AU172" s="210" t="s">
        <v>128</v>
      </c>
      <c r="AV172" s="11" t="s">
        <v>128</v>
      </c>
      <c r="AW172" s="11" t="s">
        <v>39</v>
      </c>
      <c r="AX172" s="11" t="s">
        <v>75</v>
      </c>
      <c r="AY172" s="210" t="s">
        <v>119</v>
      </c>
    </row>
    <row r="173" spans="2:65" s="1" customFormat="1" ht="31.5" customHeight="1">
      <c r="B173" s="40"/>
      <c r="C173" s="187" t="s">
        <v>243</v>
      </c>
      <c r="D173" s="187" t="s">
        <v>122</v>
      </c>
      <c r="E173" s="188" t="s">
        <v>244</v>
      </c>
      <c r="F173" s="189" t="s">
        <v>245</v>
      </c>
      <c r="G173" s="190" t="s">
        <v>125</v>
      </c>
      <c r="H173" s="191">
        <v>2.6</v>
      </c>
      <c r="I173" s="192"/>
      <c r="J173" s="193">
        <f>ROUND(I173*H173,2)</f>
        <v>0</v>
      </c>
      <c r="K173" s="189" t="s">
        <v>126</v>
      </c>
      <c r="L173" s="60"/>
      <c r="M173" s="194" t="s">
        <v>22</v>
      </c>
      <c r="N173" s="195" t="s">
        <v>47</v>
      </c>
      <c r="O173" s="41"/>
      <c r="P173" s="196">
        <f>O173*H173</f>
        <v>0</v>
      </c>
      <c r="Q173" s="196">
        <v>0</v>
      </c>
      <c r="R173" s="196">
        <f>Q173*H173</f>
        <v>0</v>
      </c>
      <c r="S173" s="196">
        <v>6.3E-2</v>
      </c>
      <c r="T173" s="197">
        <f>S173*H173</f>
        <v>0.1638</v>
      </c>
      <c r="AR173" s="23" t="s">
        <v>127</v>
      </c>
      <c r="AT173" s="23" t="s">
        <v>122</v>
      </c>
      <c r="AU173" s="23" t="s">
        <v>128</v>
      </c>
      <c r="AY173" s="23" t="s">
        <v>119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23" t="s">
        <v>128</v>
      </c>
      <c r="BK173" s="198">
        <f>ROUND(I173*H173,2)</f>
        <v>0</v>
      </c>
      <c r="BL173" s="23" t="s">
        <v>127</v>
      </c>
      <c r="BM173" s="23" t="s">
        <v>246</v>
      </c>
    </row>
    <row r="174" spans="2:65" s="11" customFormat="1">
      <c r="B174" s="199"/>
      <c r="C174" s="200"/>
      <c r="D174" s="211" t="s">
        <v>130</v>
      </c>
      <c r="E174" s="212" t="s">
        <v>22</v>
      </c>
      <c r="F174" s="213" t="s">
        <v>173</v>
      </c>
      <c r="G174" s="200"/>
      <c r="H174" s="214">
        <v>2.6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130</v>
      </c>
      <c r="AU174" s="210" t="s">
        <v>128</v>
      </c>
      <c r="AV174" s="11" t="s">
        <v>128</v>
      </c>
      <c r="AW174" s="11" t="s">
        <v>39</v>
      </c>
      <c r="AX174" s="11" t="s">
        <v>24</v>
      </c>
      <c r="AY174" s="210" t="s">
        <v>119</v>
      </c>
    </row>
    <row r="175" spans="2:65" s="1" customFormat="1" ht="31.5" customHeight="1">
      <c r="B175" s="40"/>
      <c r="C175" s="187" t="s">
        <v>247</v>
      </c>
      <c r="D175" s="187" t="s">
        <v>122</v>
      </c>
      <c r="E175" s="188" t="s">
        <v>248</v>
      </c>
      <c r="F175" s="189" t="s">
        <v>249</v>
      </c>
      <c r="G175" s="190" t="s">
        <v>125</v>
      </c>
      <c r="H175" s="191">
        <v>6.24</v>
      </c>
      <c r="I175" s="192"/>
      <c r="J175" s="193">
        <f>ROUND(I175*H175,2)</f>
        <v>0</v>
      </c>
      <c r="K175" s="189" t="s">
        <v>126</v>
      </c>
      <c r="L175" s="60"/>
      <c r="M175" s="194" t="s">
        <v>22</v>
      </c>
      <c r="N175" s="195" t="s">
        <v>47</v>
      </c>
      <c r="O175" s="41"/>
      <c r="P175" s="196">
        <f>O175*H175</f>
        <v>0</v>
      </c>
      <c r="Q175" s="196">
        <v>0</v>
      </c>
      <c r="R175" s="196">
        <f>Q175*H175</f>
        <v>0</v>
      </c>
      <c r="S175" s="196">
        <v>1.9E-2</v>
      </c>
      <c r="T175" s="197">
        <f>S175*H175</f>
        <v>0.11856</v>
      </c>
      <c r="AR175" s="23" t="s">
        <v>127</v>
      </c>
      <c r="AT175" s="23" t="s">
        <v>122</v>
      </c>
      <c r="AU175" s="23" t="s">
        <v>128</v>
      </c>
      <c r="AY175" s="23" t="s">
        <v>119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23" t="s">
        <v>128</v>
      </c>
      <c r="BK175" s="198">
        <f>ROUND(I175*H175,2)</f>
        <v>0</v>
      </c>
      <c r="BL175" s="23" t="s">
        <v>127</v>
      </c>
      <c r="BM175" s="23" t="s">
        <v>250</v>
      </c>
    </row>
    <row r="176" spans="2:65" s="11" customFormat="1">
      <c r="B176" s="199"/>
      <c r="C176" s="200"/>
      <c r="D176" s="201" t="s">
        <v>130</v>
      </c>
      <c r="E176" s="202" t="s">
        <v>22</v>
      </c>
      <c r="F176" s="203" t="s">
        <v>172</v>
      </c>
      <c r="G176" s="200"/>
      <c r="H176" s="204">
        <v>6.24</v>
      </c>
      <c r="I176" s="205"/>
      <c r="J176" s="200"/>
      <c r="K176" s="200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130</v>
      </c>
      <c r="AU176" s="210" t="s">
        <v>128</v>
      </c>
      <c r="AV176" s="11" t="s">
        <v>128</v>
      </c>
      <c r="AW176" s="11" t="s">
        <v>39</v>
      </c>
      <c r="AX176" s="11" t="s">
        <v>24</v>
      </c>
      <c r="AY176" s="210" t="s">
        <v>119</v>
      </c>
    </row>
    <row r="177" spans="2:65" s="10" customFormat="1" ht="29.85" customHeight="1">
      <c r="B177" s="170"/>
      <c r="C177" s="171"/>
      <c r="D177" s="184" t="s">
        <v>74</v>
      </c>
      <c r="E177" s="185" t="s">
        <v>251</v>
      </c>
      <c r="F177" s="185" t="s">
        <v>252</v>
      </c>
      <c r="G177" s="171"/>
      <c r="H177" s="171"/>
      <c r="I177" s="174"/>
      <c r="J177" s="186">
        <f>BK177</f>
        <v>0</v>
      </c>
      <c r="K177" s="171"/>
      <c r="L177" s="176"/>
      <c r="M177" s="177"/>
      <c r="N177" s="178"/>
      <c r="O177" s="178"/>
      <c r="P177" s="179">
        <f>SUM(P178:P184)</f>
        <v>0</v>
      </c>
      <c r="Q177" s="178"/>
      <c r="R177" s="179">
        <f>SUM(R178:R184)</f>
        <v>0</v>
      </c>
      <c r="S177" s="178"/>
      <c r="T177" s="180">
        <f>SUM(T178:T184)</f>
        <v>0</v>
      </c>
      <c r="AR177" s="181" t="s">
        <v>24</v>
      </c>
      <c r="AT177" s="182" t="s">
        <v>74</v>
      </c>
      <c r="AU177" s="182" t="s">
        <v>24</v>
      </c>
      <c r="AY177" s="181" t="s">
        <v>119</v>
      </c>
      <c r="BK177" s="183">
        <f>SUM(BK178:BK184)</f>
        <v>0</v>
      </c>
    </row>
    <row r="178" spans="2:65" s="1" customFormat="1" ht="31.5" customHeight="1">
      <c r="B178" s="40"/>
      <c r="C178" s="187" t="s">
        <v>253</v>
      </c>
      <c r="D178" s="187" t="s">
        <v>122</v>
      </c>
      <c r="E178" s="188" t="s">
        <v>254</v>
      </c>
      <c r="F178" s="189" t="s">
        <v>255</v>
      </c>
      <c r="G178" s="190" t="s">
        <v>256</v>
      </c>
      <c r="H178" s="191">
        <v>3.6190000000000002</v>
      </c>
      <c r="I178" s="192"/>
      <c r="J178" s="193">
        <f>ROUND(I178*H178,2)</f>
        <v>0</v>
      </c>
      <c r="K178" s="189" t="s">
        <v>126</v>
      </c>
      <c r="L178" s="60"/>
      <c r="M178" s="194" t="s">
        <v>22</v>
      </c>
      <c r="N178" s="195" t="s">
        <v>47</v>
      </c>
      <c r="O178" s="41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AR178" s="23" t="s">
        <v>127</v>
      </c>
      <c r="AT178" s="23" t="s">
        <v>122</v>
      </c>
      <c r="AU178" s="23" t="s">
        <v>128</v>
      </c>
      <c r="AY178" s="23" t="s">
        <v>119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23" t="s">
        <v>128</v>
      </c>
      <c r="BK178" s="198">
        <f>ROUND(I178*H178,2)</f>
        <v>0</v>
      </c>
      <c r="BL178" s="23" t="s">
        <v>127</v>
      </c>
      <c r="BM178" s="23" t="s">
        <v>257</v>
      </c>
    </row>
    <row r="179" spans="2:65" s="1" customFormat="1" ht="31.5" customHeight="1">
      <c r="B179" s="40"/>
      <c r="C179" s="187" t="s">
        <v>258</v>
      </c>
      <c r="D179" s="187" t="s">
        <v>122</v>
      </c>
      <c r="E179" s="188" t="s">
        <v>259</v>
      </c>
      <c r="F179" s="189" t="s">
        <v>260</v>
      </c>
      <c r="G179" s="190" t="s">
        <v>256</v>
      </c>
      <c r="H179" s="191">
        <v>3.6190000000000002</v>
      </c>
      <c r="I179" s="192"/>
      <c r="J179" s="193">
        <f>ROUND(I179*H179,2)</f>
        <v>0</v>
      </c>
      <c r="K179" s="189" t="s">
        <v>126</v>
      </c>
      <c r="L179" s="60"/>
      <c r="M179" s="194" t="s">
        <v>22</v>
      </c>
      <c r="N179" s="195" t="s">
        <v>47</v>
      </c>
      <c r="O179" s="41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AR179" s="23" t="s">
        <v>127</v>
      </c>
      <c r="AT179" s="23" t="s">
        <v>122</v>
      </c>
      <c r="AU179" s="23" t="s">
        <v>128</v>
      </c>
      <c r="AY179" s="23" t="s">
        <v>119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23" t="s">
        <v>128</v>
      </c>
      <c r="BK179" s="198">
        <f>ROUND(I179*H179,2)</f>
        <v>0</v>
      </c>
      <c r="BL179" s="23" t="s">
        <v>127</v>
      </c>
      <c r="BM179" s="23" t="s">
        <v>261</v>
      </c>
    </row>
    <row r="180" spans="2:65" s="1" customFormat="1" ht="44.25" customHeight="1">
      <c r="B180" s="40"/>
      <c r="C180" s="187" t="s">
        <v>10</v>
      </c>
      <c r="D180" s="187" t="s">
        <v>122</v>
      </c>
      <c r="E180" s="188" t="s">
        <v>262</v>
      </c>
      <c r="F180" s="189" t="s">
        <v>263</v>
      </c>
      <c r="G180" s="190" t="s">
        <v>256</v>
      </c>
      <c r="H180" s="191">
        <v>18.274999999999999</v>
      </c>
      <c r="I180" s="192"/>
      <c r="J180" s="193">
        <f>ROUND(I180*H180,2)</f>
        <v>0</v>
      </c>
      <c r="K180" s="189" t="s">
        <v>126</v>
      </c>
      <c r="L180" s="60"/>
      <c r="M180" s="194" t="s">
        <v>22</v>
      </c>
      <c r="N180" s="195" t="s">
        <v>47</v>
      </c>
      <c r="O180" s="41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AR180" s="23" t="s">
        <v>127</v>
      </c>
      <c r="AT180" s="23" t="s">
        <v>122</v>
      </c>
      <c r="AU180" s="23" t="s">
        <v>128</v>
      </c>
      <c r="AY180" s="23" t="s">
        <v>119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23" t="s">
        <v>128</v>
      </c>
      <c r="BK180" s="198">
        <f>ROUND(I180*H180,2)</f>
        <v>0</v>
      </c>
      <c r="BL180" s="23" t="s">
        <v>127</v>
      </c>
      <c r="BM180" s="23" t="s">
        <v>264</v>
      </c>
    </row>
    <row r="181" spans="2:65" s="11" customFormat="1">
      <c r="B181" s="199"/>
      <c r="C181" s="200"/>
      <c r="D181" s="211" t="s">
        <v>130</v>
      </c>
      <c r="E181" s="212" t="s">
        <v>22</v>
      </c>
      <c r="F181" s="213" t="s">
        <v>265</v>
      </c>
      <c r="G181" s="200"/>
      <c r="H181" s="214">
        <v>18.274999999999999</v>
      </c>
      <c r="I181" s="205"/>
      <c r="J181" s="200"/>
      <c r="K181" s="200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130</v>
      </c>
      <c r="AU181" s="210" t="s">
        <v>128</v>
      </c>
      <c r="AV181" s="11" t="s">
        <v>128</v>
      </c>
      <c r="AW181" s="11" t="s">
        <v>39</v>
      </c>
      <c r="AX181" s="11" t="s">
        <v>24</v>
      </c>
      <c r="AY181" s="210" t="s">
        <v>119</v>
      </c>
    </row>
    <row r="182" spans="2:65" s="1" customFormat="1" ht="22.5" customHeight="1">
      <c r="B182" s="40"/>
      <c r="C182" s="187" t="s">
        <v>266</v>
      </c>
      <c r="D182" s="187" t="s">
        <v>122</v>
      </c>
      <c r="E182" s="188" t="s">
        <v>267</v>
      </c>
      <c r="F182" s="189" t="s">
        <v>268</v>
      </c>
      <c r="G182" s="190" t="s">
        <v>256</v>
      </c>
      <c r="H182" s="191">
        <v>2.1549999999999998</v>
      </c>
      <c r="I182" s="192"/>
      <c r="J182" s="193">
        <f>ROUND(I182*H182,2)</f>
        <v>0</v>
      </c>
      <c r="K182" s="189" t="s">
        <v>126</v>
      </c>
      <c r="L182" s="60"/>
      <c r="M182" s="194" t="s">
        <v>22</v>
      </c>
      <c r="N182" s="195" t="s">
        <v>47</v>
      </c>
      <c r="O182" s="41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AR182" s="23" t="s">
        <v>127</v>
      </c>
      <c r="AT182" s="23" t="s">
        <v>122</v>
      </c>
      <c r="AU182" s="23" t="s">
        <v>128</v>
      </c>
      <c r="AY182" s="23" t="s">
        <v>119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23" t="s">
        <v>128</v>
      </c>
      <c r="BK182" s="198">
        <f>ROUND(I182*H182,2)</f>
        <v>0</v>
      </c>
      <c r="BL182" s="23" t="s">
        <v>127</v>
      </c>
      <c r="BM182" s="23" t="s">
        <v>269</v>
      </c>
    </row>
    <row r="183" spans="2:65" s="11" customFormat="1">
      <c r="B183" s="199"/>
      <c r="C183" s="200"/>
      <c r="D183" s="211" t="s">
        <v>130</v>
      </c>
      <c r="E183" s="212" t="s">
        <v>22</v>
      </c>
      <c r="F183" s="213" t="s">
        <v>270</v>
      </c>
      <c r="G183" s="200"/>
      <c r="H183" s="214">
        <v>2.1549999999999998</v>
      </c>
      <c r="I183" s="205"/>
      <c r="J183" s="200"/>
      <c r="K183" s="200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130</v>
      </c>
      <c r="AU183" s="210" t="s">
        <v>128</v>
      </c>
      <c r="AV183" s="11" t="s">
        <v>128</v>
      </c>
      <c r="AW183" s="11" t="s">
        <v>39</v>
      </c>
      <c r="AX183" s="11" t="s">
        <v>24</v>
      </c>
      <c r="AY183" s="210" t="s">
        <v>119</v>
      </c>
    </row>
    <row r="184" spans="2:65" s="1" customFormat="1" ht="22.5" customHeight="1">
      <c r="B184" s="40"/>
      <c r="C184" s="187" t="s">
        <v>271</v>
      </c>
      <c r="D184" s="187" t="s">
        <v>122</v>
      </c>
      <c r="E184" s="188" t="s">
        <v>272</v>
      </c>
      <c r="F184" s="189" t="s">
        <v>273</v>
      </c>
      <c r="G184" s="190" t="s">
        <v>256</v>
      </c>
      <c r="H184" s="191">
        <v>1.5</v>
      </c>
      <c r="I184" s="192"/>
      <c r="J184" s="193">
        <f>ROUND(I184*H184,2)</f>
        <v>0</v>
      </c>
      <c r="K184" s="189" t="s">
        <v>126</v>
      </c>
      <c r="L184" s="60"/>
      <c r="M184" s="194" t="s">
        <v>22</v>
      </c>
      <c r="N184" s="195" t="s">
        <v>47</v>
      </c>
      <c r="O184" s="41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AR184" s="23" t="s">
        <v>127</v>
      </c>
      <c r="AT184" s="23" t="s">
        <v>122</v>
      </c>
      <c r="AU184" s="23" t="s">
        <v>128</v>
      </c>
      <c r="AY184" s="23" t="s">
        <v>119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23" t="s">
        <v>128</v>
      </c>
      <c r="BK184" s="198">
        <f>ROUND(I184*H184,2)</f>
        <v>0</v>
      </c>
      <c r="BL184" s="23" t="s">
        <v>127</v>
      </c>
      <c r="BM184" s="23" t="s">
        <v>274</v>
      </c>
    </row>
    <row r="185" spans="2:65" s="10" customFormat="1" ht="29.85" customHeight="1">
      <c r="B185" s="170"/>
      <c r="C185" s="171"/>
      <c r="D185" s="184" t="s">
        <v>74</v>
      </c>
      <c r="E185" s="185" t="s">
        <v>275</v>
      </c>
      <c r="F185" s="185" t="s">
        <v>276</v>
      </c>
      <c r="G185" s="171"/>
      <c r="H185" s="171"/>
      <c r="I185" s="174"/>
      <c r="J185" s="186">
        <f>BK185</f>
        <v>0</v>
      </c>
      <c r="K185" s="171"/>
      <c r="L185" s="176"/>
      <c r="M185" s="177"/>
      <c r="N185" s="178"/>
      <c r="O185" s="178"/>
      <c r="P185" s="179">
        <f>P186</f>
        <v>0</v>
      </c>
      <c r="Q185" s="178"/>
      <c r="R185" s="179">
        <f>R186</f>
        <v>0</v>
      </c>
      <c r="S185" s="178"/>
      <c r="T185" s="180">
        <f>T186</f>
        <v>0</v>
      </c>
      <c r="AR185" s="181" t="s">
        <v>24</v>
      </c>
      <c r="AT185" s="182" t="s">
        <v>74</v>
      </c>
      <c r="AU185" s="182" t="s">
        <v>24</v>
      </c>
      <c r="AY185" s="181" t="s">
        <v>119</v>
      </c>
      <c r="BK185" s="183">
        <f>BK186</f>
        <v>0</v>
      </c>
    </row>
    <row r="186" spans="2:65" s="1" customFormat="1" ht="44.25" customHeight="1">
      <c r="B186" s="40"/>
      <c r="C186" s="187" t="s">
        <v>277</v>
      </c>
      <c r="D186" s="187" t="s">
        <v>122</v>
      </c>
      <c r="E186" s="188" t="s">
        <v>278</v>
      </c>
      <c r="F186" s="189" t="s">
        <v>279</v>
      </c>
      <c r="G186" s="190" t="s">
        <v>256</v>
      </c>
      <c r="H186" s="191">
        <v>2.069</v>
      </c>
      <c r="I186" s="192"/>
      <c r="J186" s="193">
        <f>ROUND(I186*H186,2)</f>
        <v>0</v>
      </c>
      <c r="K186" s="189" t="s">
        <v>126</v>
      </c>
      <c r="L186" s="60"/>
      <c r="M186" s="194" t="s">
        <v>22</v>
      </c>
      <c r="N186" s="195" t="s">
        <v>47</v>
      </c>
      <c r="O186" s="41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AR186" s="23" t="s">
        <v>127</v>
      </c>
      <c r="AT186" s="23" t="s">
        <v>122</v>
      </c>
      <c r="AU186" s="23" t="s">
        <v>128</v>
      </c>
      <c r="AY186" s="23" t="s">
        <v>119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23" t="s">
        <v>128</v>
      </c>
      <c r="BK186" s="198">
        <f>ROUND(I186*H186,2)</f>
        <v>0</v>
      </c>
      <c r="BL186" s="23" t="s">
        <v>127</v>
      </c>
      <c r="BM186" s="23" t="s">
        <v>280</v>
      </c>
    </row>
    <row r="187" spans="2:65" s="10" customFormat="1" ht="37.35" customHeight="1">
      <c r="B187" s="170"/>
      <c r="C187" s="171"/>
      <c r="D187" s="172" t="s">
        <v>74</v>
      </c>
      <c r="E187" s="173" t="s">
        <v>281</v>
      </c>
      <c r="F187" s="173" t="s">
        <v>282</v>
      </c>
      <c r="G187" s="171"/>
      <c r="H187" s="171"/>
      <c r="I187" s="174"/>
      <c r="J187" s="175">
        <f>BK187</f>
        <v>0</v>
      </c>
      <c r="K187" s="171"/>
      <c r="L187" s="176"/>
      <c r="M187" s="177"/>
      <c r="N187" s="178"/>
      <c r="O187" s="178"/>
      <c r="P187" s="179">
        <f>P188+P220+P301+P306+P314</f>
        <v>0</v>
      </c>
      <c r="Q187" s="178"/>
      <c r="R187" s="179">
        <f>R188+R220+R301+R306+R314</f>
        <v>0.36981609999999998</v>
      </c>
      <c r="S187" s="178"/>
      <c r="T187" s="180">
        <f>T188+T220+T301+T306+T314</f>
        <v>0.159</v>
      </c>
      <c r="AR187" s="181" t="s">
        <v>128</v>
      </c>
      <c r="AT187" s="182" t="s">
        <v>74</v>
      </c>
      <c r="AU187" s="182" t="s">
        <v>75</v>
      </c>
      <c r="AY187" s="181" t="s">
        <v>119</v>
      </c>
      <c r="BK187" s="183">
        <f>BK188+BK220+BK301+BK306+BK314</f>
        <v>0</v>
      </c>
    </row>
    <row r="188" spans="2:65" s="10" customFormat="1" ht="19.899999999999999" customHeight="1">
      <c r="B188" s="170"/>
      <c r="C188" s="171"/>
      <c r="D188" s="184" t="s">
        <v>74</v>
      </c>
      <c r="E188" s="185" t="s">
        <v>283</v>
      </c>
      <c r="F188" s="185" t="s">
        <v>284</v>
      </c>
      <c r="G188" s="171"/>
      <c r="H188" s="171"/>
      <c r="I188" s="174"/>
      <c r="J188" s="186">
        <f>BK188</f>
        <v>0</v>
      </c>
      <c r="K188" s="171"/>
      <c r="L188" s="176"/>
      <c r="M188" s="177"/>
      <c r="N188" s="178"/>
      <c r="O188" s="178"/>
      <c r="P188" s="179">
        <f>SUM(P189:P219)</f>
        <v>0</v>
      </c>
      <c r="Q188" s="178"/>
      <c r="R188" s="179">
        <f>SUM(R189:R219)</f>
        <v>4.1904000000000004E-2</v>
      </c>
      <c r="S188" s="178"/>
      <c r="T188" s="180">
        <f>SUM(T189:T219)</f>
        <v>0</v>
      </c>
      <c r="AR188" s="181" t="s">
        <v>128</v>
      </c>
      <c r="AT188" s="182" t="s">
        <v>74</v>
      </c>
      <c r="AU188" s="182" t="s">
        <v>24</v>
      </c>
      <c r="AY188" s="181" t="s">
        <v>119</v>
      </c>
      <c r="BK188" s="183">
        <f>SUM(BK189:BK219)</f>
        <v>0</v>
      </c>
    </row>
    <row r="189" spans="2:65" s="1" customFormat="1" ht="31.5" customHeight="1">
      <c r="B189" s="40"/>
      <c r="C189" s="187" t="s">
        <v>285</v>
      </c>
      <c r="D189" s="187" t="s">
        <v>122</v>
      </c>
      <c r="E189" s="188" t="s">
        <v>286</v>
      </c>
      <c r="F189" s="189" t="s">
        <v>287</v>
      </c>
      <c r="G189" s="190" t="s">
        <v>157</v>
      </c>
      <c r="H189" s="191">
        <v>36.200000000000003</v>
      </c>
      <c r="I189" s="192"/>
      <c r="J189" s="193">
        <f>ROUND(I189*H189,2)</f>
        <v>0</v>
      </c>
      <c r="K189" s="189" t="s">
        <v>126</v>
      </c>
      <c r="L189" s="60"/>
      <c r="M189" s="194" t="s">
        <v>22</v>
      </c>
      <c r="N189" s="195" t="s">
        <v>47</v>
      </c>
      <c r="O189" s="41"/>
      <c r="P189" s="196">
        <f>O189*H189</f>
        <v>0</v>
      </c>
      <c r="Q189" s="196">
        <v>1.08E-3</v>
      </c>
      <c r="R189" s="196">
        <f>Q189*H189</f>
        <v>3.9096000000000006E-2</v>
      </c>
      <c r="S189" s="196">
        <v>0</v>
      </c>
      <c r="T189" s="197">
        <f>S189*H189</f>
        <v>0</v>
      </c>
      <c r="AR189" s="23" t="s">
        <v>266</v>
      </c>
      <c r="AT189" s="23" t="s">
        <v>122</v>
      </c>
      <c r="AU189" s="23" t="s">
        <v>128</v>
      </c>
      <c r="AY189" s="23" t="s">
        <v>119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23" t="s">
        <v>128</v>
      </c>
      <c r="BK189" s="198">
        <f>ROUND(I189*H189,2)</f>
        <v>0</v>
      </c>
      <c r="BL189" s="23" t="s">
        <v>266</v>
      </c>
      <c r="BM189" s="23" t="s">
        <v>288</v>
      </c>
    </row>
    <row r="190" spans="2:65" s="11" customFormat="1">
      <c r="B190" s="199"/>
      <c r="C190" s="200"/>
      <c r="D190" s="201" t="s">
        <v>130</v>
      </c>
      <c r="E190" s="202" t="s">
        <v>22</v>
      </c>
      <c r="F190" s="203" t="s">
        <v>289</v>
      </c>
      <c r="G190" s="200"/>
      <c r="H190" s="204">
        <v>8.4</v>
      </c>
      <c r="I190" s="205"/>
      <c r="J190" s="200"/>
      <c r="K190" s="200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130</v>
      </c>
      <c r="AU190" s="210" t="s">
        <v>128</v>
      </c>
      <c r="AV190" s="11" t="s">
        <v>128</v>
      </c>
      <c r="AW190" s="11" t="s">
        <v>39</v>
      </c>
      <c r="AX190" s="11" t="s">
        <v>75</v>
      </c>
      <c r="AY190" s="210" t="s">
        <v>119</v>
      </c>
    </row>
    <row r="191" spans="2:65" s="11" customFormat="1">
      <c r="B191" s="199"/>
      <c r="C191" s="200"/>
      <c r="D191" s="201" t="s">
        <v>130</v>
      </c>
      <c r="E191" s="202" t="s">
        <v>22</v>
      </c>
      <c r="F191" s="203" t="s">
        <v>290</v>
      </c>
      <c r="G191" s="200"/>
      <c r="H191" s="204">
        <v>5.0999999999999996</v>
      </c>
      <c r="I191" s="205"/>
      <c r="J191" s="200"/>
      <c r="K191" s="200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130</v>
      </c>
      <c r="AU191" s="210" t="s">
        <v>128</v>
      </c>
      <c r="AV191" s="11" t="s">
        <v>128</v>
      </c>
      <c r="AW191" s="11" t="s">
        <v>39</v>
      </c>
      <c r="AX191" s="11" t="s">
        <v>75</v>
      </c>
      <c r="AY191" s="210" t="s">
        <v>119</v>
      </c>
    </row>
    <row r="192" spans="2:65" s="11" customFormat="1">
      <c r="B192" s="199"/>
      <c r="C192" s="200"/>
      <c r="D192" s="201" t="s">
        <v>130</v>
      </c>
      <c r="E192" s="202" t="s">
        <v>22</v>
      </c>
      <c r="F192" s="203" t="s">
        <v>291</v>
      </c>
      <c r="G192" s="200"/>
      <c r="H192" s="204">
        <v>1.9</v>
      </c>
      <c r="I192" s="205"/>
      <c r="J192" s="200"/>
      <c r="K192" s="200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130</v>
      </c>
      <c r="AU192" s="210" t="s">
        <v>128</v>
      </c>
      <c r="AV192" s="11" t="s">
        <v>128</v>
      </c>
      <c r="AW192" s="11" t="s">
        <v>39</v>
      </c>
      <c r="AX192" s="11" t="s">
        <v>75</v>
      </c>
      <c r="AY192" s="210" t="s">
        <v>119</v>
      </c>
    </row>
    <row r="193" spans="2:65" s="11" customFormat="1">
      <c r="B193" s="199"/>
      <c r="C193" s="200"/>
      <c r="D193" s="201" t="s">
        <v>130</v>
      </c>
      <c r="E193" s="202" t="s">
        <v>22</v>
      </c>
      <c r="F193" s="203" t="s">
        <v>292</v>
      </c>
      <c r="G193" s="200"/>
      <c r="H193" s="204">
        <v>9.99</v>
      </c>
      <c r="I193" s="205"/>
      <c r="J193" s="200"/>
      <c r="K193" s="200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130</v>
      </c>
      <c r="AU193" s="210" t="s">
        <v>128</v>
      </c>
      <c r="AV193" s="11" t="s">
        <v>128</v>
      </c>
      <c r="AW193" s="11" t="s">
        <v>39</v>
      </c>
      <c r="AX193" s="11" t="s">
        <v>75</v>
      </c>
      <c r="AY193" s="210" t="s">
        <v>119</v>
      </c>
    </row>
    <row r="194" spans="2:65" s="11" customFormat="1">
      <c r="B194" s="199"/>
      <c r="C194" s="200"/>
      <c r="D194" s="201" t="s">
        <v>130</v>
      </c>
      <c r="E194" s="202" t="s">
        <v>22</v>
      </c>
      <c r="F194" s="203" t="s">
        <v>293</v>
      </c>
      <c r="G194" s="200"/>
      <c r="H194" s="204">
        <v>1.95</v>
      </c>
      <c r="I194" s="205"/>
      <c r="J194" s="200"/>
      <c r="K194" s="200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130</v>
      </c>
      <c r="AU194" s="210" t="s">
        <v>128</v>
      </c>
      <c r="AV194" s="11" t="s">
        <v>128</v>
      </c>
      <c r="AW194" s="11" t="s">
        <v>39</v>
      </c>
      <c r="AX194" s="11" t="s">
        <v>75</v>
      </c>
      <c r="AY194" s="210" t="s">
        <v>119</v>
      </c>
    </row>
    <row r="195" spans="2:65" s="11" customFormat="1">
      <c r="B195" s="199"/>
      <c r="C195" s="200"/>
      <c r="D195" s="201" t="s">
        <v>130</v>
      </c>
      <c r="E195" s="202" t="s">
        <v>22</v>
      </c>
      <c r="F195" s="203" t="s">
        <v>294</v>
      </c>
      <c r="G195" s="200"/>
      <c r="H195" s="204">
        <v>0.62</v>
      </c>
      <c r="I195" s="205"/>
      <c r="J195" s="200"/>
      <c r="K195" s="200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130</v>
      </c>
      <c r="AU195" s="210" t="s">
        <v>128</v>
      </c>
      <c r="AV195" s="11" t="s">
        <v>128</v>
      </c>
      <c r="AW195" s="11" t="s">
        <v>39</v>
      </c>
      <c r="AX195" s="11" t="s">
        <v>75</v>
      </c>
      <c r="AY195" s="210" t="s">
        <v>119</v>
      </c>
    </row>
    <row r="196" spans="2:65" s="11" customFormat="1">
      <c r="B196" s="199"/>
      <c r="C196" s="200"/>
      <c r="D196" s="201" t="s">
        <v>130</v>
      </c>
      <c r="E196" s="202" t="s">
        <v>22</v>
      </c>
      <c r="F196" s="203" t="s">
        <v>295</v>
      </c>
      <c r="G196" s="200"/>
      <c r="H196" s="204">
        <v>1.7</v>
      </c>
      <c r="I196" s="205"/>
      <c r="J196" s="200"/>
      <c r="K196" s="200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130</v>
      </c>
      <c r="AU196" s="210" t="s">
        <v>128</v>
      </c>
      <c r="AV196" s="11" t="s">
        <v>128</v>
      </c>
      <c r="AW196" s="11" t="s">
        <v>39</v>
      </c>
      <c r="AX196" s="11" t="s">
        <v>75</v>
      </c>
      <c r="AY196" s="210" t="s">
        <v>119</v>
      </c>
    </row>
    <row r="197" spans="2:65" s="11" customFormat="1">
      <c r="B197" s="199"/>
      <c r="C197" s="200"/>
      <c r="D197" s="201" t="s">
        <v>130</v>
      </c>
      <c r="E197" s="202" t="s">
        <v>22</v>
      </c>
      <c r="F197" s="203" t="s">
        <v>296</v>
      </c>
      <c r="G197" s="200"/>
      <c r="H197" s="204">
        <v>2.4</v>
      </c>
      <c r="I197" s="205"/>
      <c r="J197" s="200"/>
      <c r="K197" s="200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130</v>
      </c>
      <c r="AU197" s="210" t="s">
        <v>128</v>
      </c>
      <c r="AV197" s="11" t="s">
        <v>128</v>
      </c>
      <c r="AW197" s="11" t="s">
        <v>39</v>
      </c>
      <c r="AX197" s="11" t="s">
        <v>75</v>
      </c>
      <c r="AY197" s="210" t="s">
        <v>119</v>
      </c>
    </row>
    <row r="198" spans="2:65" s="11" customFormat="1">
      <c r="B198" s="199"/>
      <c r="C198" s="200"/>
      <c r="D198" s="201" t="s">
        <v>130</v>
      </c>
      <c r="E198" s="202" t="s">
        <v>22</v>
      </c>
      <c r="F198" s="203" t="s">
        <v>297</v>
      </c>
      <c r="G198" s="200"/>
      <c r="H198" s="204">
        <v>0.6</v>
      </c>
      <c r="I198" s="205"/>
      <c r="J198" s="200"/>
      <c r="K198" s="200"/>
      <c r="L198" s="206"/>
      <c r="M198" s="207"/>
      <c r="N198" s="208"/>
      <c r="O198" s="208"/>
      <c r="P198" s="208"/>
      <c r="Q198" s="208"/>
      <c r="R198" s="208"/>
      <c r="S198" s="208"/>
      <c r="T198" s="209"/>
      <c r="AT198" s="210" t="s">
        <v>130</v>
      </c>
      <c r="AU198" s="210" t="s">
        <v>128</v>
      </c>
      <c r="AV198" s="11" t="s">
        <v>128</v>
      </c>
      <c r="AW198" s="11" t="s">
        <v>39</v>
      </c>
      <c r="AX198" s="11" t="s">
        <v>75</v>
      </c>
      <c r="AY198" s="210" t="s">
        <v>119</v>
      </c>
    </row>
    <row r="199" spans="2:65" s="11" customFormat="1">
      <c r="B199" s="199"/>
      <c r="C199" s="200"/>
      <c r="D199" s="201" t="s">
        <v>130</v>
      </c>
      <c r="E199" s="202" t="s">
        <v>22</v>
      </c>
      <c r="F199" s="203" t="s">
        <v>298</v>
      </c>
      <c r="G199" s="200"/>
      <c r="H199" s="204">
        <v>0.78</v>
      </c>
      <c r="I199" s="205"/>
      <c r="J199" s="200"/>
      <c r="K199" s="200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130</v>
      </c>
      <c r="AU199" s="210" t="s">
        <v>128</v>
      </c>
      <c r="AV199" s="11" t="s">
        <v>128</v>
      </c>
      <c r="AW199" s="11" t="s">
        <v>39</v>
      </c>
      <c r="AX199" s="11" t="s">
        <v>75</v>
      </c>
      <c r="AY199" s="210" t="s">
        <v>119</v>
      </c>
    </row>
    <row r="200" spans="2:65" s="11" customFormat="1">
      <c r="B200" s="199"/>
      <c r="C200" s="200"/>
      <c r="D200" s="201" t="s">
        <v>130</v>
      </c>
      <c r="E200" s="202" t="s">
        <v>22</v>
      </c>
      <c r="F200" s="203" t="s">
        <v>299</v>
      </c>
      <c r="G200" s="200"/>
      <c r="H200" s="204">
        <v>0.4</v>
      </c>
      <c r="I200" s="205"/>
      <c r="J200" s="200"/>
      <c r="K200" s="200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130</v>
      </c>
      <c r="AU200" s="210" t="s">
        <v>128</v>
      </c>
      <c r="AV200" s="11" t="s">
        <v>128</v>
      </c>
      <c r="AW200" s="11" t="s">
        <v>39</v>
      </c>
      <c r="AX200" s="11" t="s">
        <v>75</v>
      </c>
      <c r="AY200" s="210" t="s">
        <v>119</v>
      </c>
    </row>
    <row r="201" spans="2:65" s="11" customFormat="1">
      <c r="B201" s="199"/>
      <c r="C201" s="200"/>
      <c r="D201" s="201" t="s">
        <v>130</v>
      </c>
      <c r="E201" s="202" t="s">
        <v>22</v>
      </c>
      <c r="F201" s="203" t="s">
        <v>300</v>
      </c>
      <c r="G201" s="200"/>
      <c r="H201" s="204">
        <v>1.2</v>
      </c>
      <c r="I201" s="205"/>
      <c r="J201" s="200"/>
      <c r="K201" s="200"/>
      <c r="L201" s="206"/>
      <c r="M201" s="207"/>
      <c r="N201" s="208"/>
      <c r="O201" s="208"/>
      <c r="P201" s="208"/>
      <c r="Q201" s="208"/>
      <c r="R201" s="208"/>
      <c r="S201" s="208"/>
      <c r="T201" s="209"/>
      <c r="AT201" s="210" t="s">
        <v>130</v>
      </c>
      <c r="AU201" s="210" t="s">
        <v>128</v>
      </c>
      <c r="AV201" s="11" t="s">
        <v>128</v>
      </c>
      <c r="AW201" s="11" t="s">
        <v>39</v>
      </c>
      <c r="AX201" s="11" t="s">
        <v>75</v>
      </c>
      <c r="AY201" s="210" t="s">
        <v>119</v>
      </c>
    </row>
    <row r="202" spans="2:65" s="11" customFormat="1">
      <c r="B202" s="199"/>
      <c r="C202" s="200"/>
      <c r="D202" s="211" t="s">
        <v>130</v>
      </c>
      <c r="E202" s="212" t="s">
        <v>22</v>
      </c>
      <c r="F202" s="213" t="s">
        <v>301</v>
      </c>
      <c r="G202" s="200"/>
      <c r="H202" s="214">
        <v>1.1599999999999999</v>
      </c>
      <c r="I202" s="205"/>
      <c r="J202" s="200"/>
      <c r="K202" s="200"/>
      <c r="L202" s="206"/>
      <c r="M202" s="207"/>
      <c r="N202" s="208"/>
      <c r="O202" s="208"/>
      <c r="P202" s="208"/>
      <c r="Q202" s="208"/>
      <c r="R202" s="208"/>
      <c r="S202" s="208"/>
      <c r="T202" s="209"/>
      <c r="AT202" s="210" t="s">
        <v>130</v>
      </c>
      <c r="AU202" s="210" t="s">
        <v>128</v>
      </c>
      <c r="AV202" s="11" t="s">
        <v>128</v>
      </c>
      <c r="AW202" s="11" t="s">
        <v>39</v>
      </c>
      <c r="AX202" s="11" t="s">
        <v>75</v>
      </c>
      <c r="AY202" s="210" t="s">
        <v>119</v>
      </c>
    </row>
    <row r="203" spans="2:65" s="1" customFormat="1" ht="31.5" customHeight="1">
      <c r="B203" s="40"/>
      <c r="C203" s="187" t="s">
        <v>302</v>
      </c>
      <c r="D203" s="187" t="s">
        <v>122</v>
      </c>
      <c r="E203" s="188" t="s">
        <v>303</v>
      </c>
      <c r="F203" s="189" t="s">
        <v>304</v>
      </c>
      <c r="G203" s="190" t="s">
        <v>157</v>
      </c>
      <c r="H203" s="191">
        <v>1.2</v>
      </c>
      <c r="I203" s="192"/>
      <c r="J203" s="193">
        <f>ROUND(I203*H203,2)</f>
        <v>0</v>
      </c>
      <c r="K203" s="189" t="s">
        <v>126</v>
      </c>
      <c r="L203" s="60"/>
      <c r="M203" s="194" t="s">
        <v>22</v>
      </c>
      <c r="N203" s="195" t="s">
        <v>47</v>
      </c>
      <c r="O203" s="41"/>
      <c r="P203" s="196">
        <f>O203*H203</f>
        <v>0</v>
      </c>
      <c r="Q203" s="196">
        <v>2.3400000000000001E-3</v>
      </c>
      <c r="R203" s="196">
        <f>Q203*H203</f>
        <v>2.8080000000000002E-3</v>
      </c>
      <c r="S203" s="196">
        <v>0</v>
      </c>
      <c r="T203" s="197">
        <f>S203*H203</f>
        <v>0</v>
      </c>
      <c r="AR203" s="23" t="s">
        <v>266</v>
      </c>
      <c r="AT203" s="23" t="s">
        <v>122</v>
      </c>
      <c r="AU203" s="23" t="s">
        <v>128</v>
      </c>
      <c r="AY203" s="23" t="s">
        <v>119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23" t="s">
        <v>128</v>
      </c>
      <c r="BK203" s="198">
        <f>ROUND(I203*H203,2)</f>
        <v>0</v>
      </c>
      <c r="BL203" s="23" t="s">
        <v>266</v>
      </c>
      <c r="BM203" s="23" t="s">
        <v>305</v>
      </c>
    </row>
    <row r="204" spans="2:65" s="11" customFormat="1">
      <c r="B204" s="199"/>
      <c r="C204" s="200"/>
      <c r="D204" s="211" t="s">
        <v>130</v>
      </c>
      <c r="E204" s="212" t="s">
        <v>22</v>
      </c>
      <c r="F204" s="213" t="s">
        <v>306</v>
      </c>
      <c r="G204" s="200"/>
      <c r="H204" s="214">
        <v>1.2</v>
      </c>
      <c r="I204" s="205"/>
      <c r="J204" s="200"/>
      <c r="K204" s="200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130</v>
      </c>
      <c r="AU204" s="210" t="s">
        <v>128</v>
      </c>
      <c r="AV204" s="11" t="s">
        <v>128</v>
      </c>
      <c r="AW204" s="11" t="s">
        <v>39</v>
      </c>
      <c r="AX204" s="11" t="s">
        <v>24</v>
      </c>
      <c r="AY204" s="210" t="s">
        <v>119</v>
      </c>
    </row>
    <row r="205" spans="2:65" s="1" customFormat="1" ht="44.25" customHeight="1">
      <c r="B205" s="40"/>
      <c r="C205" s="187" t="s">
        <v>9</v>
      </c>
      <c r="D205" s="187" t="s">
        <v>122</v>
      </c>
      <c r="E205" s="188" t="s">
        <v>307</v>
      </c>
      <c r="F205" s="189" t="s">
        <v>308</v>
      </c>
      <c r="G205" s="190" t="s">
        <v>309</v>
      </c>
      <c r="H205" s="191">
        <v>33</v>
      </c>
      <c r="I205" s="192"/>
      <c r="J205" s="193">
        <f>ROUND(I205*H205,2)</f>
        <v>0</v>
      </c>
      <c r="K205" s="189" t="s">
        <v>126</v>
      </c>
      <c r="L205" s="60"/>
      <c r="M205" s="194" t="s">
        <v>22</v>
      </c>
      <c r="N205" s="195" t="s">
        <v>47</v>
      </c>
      <c r="O205" s="41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AR205" s="23" t="s">
        <v>266</v>
      </c>
      <c r="AT205" s="23" t="s">
        <v>122</v>
      </c>
      <c r="AU205" s="23" t="s">
        <v>128</v>
      </c>
      <c r="AY205" s="23" t="s">
        <v>119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23" t="s">
        <v>128</v>
      </c>
      <c r="BK205" s="198">
        <f>ROUND(I205*H205,2)</f>
        <v>0</v>
      </c>
      <c r="BL205" s="23" t="s">
        <v>266</v>
      </c>
      <c r="BM205" s="23" t="s">
        <v>310</v>
      </c>
    </row>
    <row r="206" spans="2:65" s="11" customFormat="1">
      <c r="B206" s="199"/>
      <c r="C206" s="200"/>
      <c r="D206" s="201" t="s">
        <v>130</v>
      </c>
      <c r="E206" s="202" t="s">
        <v>22</v>
      </c>
      <c r="F206" s="203" t="s">
        <v>311</v>
      </c>
      <c r="G206" s="200"/>
      <c r="H206" s="204">
        <v>7</v>
      </c>
      <c r="I206" s="205"/>
      <c r="J206" s="200"/>
      <c r="K206" s="200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130</v>
      </c>
      <c r="AU206" s="210" t="s">
        <v>128</v>
      </c>
      <c r="AV206" s="11" t="s">
        <v>128</v>
      </c>
      <c r="AW206" s="11" t="s">
        <v>39</v>
      </c>
      <c r="AX206" s="11" t="s">
        <v>75</v>
      </c>
      <c r="AY206" s="210" t="s">
        <v>119</v>
      </c>
    </row>
    <row r="207" spans="2:65" s="11" customFormat="1">
      <c r="B207" s="199"/>
      <c r="C207" s="200"/>
      <c r="D207" s="201" t="s">
        <v>130</v>
      </c>
      <c r="E207" s="202" t="s">
        <v>22</v>
      </c>
      <c r="F207" s="203" t="s">
        <v>312</v>
      </c>
      <c r="G207" s="200"/>
      <c r="H207" s="204">
        <v>3</v>
      </c>
      <c r="I207" s="205"/>
      <c r="J207" s="200"/>
      <c r="K207" s="200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130</v>
      </c>
      <c r="AU207" s="210" t="s">
        <v>128</v>
      </c>
      <c r="AV207" s="11" t="s">
        <v>128</v>
      </c>
      <c r="AW207" s="11" t="s">
        <v>39</v>
      </c>
      <c r="AX207" s="11" t="s">
        <v>75</v>
      </c>
      <c r="AY207" s="210" t="s">
        <v>119</v>
      </c>
    </row>
    <row r="208" spans="2:65" s="11" customFormat="1">
      <c r="B208" s="199"/>
      <c r="C208" s="200"/>
      <c r="D208" s="201" t="s">
        <v>130</v>
      </c>
      <c r="E208" s="202" t="s">
        <v>22</v>
      </c>
      <c r="F208" s="203" t="s">
        <v>313</v>
      </c>
      <c r="G208" s="200"/>
      <c r="H208" s="204">
        <v>1</v>
      </c>
      <c r="I208" s="205"/>
      <c r="J208" s="200"/>
      <c r="K208" s="200"/>
      <c r="L208" s="206"/>
      <c r="M208" s="207"/>
      <c r="N208" s="208"/>
      <c r="O208" s="208"/>
      <c r="P208" s="208"/>
      <c r="Q208" s="208"/>
      <c r="R208" s="208"/>
      <c r="S208" s="208"/>
      <c r="T208" s="209"/>
      <c r="AT208" s="210" t="s">
        <v>130</v>
      </c>
      <c r="AU208" s="210" t="s">
        <v>128</v>
      </c>
      <c r="AV208" s="11" t="s">
        <v>128</v>
      </c>
      <c r="AW208" s="11" t="s">
        <v>39</v>
      </c>
      <c r="AX208" s="11" t="s">
        <v>75</v>
      </c>
      <c r="AY208" s="210" t="s">
        <v>119</v>
      </c>
    </row>
    <row r="209" spans="2:65" s="11" customFormat="1">
      <c r="B209" s="199"/>
      <c r="C209" s="200"/>
      <c r="D209" s="201" t="s">
        <v>130</v>
      </c>
      <c r="E209" s="202" t="s">
        <v>22</v>
      </c>
      <c r="F209" s="203" t="s">
        <v>314</v>
      </c>
      <c r="G209" s="200"/>
      <c r="H209" s="204">
        <v>9</v>
      </c>
      <c r="I209" s="205"/>
      <c r="J209" s="200"/>
      <c r="K209" s="200"/>
      <c r="L209" s="206"/>
      <c r="M209" s="207"/>
      <c r="N209" s="208"/>
      <c r="O209" s="208"/>
      <c r="P209" s="208"/>
      <c r="Q209" s="208"/>
      <c r="R209" s="208"/>
      <c r="S209" s="208"/>
      <c r="T209" s="209"/>
      <c r="AT209" s="210" t="s">
        <v>130</v>
      </c>
      <c r="AU209" s="210" t="s">
        <v>128</v>
      </c>
      <c r="AV209" s="11" t="s">
        <v>128</v>
      </c>
      <c r="AW209" s="11" t="s">
        <v>39</v>
      </c>
      <c r="AX209" s="11" t="s">
        <v>75</v>
      </c>
      <c r="AY209" s="210" t="s">
        <v>119</v>
      </c>
    </row>
    <row r="210" spans="2:65" s="11" customFormat="1">
      <c r="B210" s="199"/>
      <c r="C210" s="200"/>
      <c r="D210" s="201" t="s">
        <v>130</v>
      </c>
      <c r="E210" s="202" t="s">
        <v>22</v>
      </c>
      <c r="F210" s="203" t="s">
        <v>315</v>
      </c>
      <c r="G210" s="200"/>
      <c r="H210" s="204">
        <v>1</v>
      </c>
      <c r="I210" s="205"/>
      <c r="J210" s="200"/>
      <c r="K210" s="200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130</v>
      </c>
      <c r="AU210" s="210" t="s">
        <v>128</v>
      </c>
      <c r="AV210" s="11" t="s">
        <v>128</v>
      </c>
      <c r="AW210" s="11" t="s">
        <v>39</v>
      </c>
      <c r="AX210" s="11" t="s">
        <v>75</v>
      </c>
      <c r="AY210" s="210" t="s">
        <v>119</v>
      </c>
    </row>
    <row r="211" spans="2:65" s="11" customFormat="1">
      <c r="B211" s="199"/>
      <c r="C211" s="200"/>
      <c r="D211" s="201" t="s">
        <v>130</v>
      </c>
      <c r="E211" s="202" t="s">
        <v>22</v>
      </c>
      <c r="F211" s="203" t="s">
        <v>316</v>
      </c>
      <c r="G211" s="200"/>
      <c r="H211" s="204">
        <v>1</v>
      </c>
      <c r="I211" s="205"/>
      <c r="J211" s="200"/>
      <c r="K211" s="200"/>
      <c r="L211" s="206"/>
      <c r="M211" s="207"/>
      <c r="N211" s="208"/>
      <c r="O211" s="208"/>
      <c r="P211" s="208"/>
      <c r="Q211" s="208"/>
      <c r="R211" s="208"/>
      <c r="S211" s="208"/>
      <c r="T211" s="209"/>
      <c r="AT211" s="210" t="s">
        <v>130</v>
      </c>
      <c r="AU211" s="210" t="s">
        <v>128</v>
      </c>
      <c r="AV211" s="11" t="s">
        <v>128</v>
      </c>
      <c r="AW211" s="11" t="s">
        <v>39</v>
      </c>
      <c r="AX211" s="11" t="s">
        <v>75</v>
      </c>
      <c r="AY211" s="210" t="s">
        <v>119</v>
      </c>
    </row>
    <row r="212" spans="2:65" s="11" customFormat="1">
      <c r="B212" s="199"/>
      <c r="C212" s="200"/>
      <c r="D212" s="201" t="s">
        <v>130</v>
      </c>
      <c r="E212" s="202" t="s">
        <v>22</v>
      </c>
      <c r="F212" s="203" t="s">
        <v>317</v>
      </c>
      <c r="G212" s="200"/>
      <c r="H212" s="204">
        <v>2</v>
      </c>
      <c r="I212" s="205"/>
      <c r="J212" s="200"/>
      <c r="K212" s="200"/>
      <c r="L212" s="206"/>
      <c r="M212" s="207"/>
      <c r="N212" s="208"/>
      <c r="O212" s="208"/>
      <c r="P212" s="208"/>
      <c r="Q212" s="208"/>
      <c r="R212" s="208"/>
      <c r="S212" s="208"/>
      <c r="T212" s="209"/>
      <c r="AT212" s="210" t="s">
        <v>130</v>
      </c>
      <c r="AU212" s="210" t="s">
        <v>128</v>
      </c>
      <c r="AV212" s="11" t="s">
        <v>128</v>
      </c>
      <c r="AW212" s="11" t="s">
        <v>39</v>
      </c>
      <c r="AX212" s="11" t="s">
        <v>75</v>
      </c>
      <c r="AY212" s="210" t="s">
        <v>119</v>
      </c>
    </row>
    <row r="213" spans="2:65" s="11" customFormat="1">
      <c r="B213" s="199"/>
      <c r="C213" s="200"/>
      <c r="D213" s="201" t="s">
        <v>130</v>
      </c>
      <c r="E213" s="202" t="s">
        <v>22</v>
      </c>
      <c r="F213" s="203" t="s">
        <v>318</v>
      </c>
      <c r="G213" s="200"/>
      <c r="H213" s="204">
        <v>3</v>
      </c>
      <c r="I213" s="205"/>
      <c r="J213" s="200"/>
      <c r="K213" s="200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130</v>
      </c>
      <c r="AU213" s="210" t="s">
        <v>128</v>
      </c>
      <c r="AV213" s="11" t="s">
        <v>128</v>
      </c>
      <c r="AW213" s="11" t="s">
        <v>39</v>
      </c>
      <c r="AX213" s="11" t="s">
        <v>75</v>
      </c>
      <c r="AY213" s="210" t="s">
        <v>119</v>
      </c>
    </row>
    <row r="214" spans="2:65" s="11" customFormat="1">
      <c r="B214" s="199"/>
      <c r="C214" s="200"/>
      <c r="D214" s="201" t="s">
        <v>130</v>
      </c>
      <c r="E214" s="202" t="s">
        <v>22</v>
      </c>
      <c r="F214" s="203" t="s">
        <v>319</v>
      </c>
      <c r="G214" s="200"/>
      <c r="H214" s="204">
        <v>1</v>
      </c>
      <c r="I214" s="205"/>
      <c r="J214" s="200"/>
      <c r="K214" s="200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130</v>
      </c>
      <c r="AU214" s="210" t="s">
        <v>128</v>
      </c>
      <c r="AV214" s="11" t="s">
        <v>128</v>
      </c>
      <c r="AW214" s="11" t="s">
        <v>39</v>
      </c>
      <c r="AX214" s="11" t="s">
        <v>75</v>
      </c>
      <c r="AY214" s="210" t="s">
        <v>119</v>
      </c>
    </row>
    <row r="215" spans="2:65" s="11" customFormat="1">
      <c r="B215" s="199"/>
      <c r="C215" s="200"/>
      <c r="D215" s="201" t="s">
        <v>130</v>
      </c>
      <c r="E215" s="202" t="s">
        <v>22</v>
      </c>
      <c r="F215" s="203" t="s">
        <v>320</v>
      </c>
      <c r="G215" s="200"/>
      <c r="H215" s="204">
        <v>1</v>
      </c>
      <c r="I215" s="205"/>
      <c r="J215" s="200"/>
      <c r="K215" s="200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130</v>
      </c>
      <c r="AU215" s="210" t="s">
        <v>128</v>
      </c>
      <c r="AV215" s="11" t="s">
        <v>128</v>
      </c>
      <c r="AW215" s="11" t="s">
        <v>39</v>
      </c>
      <c r="AX215" s="11" t="s">
        <v>75</v>
      </c>
      <c r="AY215" s="210" t="s">
        <v>119</v>
      </c>
    </row>
    <row r="216" spans="2:65" s="11" customFormat="1">
      <c r="B216" s="199"/>
      <c r="C216" s="200"/>
      <c r="D216" s="201" t="s">
        <v>130</v>
      </c>
      <c r="E216" s="202" t="s">
        <v>22</v>
      </c>
      <c r="F216" s="203" t="s">
        <v>321</v>
      </c>
      <c r="G216" s="200"/>
      <c r="H216" s="204">
        <v>1</v>
      </c>
      <c r="I216" s="205"/>
      <c r="J216" s="200"/>
      <c r="K216" s="200"/>
      <c r="L216" s="206"/>
      <c r="M216" s="207"/>
      <c r="N216" s="208"/>
      <c r="O216" s="208"/>
      <c r="P216" s="208"/>
      <c r="Q216" s="208"/>
      <c r="R216" s="208"/>
      <c r="S216" s="208"/>
      <c r="T216" s="209"/>
      <c r="AT216" s="210" t="s">
        <v>130</v>
      </c>
      <c r="AU216" s="210" t="s">
        <v>128</v>
      </c>
      <c r="AV216" s="11" t="s">
        <v>128</v>
      </c>
      <c r="AW216" s="11" t="s">
        <v>39</v>
      </c>
      <c r="AX216" s="11" t="s">
        <v>75</v>
      </c>
      <c r="AY216" s="210" t="s">
        <v>119</v>
      </c>
    </row>
    <row r="217" spans="2:65" s="11" customFormat="1">
      <c r="B217" s="199"/>
      <c r="C217" s="200"/>
      <c r="D217" s="201" t="s">
        <v>130</v>
      </c>
      <c r="E217" s="202" t="s">
        <v>22</v>
      </c>
      <c r="F217" s="203" t="s">
        <v>322</v>
      </c>
      <c r="G217" s="200"/>
      <c r="H217" s="204">
        <v>2</v>
      </c>
      <c r="I217" s="205"/>
      <c r="J217" s="200"/>
      <c r="K217" s="200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130</v>
      </c>
      <c r="AU217" s="210" t="s">
        <v>128</v>
      </c>
      <c r="AV217" s="11" t="s">
        <v>128</v>
      </c>
      <c r="AW217" s="11" t="s">
        <v>39</v>
      </c>
      <c r="AX217" s="11" t="s">
        <v>75</v>
      </c>
      <c r="AY217" s="210" t="s">
        <v>119</v>
      </c>
    </row>
    <row r="218" spans="2:65" s="11" customFormat="1">
      <c r="B218" s="199"/>
      <c r="C218" s="200"/>
      <c r="D218" s="211" t="s">
        <v>130</v>
      </c>
      <c r="E218" s="212" t="s">
        <v>22</v>
      </c>
      <c r="F218" s="213" t="s">
        <v>323</v>
      </c>
      <c r="G218" s="200"/>
      <c r="H218" s="214">
        <v>1</v>
      </c>
      <c r="I218" s="205"/>
      <c r="J218" s="200"/>
      <c r="K218" s="200"/>
      <c r="L218" s="206"/>
      <c r="M218" s="207"/>
      <c r="N218" s="208"/>
      <c r="O218" s="208"/>
      <c r="P218" s="208"/>
      <c r="Q218" s="208"/>
      <c r="R218" s="208"/>
      <c r="S218" s="208"/>
      <c r="T218" s="209"/>
      <c r="AT218" s="210" t="s">
        <v>130</v>
      </c>
      <c r="AU218" s="210" t="s">
        <v>128</v>
      </c>
      <c r="AV218" s="11" t="s">
        <v>128</v>
      </c>
      <c r="AW218" s="11" t="s">
        <v>39</v>
      </c>
      <c r="AX218" s="11" t="s">
        <v>75</v>
      </c>
      <c r="AY218" s="210" t="s">
        <v>119</v>
      </c>
    </row>
    <row r="219" spans="2:65" s="1" customFormat="1" ht="31.5" customHeight="1">
      <c r="B219" s="40"/>
      <c r="C219" s="187" t="s">
        <v>324</v>
      </c>
      <c r="D219" s="187" t="s">
        <v>122</v>
      </c>
      <c r="E219" s="188" t="s">
        <v>325</v>
      </c>
      <c r="F219" s="189" t="s">
        <v>326</v>
      </c>
      <c r="G219" s="190" t="s">
        <v>256</v>
      </c>
      <c r="H219" s="191">
        <v>4.2000000000000003E-2</v>
      </c>
      <c r="I219" s="192"/>
      <c r="J219" s="193">
        <f>ROUND(I219*H219,2)</f>
        <v>0</v>
      </c>
      <c r="K219" s="189" t="s">
        <v>126</v>
      </c>
      <c r="L219" s="60"/>
      <c r="M219" s="194" t="s">
        <v>22</v>
      </c>
      <c r="N219" s="195" t="s">
        <v>47</v>
      </c>
      <c r="O219" s="41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AR219" s="23" t="s">
        <v>266</v>
      </c>
      <c r="AT219" s="23" t="s">
        <v>122</v>
      </c>
      <c r="AU219" s="23" t="s">
        <v>128</v>
      </c>
      <c r="AY219" s="23" t="s">
        <v>119</v>
      </c>
      <c r="BE219" s="198">
        <f>IF(N219="základní",J219,0)</f>
        <v>0</v>
      </c>
      <c r="BF219" s="198">
        <f>IF(N219="snížená",J219,0)</f>
        <v>0</v>
      </c>
      <c r="BG219" s="198">
        <f>IF(N219="zákl. přenesená",J219,0)</f>
        <v>0</v>
      </c>
      <c r="BH219" s="198">
        <f>IF(N219="sníž. přenesená",J219,0)</f>
        <v>0</v>
      </c>
      <c r="BI219" s="198">
        <f>IF(N219="nulová",J219,0)</f>
        <v>0</v>
      </c>
      <c r="BJ219" s="23" t="s">
        <v>128</v>
      </c>
      <c r="BK219" s="198">
        <f>ROUND(I219*H219,2)</f>
        <v>0</v>
      </c>
      <c r="BL219" s="23" t="s">
        <v>266</v>
      </c>
      <c r="BM219" s="23" t="s">
        <v>327</v>
      </c>
    </row>
    <row r="220" spans="2:65" s="10" customFormat="1" ht="29.85" customHeight="1">
      <c r="B220" s="170"/>
      <c r="C220" s="171"/>
      <c r="D220" s="184" t="s">
        <v>74</v>
      </c>
      <c r="E220" s="185" t="s">
        <v>328</v>
      </c>
      <c r="F220" s="185" t="s">
        <v>329</v>
      </c>
      <c r="G220" s="171"/>
      <c r="H220" s="171"/>
      <c r="I220" s="174"/>
      <c r="J220" s="186">
        <f>BK220</f>
        <v>0</v>
      </c>
      <c r="K220" s="171"/>
      <c r="L220" s="176"/>
      <c r="M220" s="177"/>
      <c r="N220" s="178"/>
      <c r="O220" s="178"/>
      <c r="P220" s="179">
        <f>SUM(P221:P300)</f>
        <v>0</v>
      </c>
      <c r="Q220" s="178"/>
      <c r="R220" s="179">
        <f>SUM(R221:R300)</f>
        <v>0.27247529999999998</v>
      </c>
      <c r="S220" s="178"/>
      <c r="T220" s="180">
        <f>SUM(T221:T300)</f>
        <v>0.159</v>
      </c>
      <c r="AR220" s="181" t="s">
        <v>128</v>
      </c>
      <c r="AT220" s="182" t="s">
        <v>74</v>
      </c>
      <c r="AU220" s="182" t="s">
        <v>24</v>
      </c>
      <c r="AY220" s="181" t="s">
        <v>119</v>
      </c>
      <c r="BK220" s="183">
        <f>SUM(BK221:BK300)</f>
        <v>0</v>
      </c>
    </row>
    <row r="221" spans="2:65" s="1" customFormat="1" ht="22.5" customHeight="1">
      <c r="B221" s="40"/>
      <c r="C221" s="187" t="s">
        <v>330</v>
      </c>
      <c r="D221" s="187" t="s">
        <v>122</v>
      </c>
      <c r="E221" s="188" t="s">
        <v>331</v>
      </c>
      <c r="F221" s="189" t="s">
        <v>332</v>
      </c>
      <c r="G221" s="190" t="s">
        <v>309</v>
      </c>
      <c r="H221" s="191">
        <v>9</v>
      </c>
      <c r="I221" s="192"/>
      <c r="J221" s="193">
        <f>ROUND(I221*H221,2)</f>
        <v>0</v>
      </c>
      <c r="K221" s="189" t="s">
        <v>126</v>
      </c>
      <c r="L221" s="60"/>
      <c r="M221" s="194" t="s">
        <v>22</v>
      </c>
      <c r="N221" s="195" t="s">
        <v>47</v>
      </c>
      <c r="O221" s="41"/>
      <c r="P221" s="196">
        <f>O221*H221</f>
        <v>0</v>
      </c>
      <c r="Q221" s="196">
        <v>0</v>
      </c>
      <c r="R221" s="196">
        <f>Q221*H221</f>
        <v>0</v>
      </c>
      <c r="S221" s="196">
        <v>3.0000000000000001E-3</v>
      </c>
      <c r="T221" s="197">
        <f>S221*H221</f>
        <v>2.7E-2</v>
      </c>
      <c r="AR221" s="23" t="s">
        <v>266</v>
      </c>
      <c r="AT221" s="23" t="s">
        <v>122</v>
      </c>
      <c r="AU221" s="23" t="s">
        <v>128</v>
      </c>
      <c r="AY221" s="23" t="s">
        <v>119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23" t="s">
        <v>128</v>
      </c>
      <c r="BK221" s="198">
        <f>ROUND(I221*H221,2)</f>
        <v>0</v>
      </c>
      <c r="BL221" s="23" t="s">
        <v>266</v>
      </c>
      <c r="BM221" s="23" t="s">
        <v>333</v>
      </c>
    </row>
    <row r="222" spans="2:65" s="11" customFormat="1">
      <c r="B222" s="199"/>
      <c r="C222" s="200"/>
      <c r="D222" s="201" t="s">
        <v>130</v>
      </c>
      <c r="E222" s="202" t="s">
        <v>22</v>
      </c>
      <c r="F222" s="203" t="s">
        <v>316</v>
      </c>
      <c r="G222" s="200"/>
      <c r="H222" s="204">
        <v>1</v>
      </c>
      <c r="I222" s="205"/>
      <c r="J222" s="200"/>
      <c r="K222" s="200"/>
      <c r="L222" s="206"/>
      <c r="M222" s="207"/>
      <c r="N222" s="208"/>
      <c r="O222" s="208"/>
      <c r="P222" s="208"/>
      <c r="Q222" s="208"/>
      <c r="R222" s="208"/>
      <c r="S222" s="208"/>
      <c r="T222" s="209"/>
      <c r="AT222" s="210" t="s">
        <v>130</v>
      </c>
      <c r="AU222" s="210" t="s">
        <v>128</v>
      </c>
      <c r="AV222" s="11" t="s">
        <v>128</v>
      </c>
      <c r="AW222" s="11" t="s">
        <v>39</v>
      </c>
      <c r="AX222" s="11" t="s">
        <v>75</v>
      </c>
      <c r="AY222" s="210" t="s">
        <v>119</v>
      </c>
    </row>
    <row r="223" spans="2:65" s="11" customFormat="1">
      <c r="B223" s="199"/>
      <c r="C223" s="200"/>
      <c r="D223" s="201" t="s">
        <v>130</v>
      </c>
      <c r="E223" s="202" t="s">
        <v>22</v>
      </c>
      <c r="F223" s="203" t="s">
        <v>317</v>
      </c>
      <c r="G223" s="200"/>
      <c r="H223" s="204">
        <v>2</v>
      </c>
      <c r="I223" s="205"/>
      <c r="J223" s="200"/>
      <c r="K223" s="200"/>
      <c r="L223" s="206"/>
      <c r="M223" s="207"/>
      <c r="N223" s="208"/>
      <c r="O223" s="208"/>
      <c r="P223" s="208"/>
      <c r="Q223" s="208"/>
      <c r="R223" s="208"/>
      <c r="S223" s="208"/>
      <c r="T223" s="209"/>
      <c r="AT223" s="210" t="s">
        <v>130</v>
      </c>
      <c r="AU223" s="210" t="s">
        <v>128</v>
      </c>
      <c r="AV223" s="11" t="s">
        <v>128</v>
      </c>
      <c r="AW223" s="11" t="s">
        <v>39</v>
      </c>
      <c r="AX223" s="11" t="s">
        <v>75</v>
      </c>
      <c r="AY223" s="210" t="s">
        <v>119</v>
      </c>
    </row>
    <row r="224" spans="2:65" s="11" customFormat="1">
      <c r="B224" s="199"/>
      <c r="C224" s="200"/>
      <c r="D224" s="201" t="s">
        <v>130</v>
      </c>
      <c r="E224" s="202" t="s">
        <v>22</v>
      </c>
      <c r="F224" s="203" t="s">
        <v>319</v>
      </c>
      <c r="G224" s="200"/>
      <c r="H224" s="204">
        <v>1</v>
      </c>
      <c r="I224" s="205"/>
      <c r="J224" s="200"/>
      <c r="K224" s="200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130</v>
      </c>
      <c r="AU224" s="210" t="s">
        <v>128</v>
      </c>
      <c r="AV224" s="11" t="s">
        <v>128</v>
      </c>
      <c r="AW224" s="11" t="s">
        <v>39</v>
      </c>
      <c r="AX224" s="11" t="s">
        <v>75</v>
      </c>
      <c r="AY224" s="210" t="s">
        <v>119</v>
      </c>
    </row>
    <row r="225" spans="2:65" s="11" customFormat="1">
      <c r="B225" s="199"/>
      <c r="C225" s="200"/>
      <c r="D225" s="201" t="s">
        <v>130</v>
      </c>
      <c r="E225" s="202" t="s">
        <v>22</v>
      </c>
      <c r="F225" s="203" t="s">
        <v>320</v>
      </c>
      <c r="G225" s="200"/>
      <c r="H225" s="204">
        <v>1</v>
      </c>
      <c r="I225" s="205"/>
      <c r="J225" s="200"/>
      <c r="K225" s="200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130</v>
      </c>
      <c r="AU225" s="210" t="s">
        <v>128</v>
      </c>
      <c r="AV225" s="11" t="s">
        <v>128</v>
      </c>
      <c r="AW225" s="11" t="s">
        <v>39</v>
      </c>
      <c r="AX225" s="11" t="s">
        <v>75</v>
      </c>
      <c r="AY225" s="210" t="s">
        <v>119</v>
      </c>
    </row>
    <row r="226" spans="2:65" s="11" customFormat="1">
      <c r="B226" s="199"/>
      <c r="C226" s="200"/>
      <c r="D226" s="201" t="s">
        <v>130</v>
      </c>
      <c r="E226" s="202" t="s">
        <v>22</v>
      </c>
      <c r="F226" s="203" t="s">
        <v>322</v>
      </c>
      <c r="G226" s="200"/>
      <c r="H226" s="204">
        <v>2</v>
      </c>
      <c r="I226" s="205"/>
      <c r="J226" s="200"/>
      <c r="K226" s="200"/>
      <c r="L226" s="206"/>
      <c r="M226" s="207"/>
      <c r="N226" s="208"/>
      <c r="O226" s="208"/>
      <c r="P226" s="208"/>
      <c r="Q226" s="208"/>
      <c r="R226" s="208"/>
      <c r="S226" s="208"/>
      <c r="T226" s="209"/>
      <c r="AT226" s="210" t="s">
        <v>130</v>
      </c>
      <c r="AU226" s="210" t="s">
        <v>128</v>
      </c>
      <c r="AV226" s="11" t="s">
        <v>128</v>
      </c>
      <c r="AW226" s="11" t="s">
        <v>39</v>
      </c>
      <c r="AX226" s="11" t="s">
        <v>75</v>
      </c>
      <c r="AY226" s="210" t="s">
        <v>119</v>
      </c>
    </row>
    <row r="227" spans="2:65" s="11" customFormat="1">
      <c r="B227" s="199"/>
      <c r="C227" s="200"/>
      <c r="D227" s="211" t="s">
        <v>130</v>
      </c>
      <c r="E227" s="212" t="s">
        <v>22</v>
      </c>
      <c r="F227" s="213" t="s">
        <v>334</v>
      </c>
      <c r="G227" s="200"/>
      <c r="H227" s="214">
        <v>2</v>
      </c>
      <c r="I227" s="205"/>
      <c r="J227" s="200"/>
      <c r="K227" s="200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130</v>
      </c>
      <c r="AU227" s="210" t="s">
        <v>128</v>
      </c>
      <c r="AV227" s="11" t="s">
        <v>128</v>
      </c>
      <c r="AW227" s="11" t="s">
        <v>39</v>
      </c>
      <c r="AX227" s="11" t="s">
        <v>75</v>
      </c>
      <c r="AY227" s="210" t="s">
        <v>119</v>
      </c>
    </row>
    <row r="228" spans="2:65" s="1" customFormat="1" ht="22.5" customHeight="1">
      <c r="B228" s="40"/>
      <c r="C228" s="187" t="s">
        <v>335</v>
      </c>
      <c r="D228" s="187" t="s">
        <v>122</v>
      </c>
      <c r="E228" s="188" t="s">
        <v>336</v>
      </c>
      <c r="F228" s="189" t="s">
        <v>337</v>
      </c>
      <c r="G228" s="190" t="s">
        <v>309</v>
      </c>
      <c r="H228" s="191">
        <v>4</v>
      </c>
      <c r="I228" s="192"/>
      <c r="J228" s="193">
        <f>ROUND(I228*H228,2)</f>
        <v>0</v>
      </c>
      <c r="K228" s="189" t="s">
        <v>338</v>
      </c>
      <c r="L228" s="60"/>
      <c r="M228" s="194" t="s">
        <v>22</v>
      </c>
      <c r="N228" s="195" t="s">
        <v>47</v>
      </c>
      <c r="O228" s="41"/>
      <c r="P228" s="196">
        <f>O228*H228</f>
        <v>0</v>
      </c>
      <c r="Q228" s="196">
        <v>0</v>
      </c>
      <c r="R228" s="196">
        <f>Q228*H228</f>
        <v>0</v>
      </c>
      <c r="S228" s="196">
        <v>4.0000000000000001E-3</v>
      </c>
      <c r="T228" s="197">
        <f>S228*H228</f>
        <v>1.6E-2</v>
      </c>
      <c r="AR228" s="23" t="s">
        <v>266</v>
      </c>
      <c r="AT228" s="23" t="s">
        <v>122</v>
      </c>
      <c r="AU228" s="23" t="s">
        <v>128</v>
      </c>
      <c r="AY228" s="23" t="s">
        <v>119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23" t="s">
        <v>128</v>
      </c>
      <c r="BK228" s="198">
        <f>ROUND(I228*H228,2)</f>
        <v>0</v>
      </c>
      <c r="BL228" s="23" t="s">
        <v>266</v>
      </c>
      <c r="BM228" s="23" t="s">
        <v>339</v>
      </c>
    </row>
    <row r="229" spans="2:65" s="11" customFormat="1">
      <c r="B229" s="199"/>
      <c r="C229" s="200"/>
      <c r="D229" s="201" t="s">
        <v>130</v>
      </c>
      <c r="E229" s="202" t="s">
        <v>22</v>
      </c>
      <c r="F229" s="203" t="s">
        <v>318</v>
      </c>
      <c r="G229" s="200"/>
      <c r="H229" s="204">
        <v>3</v>
      </c>
      <c r="I229" s="205"/>
      <c r="J229" s="200"/>
      <c r="K229" s="200"/>
      <c r="L229" s="206"/>
      <c r="M229" s="207"/>
      <c r="N229" s="208"/>
      <c r="O229" s="208"/>
      <c r="P229" s="208"/>
      <c r="Q229" s="208"/>
      <c r="R229" s="208"/>
      <c r="S229" s="208"/>
      <c r="T229" s="209"/>
      <c r="AT229" s="210" t="s">
        <v>130</v>
      </c>
      <c r="AU229" s="210" t="s">
        <v>128</v>
      </c>
      <c r="AV229" s="11" t="s">
        <v>128</v>
      </c>
      <c r="AW229" s="11" t="s">
        <v>39</v>
      </c>
      <c r="AX229" s="11" t="s">
        <v>75</v>
      </c>
      <c r="AY229" s="210" t="s">
        <v>119</v>
      </c>
    </row>
    <row r="230" spans="2:65" s="11" customFormat="1">
      <c r="B230" s="199"/>
      <c r="C230" s="200"/>
      <c r="D230" s="211" t="s">
        <v>130</v>
      </c>
      <c r="E230" s="212" t="s">
        <v>22</v>
      </c>
      <c r="F230" s="213" t="s">
        <v>321</v>
      </c>
      <c r="G230" s="200"/>
      <c r="H230" s="214">
        <v>1</v>
      </c>
      <c r="I230" s="205"/>
      <c r="J230" s="200"/>
      <c r="K230" s="200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130</v>
      </c>
      <c r="AU230" s="210" t="s">
        <v>128</v>
      </c>
      <c r="AV230" s="11" t="s">
        <v>128</v>
      </c>
      <c r="AW230" s="11" t="s">
        <v>39</v>
      </c>
      <c r="AX230" s="11" t="s">
        <v>75</v>
      </c>
      <c r="AY230" s="210" t="s">
        <v>119</v>
      </c>
    </row>
    <row r="231" spans="2:65" s="1" customFormat="1" ht="22.5" customHeight="1">
      <c r="B231" s="40"/>
      <c r="C231" s="187" t="s">
        <v>340</v>
      </c>
      <c r="D231" s="187" t="s">
        <v>122</v>
      </c>
      <c r="E231" s="188" t="s">
        <v>341</v>
      </c>
      <c r="F231" s="189" t="s">
        <v>342</v>
      </c>
      <c r="G231" s="190" t="s">
        <v>309</v>
      </c>
      <c r="H231" s="191">
        <v>10</v>
      </c>
      <c r="I231" s="192"/>
      <c r="J231" s="193">
        <f>ROUND(I231*H231,2)</f>
        <v>0</v>
      </c>
      <c r="K231" s="189" t="s">
        <v>126</v>
      </c>
      <c r="L231" s="60"/>
      <c r="M231" s="194" t="s">
        <v>22</v>
      </c>
      <c r="N231" s="195" t="s">
        <v>47</v>
      </c>
      <c r="O231" s="41"/>
      <c r="P231" s="196">
        <f>O231*H231</f>
        <v>0</v>
      </c>
      <c r="Q231" s="196">
        <v>0</v>
      </c>
      <c r="R231" s="196">
        <f>Q231*H231</f>
        <v>0</v>
      </c>
      <c r="S231" s="196">
        <v>5.0000000000000001E-3</v>
      </c>
      <c r="T231" s="197">
        <f>S231*H231</f>
        <v>0.05</v>
      </c>
      <c r="AR231" s="23" t="s">
        <v>266</v>
      </c>
      <c r="AT231" s="23" t="s">
        <v>122</v>
      </c>
      <c r="AU231" s="23" t="s">
        <v>128</v>
      </c>
      <c r="AY231" s="23" t="s">
        <v>119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23" t="s">
        <v>128</v>
      </c>
      <c r="BK231" s="198">
        <f>ROUND(I231*H231,2)</f>
        <v>0</v>
      </c>
      <c r="BL231" s="23" t="s">
        <v>266</v>
      </c>
      <c r="BM231" s="23" t="s">
        <v>343</v>
      </c>
    </row>
    <row r="232" spans="2:65" s="11" customFormat="1">
      <c r="B232" s="199"/>
      <c r="C232" s="200"/>
      <c r="D232" s="201" t="s">
        <v>130</v>
      </c>
      <c r="E232" s="202" t="s">
        <v>22</v>
      </c>
      <c r="F232" s="203" t="s">
        <v>312</v>
      </c>
      <c r="G232" s="200"/>
      <c r="H232" s="204">
        <v>3</v>
      </c>
      <c r="I232" s="205"/>
      <c r="J232" s="200"/>
      <c r="K232" s="200"/>
      <c r="L232" s="206"/>
      <c r="M232" s="207"/>
      <c r="N232" s="208"/>
      <c r="O232" s="208"/>
      <c r="P232" s="208"/>
      <c r="Q232" s="208"/>
      <c r="R232" s="208"/>
      <c r="S232" s="208"/>
      <c r="T232" s="209"/>
      <c r="AT232" s="210" t="s">
        <v>130</v>
      </c>
      <c r="AU232" s="210" t="s">
        <v>128</v>
      </c>
      <c r="AV232" s="11" t="s">
        <v>128</v>
      </c>
      <c r="AW232" s="11" t="s">
        <v>39</v>
      </c>
      <c r="AX232" s="11" t="s">
        <v>75</v>
      </c>
      <c r="AY232" s="210" t="s">
        <v>119</v>
      </c>
    </row>
    <row r="233" spans="2:65" s="11" customFormat="1">
      <c r="B233" s="199"/>
      <c r="C233" s="200"/>
      <c r="D233" s="201" t="s">
        <v>130</v>
      </c>
      <c r="E233" s="202" t="s">
        <v>22</v>
      </c>
      <c r="F233" s="203" t="s">
        <v>313</v>
      </c>
      <c r="G233" s="200"/>
      <c r="H233" s="204">
        <v>1</v>
      </c>
      <c r="I233" s="205"/>
      <c r="J233" s="200"/>
      <c r="K233" s="200"/>
      <c r="L233" s="206"/>
      <c r="M233" s="207"/>
      <c r="N233" s="208"/>
      <c r="O233" s="208"/>
      <c r="P233" s="208"/>
      <c r="Q233" s="208"/>
      <c r="R233" s="208"/>
      <c r="S233" s="208"/>
      <c r="T233" s="209"/>
      <c r="AT233" s="210" t="s">
        <v>130</v>
      </c>
      <c r="AU233" s="210" t="s">
        <v>128</v>
      </c>
      <c r="AV233" s="11" t="s">
        <v>128</v>
      </c>
      <c r="AW233" s="11" t="s">
        <v>39</v>
      </c>
      <c r="AX233" s="11" t="s">
        <v>75</v>
      </c>
      <c r="AY233" s="210" t="s">
        <v>119</v>
      </c>
    </row>
    <row r="234" spans="2:65" s="11" customFormat="1">
      <c r="B234" s="199"/>
      <c r="C234" s="200"/>
      <c r="D234" s="211" t="s">
        <v>130</v>
      </c>
      <c r="E234" s="212" t="s">
        <v>22</v>
      </c>
      <c r="F234" s="213" t="s">
        <v>344</v>
      </c>
      <c r="G234" s="200"/>
      <c r="H234" s="214">
        <v>6</v>
      </c>
      <c r="I234" s="205"/>
      <c r="J234" s="200"/>
      <c r="K234" s="200"/>
      <c r="L234" s="206"/>
      <c r="M234" s="207"/>
      <c r="N234" s="208"/>
      <c r="O234" s="208"/>
      <c r="P234" s="208"/>
      <c r="Q234" s="208"/>
      <c r="R234" s="208"/>
      <c r="S234" s="208"/>
      <c r="T234" s="209"/>
      <c r="AT234" s="210" t="s">
        <v>130</v>
      </c>
      <c r="AU234" s="210" t="s">
        <v>128</v>
      </c>
      <c r="AV234" s="11" t="s">
        <v>128</v>
      </c>
      <c r="AW234" s="11" t="s">
        <v>39</v>
      </c>
      <c r="AX234" s="11" t="s">
        <v>75</v>
      </c>
      <c r="AY234" s="210" t="s">
        <v>119</v>
      </c>
    </row>
    <row r="235" spans="2:65" s="1" customFormat="1" ht="31.5" customHeight="1">
      <c r="B235" s="40"/>
      <c r="C235" s="187" t="s">
        <v>345</v>
      </c>
      <c r="D235" s="187" t="s">
        <v>122</v>
      </c>
      <c r="E235" s="188" t="s">
        <v>346</v>
      </c>
      <c r="F235" s="189" t="s">
        <v>347</v>
      </c>
      <c r="G235" s="190" t="s">
        <v>309</v>
      </c>
      <c r="H235" s="191">
        <v>11</v>
      </c>
      <c r="I235" s="192"/>
      <c r="J235" s="193">
        <f>ROUND(I235*H235,2)</f>
        <v>0</v>
      </c>
      <c r="K235" s="189" t="s">
        <v>338</v>
      </c>
      <c r="L235" s="60"/>
      <c r="M235" s="194" t="s">
        <v>22</v>
      </c>
      <c r="N235" s="195" t="s">
        <v>47</v>
      </c>
      <c r="O235" s="41"/>
      <c r="P235" s="196">
        <f>O235*H235</f>
        <v>0</v>
      </c>
      <c r="Q235" s="196">
        <v>0</v>
      </c>
      <c r="R235" s="196">
        <f>Q235*H235</f>
        <v>0</v>
      </c>
      <c r="S235" s="196">
        <v>6.0000000000000001E-3</v>
      </c>
      <c r="T235" s="197">
        <f>S235*H235</f>
        <v>6.6000000000000003E-2</v>
      </c>
      <c r="AR235" s="23" t="s">
        <v>266</v>
      </c>
      <c r="AT235" s="23" t="s">
        <v>122</v>
      </c>
      <c r="AU235" s="23" t="s">
        <v>128</v>
      </c>
      <c r="AY235" s="23" t="s">
        <v>119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23" t="s">
        <v>128</v>
      </c>
      <c r="BK235" s="198">
        <f>ROUND(I235*H235,2)</f>
        <v>0</v>
      </c>
      <c r="BL235" s="23" t="s">
        <v>266</v>
      </c>
      <c r="BM235" s="23" t="s">
        <v>348</v>
      </c>
    </row>
    <row r="236" spans="2:65" s="11" customFormat="1">
      <c r="B236" s="199"/>
      <c r="C236" s="200"/>
      <c r="D236" s="201" t="s">
        <v>130</v>
      </c>
      <c r="E236" s="202" t="s">
        <v>22</v>
      </c>
      <c r="F236" s="203" t="s">
        <v>314</v>
      </c>
      <c r="G236" s="200"/>
      <c r="H236" s="204">
        <v>9</v>
      </c>
      <c r="I236" s="205"/>
      <c r="J236" s="200"/>
      <c r="K236" s="200"/>
      <c r="L236" s="206"/>
      <c r="M236" s="207"/>
      <c r="N236" s="208"/>
      <c r="O236" s="208"/>
      <c r="P236" s="208"/>
      <c r="Q236" s="208"/>
      <c r="R236" s="208"/>
      <c r="S236" s="208"/>
      <c r="T236" s="209"/>
      <c r="AT236" s="210" t="s">
        <v>130</v>
      </c>
      <c r="AU236" s="210" t="s">
        <v>128</v>
      </c>
      <c r="AV236" s="11" t="s">
        <v>128</v>
      </c>
      <c r="AW236" s="11" t="s">
        <v>39</v>
      </c>
      <c r="AX236" s="11" t="s">
        <v>75</v>
      </c>
      <c r="AY236" s="210" t="s">
        <v>119</v>
      </c>
    </row>
    <row r="237" spans="2:65" s="11" customFormat="1">
      <c r="B237" s="199"/>
      <c r="C237" s="200"/>
      <c r="D237" s="201" t="s">
        <v>130</v>
      </c>
      <c r="E237" s="202" t="s">
        <v>22</v>
      </c>
      <c r="F237" s="203" t="s">
        <v>315</v>
      </c>
      <c r="G237" s="200"/>
      <c r="H237" s="204">
        <v>1</v>
      </c>
      <c r="I237" s="205"/>
      <c r="J237" s="200"/>
      <c r="K237" s="200"/>
      <c r="L237" s="206"/>
      <c r="M237" s="207"/>
      <c r="N237" s="208"/>
      <c r="O237" s="208"/>
      <c r="P237" s="208"/>
      <c r="Q237" s="208"/>
      <c r="R237" s="208"/>
      <c r="S237" s="208"/>
      <c r="T237" s="209"/>
      <c r="AT237" s="210" t="s">
        <v>130</v>
      </c>
      <c r="AU237" s="210" t="s">
        <v>128</v>
      </c>
      <c r="AV237" s="11" t="s">
        <v>128</v>
      </c>
      <c r="AW237" s="11" t="s">
        <v>39</v>
      </c>
      <c r="AX237" s="11" t="s">
        <v>75</v>
      </c>
      <c r="AY237" s="210" t="s">
        <v>119</v>
      </c>
    </row>
    <row r="238" spans="2:65" s="11" customFormat="1">
      <c r="B238" s="199"/>
      <c r="C238" s="200"/>
      <c r="D238" s="211" t="s">
        <v>130</v>
      </c>
      <c r="E238" s="212" t="s">
        <v>22</v>
      </c>
      <c r="F238" s="213" t="s">
        <v>349</v>
      </c>
      <c r="G238" s="200"/>
      <c r="H238" s="214">
        <v>1</v>
      </c>
      <c r="I238" s="205"/>
      <c r="J238" s="200"/>
      <c r="K238" s="200"/>
      <c r="L238" s="206"/>
      <c r="M238" s="207"/>
      <c r="N238" s="208"/>
      <c r="O238" s="208"/>
      <c r="P238" s="208"/>
      <c r="Q238" s="208"/>
      <c r="R238" s="208"/>
      <c r="S238" s="208"/>
      <c r="T238" s="209"/>
      <c r="AT238" s="210" t="s">
        <v>130</v>
      </c>
      <c r="AU238" s="210" t="s">
        <v>128</v>
      </c>
      <c r="AV238" s="11" t="s">
        <v>128</v>
      </c>
      <c r="AW238" s="11" t="s">
        <v>39</v>
      </c>
      <c r="AX238" s="11" t="s">
        <v>75</v>
      </c>
      <c r="AY238" s="210" t="s">
        <v>119</v>
      </c>
    </row>
    <row r="239" spans="2:65" s="1" customFormat="1" ht="31.5" customHeight="1">
      <c r="B239" s="40"/>
      <c r="C239" s="187" t="s">
        <v>350</v>
      </c>
      <c r="D239" s="187" t="s">
        <v>122</v>
      </c>
      <c r="E239" s="188" t="s">
        <v>351</v>
      </c>
      <c r="F239" s="189" t="s">
        <v>352</v>
      </c>
      <c r="G239" s="190" t="s">
        <v>125</v>
      </c>
      <c r="H239" s="191">
        <v>12.78</v>
      </c>
      <c r="I239" s="192"/>
      <c r="J239" s="193">
        <f>ROUND(I239*H239,2)</f>
        <v>0</v>
      </c>
      <c r="K239" s="189" t="s">
        <v>126</v>
      </c>
      <c r="L239" s="60"/>
      <c r="M239" s="194" t="s">
        <v>22</v>
      </c>
      <c r="N239" s="195" t="s">
        <v>47</v>
      </c>
      <c r="O239" s="41"/>
      <c r="P239" s="196">
        <f>O239*H239</f>
        <v>0</v>
      </c>
      <c r="Q239" s="196">
        <v>2.5999999999999998E-4</v>
      </c>
      <c r="R239" s="196">
        <f>Q239*H239</f>
        <v>3.3227999999999995E-3</v>
      </c>
      <c r="S239" s="196">
        <v>0</v>
      </c>
      <c r="T239" s="197">
        <f>S239*H239</f>
        <v>0</v>
      </c>
      <c r="AR239" s="23" t="s">
        <v>266</v>
      </c>
      <c r="AT239" s="23" t="s">
        <v>122</v>
      </c>
      <c r="AU239" s="23" t="s">
        <v>128</v>
      </c>
      <c r="AY239" s="23" t="s">
        <v>119</v>
      </c>
      <c r="BE239" s="198">
        <f>IF(N239="základní",J239,0)</f>
        <v>0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23" t="s">
        <v>128</v>
      </c>
      <c r="BK239" s="198">
        <f>ROUND(I239*H239,2)</f>
        <v>0</v>
      </c>
      <c r="BL239" s="23" t="s">
        <v>266</v>
      </c>
      <c r="BM239" s="23" t="s">
        <v>353</v>
      </c>
    </row>
    <row r="240" spans="2:65" s="11" customFormat="1">
      <c r="B240" s="199"/>
      <c r="C240" s="200"/>
      <c r="D240" s="211" t="s">
        <v>130</v>
      </c>
      <c r="E240" s="212" t="s">
        <v>22</v>
      </c>
      <c r="F240" s="213" t="s">
        <v>354</v>
      </c>
      <c r="G240" s="200"/>
      <c r="H240" s="214">
        <v>12.78</v>
      </c>
      <c r="I240" s="205"/>
      <c r="J240" s="200"/>
      <c r="K240" s="200"/>
      <c r="L240" s="206"/>
      <c r="M240" s="207"/>
      <c r="N240" s="208"/>
      <c r="O240" s="208"/>
      <c r="P240" s="208"/>
      <c r="Q240" s="208"/>
      <c r="R240" s="208"/>
      <c r="S240" s="208"/>
      <c r="T240" s="209"/>
      <c r="AT240" s="210" t="s">
        <v>130</v>
      </c>
      <c r="AU240" s="210" t="s">
        <v>128</v>
      </c>
      <c r="AV240" s="11" t="s">
        <v>128</v>
      </c>
      <c r="AW240" s="11" t="s">
        <v>39</v>
      </c>
      <c r="AX240" s="11" t="s">
        <v>24</v>
      </c>
      <c r="AY240" s="210" t="s">
        <v>119</v>
      </c>
    </row>
    <row r="241" spans="2:65" s="1" customFormat="1" ht="22.5" customHeight="1">
      <c r="B241" s="40"/>
      <c r="C241" s="187" t="s">
        <v>355</v>
      </c>
      <c r="D241" s="187" t="s">
        <v>122</v>
      </c>
      <c r="E241" s="188" t="s">
        <v>356</v>
      </c>
      <c r="F241" s="189" t="s">
        <v>357</v>
      </c>
      <c r="G241" s="190" t="s">
        <v>125</v>
      </c>
      <c r="H241" s="191">
        <v>29.97</v>
      </c>
      <c r="I241" s="192"/>
      <c r="J241" s="193">
        <f>ROUND(I241*H241,2)</f>
        <v>0</v>
      </c>
      <c r="K241" s="189" t="s">
        <v>126</v>
      </c>
      <c r="L241" s="60"/>
      <c r="M241" s="194" t="s">
        <v>22</v>
      </c>
      <c r="N241" s="195" t="s">
        <v>47</v>
      </c>
      <c r="O241" s="41"/>
      <c r="P241" s="196">
        <f>O241*H241</f>
        <v>0</v>
      </c>
      <c r="Q241" s="196">
        <v>2.5000000000000001E-4</v>
      </c>
      <c r="R241" s="196">
        <f>Q241*H241</f>
        <v>7.4925E-3</v>
      </c>
      <c r="S241" s="196">
        <v>0</v>
      </c>
      <c r="T241" s="197">
        <f>S241*H241</f>
        <v>0</v>
      </c>
      <c r="AR241" s="23" t="s">
        <v>266</v>
      </c>
      <c r="AT241" s="23" t="s">
        <v>122</v>
      </c>
      <c r="AU241" s="23" t="s">
        <v>128</v>
      </c>
      <c r="AY241" s="23" t="s">
        <v>119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23" t="s">
        <v>128</v>
      </c>
      <c r="BK241" s="198">
        <f>ROUND(I241*H241,2)</f>
        <v>0</v>
      </c>
      <c r="BL241" s="23" t="s">
        <v>266</v>
      </c>
      <c r="BM241" s="23" t="s">
        <v>358</v>
      </c>
    </row>
    <row r="242" spans="2:65" s="11" customFormat="1">
      <c r="B242" s="199"/>
      <c r="C242" s="200"/>
      <c r="D242" s="201" t="s">
        <v>130</v>
      </c>
      <c r="E242" s="202" t="s">
        <v>22</v>
      </c>
      <c r="F242" s="203" t="s">
        <v>239</v>
      </c>
      <c r="G242" s="200"/>
      <c r="H242" s="204">
        <v>7.65</v>
      </c>
      <c r="I242" s="205"/>
      <c r="J242" s="200"/>
      <c r="K242" s="200"/>
      <c r="L242" s="206"/>
      <c r="M242" s="207"/>
      <c r="N242" s="208"/>
      <c r="O242" s="208"/>
      <c r="P242" s="208"/>
      <c r="Q242" s="208"/>
      <c r="R242" s="208"/>
      <c r="S242" s="208"/>
      <c r="T242" s="209"/>
      <c r="AT242" s="210" t="s">
        <v>130</v>
      </c>
      <c r="AU242" s="210" t="s">
        <v>128</v>
      </c>
      <c r="AV242" s="11" t="s">
        <v>128</v>
      </c>
      <c r="AW242" s="11" t="s">
        <v>39</v>
      </c>
      <c r="AX242" s="11" t="s">
        <v>75</v>
      </c>
      <c r="AY242" s="210" t="s">
        <v>119</v>
      </c>
    </row>
    <row r="243" spans="2:65" s="11" customFormat="1">
      <c r="B243" s="199"/>
      <c r="C243" s="200"/>
      <c r="D243" s="201" t="s">
        <v>130</v>
      </c>
      <c r="E243" s="202" t="s">
        <v>22</v>
      </c>
      <c r="F243" s="203" t="s">
        <v>240</v>
      </c>
      <c r="G243" s="200"/>
      <c r="H243" s="204">
        <v>2.2799999999999998</v>
      </c>
      <c r="I243" s="205"/>
      <c r="J243" s="200"/>
      <c r="K243" s="200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130</v>
      </c>
      <c r="AU243" s="210" t="s">
        <v>128</v>
      </c>
      <c r="AV243" s="11" t="s">
        <v>128</v>
      </c>
      <c r="AW243" s="11" t="s">
        <v>39</v>
      </c>
      <c r="AX243" s="11" t="s">
        <v>75</v>
      </c>
      <c r="AY243" s="210" t="s">
        <v>119</v>
      </c>
    </row>
    <row r="244" spans="2:65" s="11" customFormat="1">
      <c r="B244" s="199"/>
      <c r="C244" s="200"/>
      <c r="D244" s="201" t="s">
        <v>130</v>
      </c>
      <c r="E244" s="202" t="s">
        <v>22</v>
      </c>
      <c r="F244" s="203" t="s">
        <v>359</v>
      </c>
      <c r="G244" s="200"/>
      <c r="H244" s="204">
        <v>2.13</v>
      </c>
      <c r="I244" s="205"/>
      <c r="J244" s="200"/>
      <c r="K244" s="200"/>
      <c r="L244" s="206"/>
      <c r="M244" s="207"/>
      <c r="N244" s="208"/>
      <c r="O244" s="208"/>
      <c r="P244" s="208"/>
      <c r="Q244" s="208"/>
      <c r="R244" s="208"/>
      <c r="S244" s="208"/>
      <c r="T244" s="209"/>
      <c r="AT244" s="210" t="s">
        <v>130</v>
      </c>
      <c r="AU244" s="210" t="s">
        <v>128</v>
      </c>
      <c r="AV244" s="11" t="s">
        <v>128</v>
      </c>
      <c r="AW244" s="11" t="s">
        <v>39</v>
      </c>
      <c r="AX244" s="11" t="s">
        <v>75</v>
      </c>
      <c r="AY244" s="210" t="s">
        <v>119</v>
      </c>
    </row>
    <row r="245" spans="2:65" s="11" customFormat="1">
      <c r="B245" s="199"/>
      <c r="C245" s="200"/>
      <c r="D245" s="201" t="s">
        <v>130</v>
      </c>
      <c r="E245" s="202" t="s">
        <v>22</v>
      </c>
      <c r="F245" s="203" t="s">
        <v>241</v>
      </c>
      <c r="G245" s="200"/>
      <c r="H245" s="204">
        <v>14.984999999999999</v>
      </c>
      <c r="I245" s="205"/>
      <c r="J245" s="200"/>
      <c r="K245" s="200"/>
      <c r="L245" s="206"/>
      <c r="M245" s="207"/>
      <c r="N245" s="208"/>
      <c r="O245" s="208"/>
      <c r="P245" s="208"/>
      <c r="Q245" s="208"/>
      <c r="R245" s="208"/>
      <c r="S245" s="208"/>
      <c r="T245" s="209"/>
      <c r="AT245" s="210" t="s">
        <v>130</v>
      </c>
      <c r="AU245" s="210" t="s">
        <v>128</v>
      </c>
      <c r="AV245" s="11" t="s">
        <v>128</v>
      </c>
      <c r="AW245" s="11" t="s">
        <v>39</v>
      </c>
      <c r="AX245" s="11" t="s">
        <v>75</v>
      </c>
      <c r="AY245" s="210" t="s">
        <v>119</v>
      </c>
    </row>
    <row r="246" spans="2:65" s="11" customFormat="1">
      <c r="B246" s="199"/>
      <c r="C246" s="200"/>
      <c r="D246" s="211" t="s">
        <v>130</v>
      </c>
      <c r="E246" s="212" t="s">
        <v>22</v>
      </c>
      <c r="F246" s="213" t="s">
        <v>242</v>
      </c>
      <c r="G246" s="200"/>
      <c r="H246" s="214">
        <v>2.9249999999999998</v>
      </c>
      <c r="I246" s="205"/>
      <c r="J246" s="200"/>
      <c r="K246" s="200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130</v>
      </c>
      <c r="AU246" s="210" t="s">
        <v>128</v>
      </c>
      <c r="AV246" s="11" t="s">
        <v>128</v>
      </c>
      <c r="AW246" s="11" t="s">
        <v>39</v>
      </c>
      <c r="AX246" s="11" t="s">
        <v>75</v>
      </c>
      <c r="AY246" s="210" t="s">
        <v>119</v>
      </c>
    </row>
    <row r="247" spans="2:65" s="1" customFormat="1" ht="22.5" customHeight="1">
      <c r="B247" s="40"/>
      <c r="C247" s="187" t="s">
        <v>360</v>
      </c>
      <c r="D247" s="187" t="s">
        <v>122</v>
      </c>
      <c r="E247" s="188" t="s">
        <v>361</v>
      </c>
      <c r="F247" s="189" t="s">
        <v>362</v>
      </c>
      <c r="G247" s="190" t="s">
        <v>309</v>
      </c>
      <c r="H247" s="191">
        <v>12</v>
      </c>
      <c r="I247" s="192"/>
      <c r="J247" s="193">
        <f>ROUND(I247*H247,2)</f>
        <v>0</v>
      </c>
      <c r="K247" s="189" t="s">
        <v>126</v>
      </c>
      <c r="L247" s="60"/>
      <c r="M247" s="194" t="s">
        <v>22</v>
      </c>
      <c r="N247" s="195" t="s">
        <v>47</v>
      </c>
      <c r="O247" s="41"/>
      <c r="P247" s="196">
        <f>O247*H247</f>
        <v>0</v>
      </c>
      <c r="Q247" s="196">
        <v>2.5000000000000001E-4</v>
      </c>
      <c r="R247" s="196">
        <f>Q247*H247</f>
        <v>3.0000000000000001E-3</v>
      </c>
      <c r="S247" s="196">
        <v>0</v>
      </c>
      <c r="T247" s="197">
        <f>S247*H247</f>
        <v>0</v>
      </c>
      <c r="AR247" s="23" t="s">
        <v>266</v>
      </c>
      <c r="AT247" s="23" t="s">
        <v>122</v>
      </c>
      <c r="AU247" s="23" t="s">
        <v>128</v>
      </c>
      <c r="AY247" s="23" t="s">
        <v>119</v>
      </c>
      <c r="BE247" s="198">
        <f>IF(N247="základní",J247,0)</f>
        <v>0</v>
      </c>
      <c r="BF247" s="198">
        <f>IF(N247="snížená",J247,0)</f>
        <v>0</v>
      </c>
      <c r="BG247" s="198">
        <f>IF(N247="zákl. přenesená",J247,0)</f>
        <v>0</v>
      </c>
      <c r="BH247" s="198">
        <f>IF(N247="sníž. přenesená",J247,0)</f>
        <v>0</v>
      </c>
      <c r="BI247" s="198">
        <f>IF(N247="nulová",J247,0)</f>
        <v>0</v>
      </c>
      <c r="BJ247" s="23" t="s">
        <v>128</v>
      </c>
      <c r="BK247" s="198">
        <f>ROUND(I247*H247,2)</f>
        <v>0</v>
      </c>
      <c r="BL247" s="23" t="s">
        <v>266</v>
      </c>
      <c r="BM247" s="23" t="s">
        <v>363</v>
      </c>
    </row>
    <row r="248" spans="2:65" s="11" customFormat="1">
      <c r="B248" s="199"/>
      <c r="C248" s="200"/>
      <c r="D248" s="201" t="s">
        <v>130</v>
      </c>
      <c r="E248" s="202" t="s">
        <v>22</v>
      </c>
      <c r="F248" s="203" t="s">
        <v>316</v>
      </c>
      <c r="G248" s="200"/>
      <c r="H248" s="204">
        <v>1</v>
      </c>
      <c r="I248" s="205"/>
      <c r="J248" s="200"/>
      <c r="K248" s="200"/>
      <c r="L248" s="206"/>
      <c r="M248" s="207"/>
      <c r="N248" s="208"/>
      <c r="O248" s="208"/>
      <c r="P248" s="208"/>
      <c r="Q248" s="208"/>
      <c r="R248" s="208"/>
      <c r="S248" s="208"/>
      <c r="T248" s="209"/>
      <c r="AT248" s="210" t="s">
        <v>130</v>
      </c>
      <c r="AU248" s="210" t="s">
        <v>128</v>
      </c>
      <c r="AV248" s="11" t="s">
        <v>128</v>
      </c>
      <c r="AW248" s="11" t="s">
        <v>39</v>
      </c>
      <c r="AX248" s="11" t="s">
        <v>75</v>
      </c>
      <c r="AY248" s="210" t="s">
        <v>119</v>
      </c>
    </row>
    <row r="249" spans="2:65" s="11" customFormat="1">
      <c r="B249" s="199"/>
      <c r="C249" s="200"/>
      <c r="D249" s="201" t="s">
        <v>130</v>
      </c>
      <c r="E249" s="202" t="s">
        <v>22</v>
      </c>
      <c r="F249" s="203" t="s">
        <v>317</v>
      </c>
      <c r="G249" s="200"/>
      <c r="H249" s="204">
        <v>2</v>
      </c>
      <c r="I249" s="205"/>
      <c r="J249" s="200"/>
      <c r="K249" s="200"/>
      <c r="L249" s="206"/>
      <c r="M249" s="207"/>
      <c r="N249" s="208"/>
      <c r="O249" s="208"/>
      <c r="P249" s="208"/>
      <c r="Q249" s="208"/>
      <c r="R249" s="208"/>
      <c r="S249" s="208"/>
      <c r="T249" s="209"/>
      <c r="AT249" s="210" t="s">
        <v>130</v>
      </c>
      <c r="AU249" s="210" t="s">
        <v>128</v>
      </c>
      <c r="AV249" s="11" t="s">
        <v>128</v>
      </c>
      <c r="AW249" s="11" t="s">
        <v>39</v>
      </c>
      <c r="AX249" s="11" t="s">
        <v>75</v>
      </c>
      <c r="AY249" s="210" t="s">
        <v>119</v>
      </c>
    </row>
    <row r="250" spans="2:65" s="11" customFormat="1">
      <c r="B250" s="199"/>
      <c r="C250" s="200"/>
      <c r="D250" s="201" t="s">
        <v>130</v>
      </c>
      <c r="E250" s="202" t="s">
        <v>22</v>
      </c>
      <c r="F250" s="203" t="s">
        <v>318</v>
      </c>
      <c r="G250" s="200"/>
      <c r="H250" s="204">
        <v>3</v>
      </c>
      <c r="I250" s="205"/>
      <c r="J250" s="200"/>
      <c r="K250" s="200"/>
      <c r="L250" s="206"/>
      <c r="M250" s="207"/>
      <c r="N250" s="208"/>
      <c r="O250" s="208"/>
      <c r="P250" s="208"/>
      <c r="Q250" s="208"/>
      <c r="R250" s="208"/>
      <c r="S250" s="208"/>
      <c r="T250" s="209"/>
      <c r="AT250" s="210" t="s">
        <v>130</v>
      </c>
      <c r="AU250" s="210" t="s">
        <v>128</v>
      </c>
      <c r="AV250" s="11" t="s">
        <v>128</v>
      </c>
      <c r="AW250" s="11" t="s">
        <v>39</v>
      </c>
      <c r="AX250" s="11" t="s">
        <v>75</v>
      </c>
      <c r="AY250" s="210" t="s">
        <v>119</v>
      </c>
    </row>
    <row r="251" spans="2:65" s="11" customFormat="1">
      <c r="B251" s="199"/>
      <c r="C251" s="200"/>
      <c r="D251" s="201" t="s">
        <v>130</v>
      </c>
      <c r="E251" s="202" t="s">
        <v>22</v>
      </c>
      <c r="F251" s="203" t="s">
        <v>319</v>
      </c>
      <c r="G251" s="200"/>
      <c r="H251" s="204">
        <v>1</v>
      </c>
      <c r="I251" s="205"/>
      <c r="J251" s="200"/>
      <c r="K251" s="200"/>
      <c r="L251" s="206"/>
      <c r="M251" s="207"/>
      <c r="N251" s="208"/>
      <c r="O251" s="208"/>
      <c r="P251" s="208"/>
      <c r="Q251" s="208"/>
      <c r="R251" s="208"/>
      <c r="S251" s="208"/>
      <c r="T251" s="209"/>
      <c r="AT251" s="210" t="s">
        <v>130</v>
      </c>
      <c r="AU251" s="210" t="s">
        <v>128</v>
      </c>
      <c r="AV251" s="11" t="s">
        <v>128</v>
      </c>
      <c r="AW251" s="11" t="s">
        <v>39</v>
      </c>
      <c r="AX251" s="11" t="s">
        <v>75</v>
      </c>
      <c r="AY251" s="210" t="s">
        <v>119</v>
      </c>
    </row>
    <row r="252" spans="2:65" s="11" customFormat="1">
      <c r="B252" s="199"/>
      <c r="C252" s="200"/>
      <c r="D252" s="201" t="s">
        <v>130</v>
      </c>
      <c r="E252" s="202" t="s">
        <v>22</v>
      </c>
      <c r="F252" s="203" t="s">
        <v>320</v>
      </c>
      <c r="G252" s="200"/>
      <c r="H252" s="204">
        <v>1</v>
      </c>
      <c r="I252" s="205"/>
      <c r="J252" s="200"/>
      <c r="K252" s="200"/>
      <c r="L252" s="206"/>
      <c r="M252" s="207"/>
      <c r="N252" s="208"/>
      <c r="O252" s="208"/>
      <c r="P252" s="208"/>
      <c r="Q252" s="208"/>
      <c r="R252" s="208"/>
      <c r="S252" s="208"/>
      <c r="T252" s="209"/>
      <c r="AT252" s="210" t="s">
        <v>130</v>
      </c>
      <c r="AU252" s="210" t="s">
        <v>128</v>
      </c>
      <c r="AV252" s="11" t="s">
        <v>128</v>
      </c>
      <c r="AW252" s="11" t="s">
        <v>39</v>
      </c>
      <c r="AX252" s="11" t="s">
        <v>75</v>
      </c>
      <c r="AY252" s="210" t="s">
        <v>119</v>
      </c>
    </row>
    <row r="253" spans="2:65" s="11" customFormat="1">
      <c r="B253" s="199"/>
      <c r="C253" s="200"/>
      <c r="D253" s="201" t="s">
        <v>130</v>
      </c>
      <c r="E253" s="202" t="s">
        <v>22</v>
      </c>
      <c r="F253" s="203" t="s">
        <v>321</v>
      </c>
      <c r="G253" s="200"/>
      <c r="H253" s="204">
        <v>1</v>
      </c>
      <c r="I253" s="205"/>
      <c r="J253" s="200"/>
      <c r="K253" s="200"/>
      <c r="L253" s="206"/>
      <c r="M253" s="207"/>
      <c r="N253" s="208"/>
      <c r="O253" s="208"/>
      <c r="P253" s="208"/>
      <c r="Q253" s="208"/>
      <c r="R253" s="208"/>
      <c r="S253" s="208"/>
      <c r="T253" s="209"/>
      <c r="AT253" s="210" t="s">
        <v>130</v>
      </c>
      <c r="AU253" s="210" t="s">
        <v>128</v>
      </c>
      <c r="AV253" s="11" t="s">
        <v>128</v>
      </c>
      <c r="AW253" s="11" t="s">
        <v>39</v>
      </c>
      <c r="AX253" s="11" t="s">
        <v>75</v>
      </c>
      <c r="AY253" s="210" t="s">
        <v>119</v>
      </c>
    </row>
    <row r="254" spans="2:65" s="11" customFormat="1">
      <c r="B254" s="199"/>
      <c r="C254" s="200"/>
      <c r="D254" s="201" t="s">
        <v>130</v>
      </c>
      <c r="E254" s="202" t="s">
        <v>22</v>
      </c>
      <c r="F254" s="203" t="s">
        <v>322</v>
      </c>
      <c r="G254" s="200"/>
      <c r="H254" s="204">
        <v>2</v>
      </c>
      <c r="I254" s="205"/>
      <c r="J254" s="200"/>
      <c r="K254" s="200"/>
      <c r="L254" s="206"/>
      <c r="M254" s="207"/>
      <c r="N254" s="208"/>
      <c r="O254" s="208"/>
      <c r="P254" s="208"/>
      <c r="Q254" s="208"/>
      <c r="R254" s="208"/>
      <c r="S254" s="208"/>
      <c r="T254" s="209"/>
      <c r="AT254" s="210" t="s">
        <v>130</v>
      </c>
      <c r="AU254" s="210" t="s">
        <v>128</v>
      </c>
      <c r="AV254" s="11" t="s">
        <v>128</v>
      </c>
      <c r="AW254" s="11" t="s">
        <v>39</v>
      </c>
      <c r="AX254" s="11" t="s">
        <v>75</v>
      </c>
      <c r="AY254" s="210" t="s">
        <v>119</v>
      </c>
    </row>
    <row r="255" spans="2:65" s="11" customFormat="1">
      <c r="B255" s="199"/>
      <c r="C255" s="200"/>
      <c r="D255" s="211" t="s">
        <v>130</v>
      </c>
      <c r="E255" s="212" t="s">
        <v>22</v>
      </c>
      <c r="F255" s="213" t="s">
        <v>323</v>
      </c>
      <c r="G255" s="200"/>
      <c r="H255" s="214">
        <v>1</v>
      </c>
      <c r="I255" s="205"/>
      <c r="J255" s="200"/>
      <c r="K255" s="200"/>
      <c r="L255" s="206"/>
      <c r="M255" s="207"/>
      <c r="N255" s="208"/>
      <c r="O255" s="208"/>
      <c r="P255" s="208"/>
      <c r="Q255" s="208"/>
      <c r="R255" s="208"/>
      <c r="S255" s="208"/>
      <c r="T255" s="209"/>
      <c r="AT255" s="210" t="s">
        <v>130</v>
      </c>
      <c r="AU255" s="210" t="s">
        <v>128</v>
      </c>
      <c r="AV255" s="11" t="s">
        <v>128</v>
      </c>
      <c r="AW255" s="11" t="s">
        <v>39</v>
      </c>
      <c r="AX255" s="11" t="s">
        <v>75</v>
      </c>
      <c r="AY255" s="210" t="s">
        <v>119</v>
      </c>
    </row>
    <row r="256" spans="2:65" s="1" customFormat="1" ht="22.5" customHeight="1">
      <c r="B256" s="40"/>
      <c r="C256" s="237" t="s">
        <v>364</v>
      </c>
      <c r="D256" s="237" t="s">
        <v>365</v>
      </c>
      <c r="E256" s="238" t="s">
        <v>366</v>
      </c>
      <c r="F256" s="239" t="s">
        <v>367</v>
      </c>
      <c r="G256" s="240" t="s">
        <v>125</v>
      </c>
      <c r="H256" s="241">
        <v>36.997999999999998</v>
      </c>
      <c r="I256" s="242"/>
      <c r="J256" s="243">
        <f>ROUND(I256*H256,2)</f>
        <v>0</v>
      </c>
      <c r="K256" s="239" t="s">
        <v>22</v>
      </c>
      <c r="L256" s="244"/>
      <c r="M256" s="245" t="s">
        <v>22</v>
      </c>
      <c r="N256" s="246" t="s">
        <v>47</v>
      </c>
      <c r="O256" s="41"/>
      <c r="P256" s="196">
        <f>O256*H256</f>
        <v>0</v>
      </c>
      <c r="Q256" s="196">
        <v>0</v>
      </c>
      <c r="R256" s="196">
        <f>Q256*H256</f>
        <v>0</v>
      </c>
      <c r="S256" s="196">
        <v>0</v>
      </c>
      <c r="T256" s="197">
        <f>S256*H256</f>
        <v>0</v>
      </c>
      <c r="AR256" s="23" t="s">
        <v>368</v>
      </c>
      <c r="AT256" s="23" t="s">
        <v>365</v>
      </c>
      <c r="AU256" s="23" t="s">
        <v>128</v>
      </c>
      <c r="AY256" s="23" t="s">
        <v>119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23" t="s">
        <v>128</v>
      </c>
      <c r="BK256" s="198">
        <f>ROUND(I256*H256,2)</f>
        <v>0</v>
      </c>
      <c r="BL256" s="23" t="s">
        <v>266</v>
      </c>
      <c r="BM256" s="23" t="s">
        <v>369</v>
      </c>
    </row>
    <row r="257" spans="2:65" s="11" customFormat="1">
      <c r="B257" s="199"/>
      <c r="C257" s="200"/>
      <c r="D257" s="211" t="s">
        <v>130</v>
      </c>
      <c r="E257" s="212" t="s">
        <v>22</v>
      </c>
      <c r="F257" s="213" t="s">
        <v>370</v>
      </c>
      <c r="G257" s="200"/>
      <c r="H257" s="214">
        <v>36.997999999999998</v>
      </c>
      <c r="I257" s="205"/>
      <c r="J257" s="200"/>
      <c r="K257" s="200"/>
      <c r="L257" s="206"/>
      <c r="M257" s="207"/>
      <c r="N257" s="208"/>
      <c r="O257" s="208"/>
      <c r="P257" s="208"/>
      <c r="Q257" s="208"/>
      <c r="R257" s="208"/>
      <c r="S257" s="208"/>
      <c r="T257" s="209"/>
      <c r="AT257" s="210" t="s">
        <v>130</v>
      </c>
      <c r="AU257" s="210" t="s">
        <v>128</v>
      </c>
      <c r="AV257" s="11" t="s">
        <v>128</v>
      </c>
      <c r="AW257" s="11" t="s">
        <v>39</v>
      </c>
      <c r="AX257" s="11" t="s">
        <v>24</v>
      </c>
      <c r="AY257" s="210" t="s">
        <v>119</v>
      </c>
    </row>
    <row r="258" spans="2:65" s="1" customFormat="1" ht="22.5" customHeight="1">
      <c r="B258" s="40"/>
      <c r="C258" s="237" t="s">
        <v>371</v>
      </c>
      <c r="D258" s="237" t="s">
        <v>365</v>
      </c>
      <c r="E258" s="238" t="s">
        <v>372</v>
      </c>
      <c r="F258" s="239" t="s">
        <v>373</v>
      </c>
      <c r="G258" s="240" t="s">
        <v>125</v>
      </c>
      <c r="H258" s="241">
        <v>12.78</v>
      </c>
      <c r="I258" s="242"/>
      <c r="J258" s="243">
        <f>ROUND(I258*H258,2)</f>
        <v>0</v>
      </c>
      <c r="K258" s="239" t="s">
        <v>22</v>
      </c>
      <c r="L258" s="244"/>
      <c r="M258" s="245" t="s">
        <v>22</v>
      </c>
      <c r="N258" s="246" t="s">
        <v>47</v>
      </c>
      <c r="O258" s="41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AR258" s="23" t="s">
        <v>368</v>
      </c>
      <c r="AT258" s="23" t="s">
        <v>365</v>
      </c>
      <c r="AU258" s="23" t="s">
        <v>128</v>
      </c>
      <c r="AY258" s="23" t="s">
        <v>119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23" t="s">
        <v>128</v>
      </c>
      <c r="BK258" s="198">
        <f>ROUND(I258*H258,2)</f>
        <v>0</v>
      </c>
      <c r="BL258" s="23" t="s">
        <v>266</v>
      </c>
      <c r="BM258" s="23" t="s">
        <v>374</v>
      </c>
    </row>
    <row r="259" spans="2:65" s="11" customFormat="1">
      <c r="B259" s="199"/>
      <c r="C259" s="200"/>
      <c r="D259" s="211" t="s">
        <v>130</v>
      </c>
      <c r="E259" s="212" t="s">
        <v>22</v>
      </c>
      <c r="F259" s="213" t="s">
        <v>354</v>
      </c>
      <c r="G259" s="200"/>
      <c r="H259" s="214">
        <v>12.78</v>
      </c>
      <c r="I259" s="205"/>
      <c r="J259" s="200"/>
      <c r="K259" s="200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130</v>
      </c>
      <c r="AU259" s="210" t="s">
        <v>128</v>
      </c>
      <c r="AV259" s="11" t="s">
        <v>128</v>
      </c>
      <c r="AW259" s="11" t="s">
        <v>39</v>
      </c>
      <c r="AX259" s="11" t="s">
        <v>24</v>
      </c>
      <c r="AY259" s="210" t="s">
        <v>119</v>
      </c>
    </row>
    <row r="260" spans="2:65" s="1" customFormat="1" ht="31.5" customHeight="1">
      <c r="B260" s="40"/>
      <c r="C260" s="187" t="s">
        <v>375</v>
      </c>
      <c r="D260" s="187" t="s">
        <v>122</v>
      </c>
      <c r="E260" s="188" t="s">
        <v>376</v>
      </c>
      <c r="F260" s="189" t="s">
        <v>377</v>
      </c>
      <c r="G260" s="190" t="s">
        <v>309</v>
      </c>
      <c r="H260" s="191">
        <v>1</v>
      </c>
      <c r="I260" s="192"/>
      <c r="J260" s="193">
        <f>ROUND(I260*H260,2)</f>
        <v>0</v>
      </c>
      <c r="K260" s="189" t="s">
        <v>126</v>
      </c>
      <c r="L260" s="60"/>
      <c r="M260" s="194" t="s">
        <v>22</v>
      </c>
      <c r="N260" s="195" t="s">
        <v>47</v>
      </c>
      <c r="O260" s="41"/>
      <c r="P260" s="196">
        <f>O260*H260</f>
        <v>0</v>
      </c>
      <c r="Q260" s="196">
        <v>8.5999999999999998E-4</v>
      </c>
      <c r="R260" s="196">
        <f>Q260*H260</f>
        <v>8.5999999999999998E-4</v>
      </c>
      <c r="S260" s="196">
        <v>0</v>
      </c>
      <c r="T260" s="197">
        <f>S260*H260</f>
        <v>0</v>
      </c>
      <c r="AR260" s="23" t="s">
        <v>266</v>
      </c>
      <c r="AT260" s="23" t="s">
        <v>122</v>
      </c>
      <c r="AU260" s="23" t="s">
        <v>128</v>
      </c>
      <c r="AY260" s="23" t="s">
        <v>119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23" t="s">
        <v>128</v>
      </c>
      <c r="BK260" s="198">
        <f>ROUND(I260*H260,2)</f>
        <v>0</v>
      </c>
      <c r="BL260" s="23" t="s">
        <v>266</v>
      </c>
      <c r="BM260" s="23" t="s">
        <v>378</v>
      </c>
    </row>
    <row r="261" spans="2:65" s="11" customFormat="1">
      <c r="B261" s="199"/>
      <c r="C261" s="200"/>
      <c r="D261" s="211" t="s">
        <v>130</v>
      </c>
      <c r="E261" s="212" t="s">
        <v>22</v>
      </c>
      <c r="F261" s="213" t="s">
        <v>379</v>
      </c>
      <c r="G261" s="200"/>
      <c r="H261" s="214">
        <v>1</v>
      </c>
      <c r="I261" s="205"/>
      <c r="J261" s="200"/>
      <c r="K261" s="200"/>
      <c r="L261" s="206"/>
      <c r="M261" s="207"/>
      <c r="N261" s="208"/>
      <c r="O261" s="208"/>
      <c r="P261" s="208"/>
      <c r="Q261" s="208"/>
      <c r="R261" s="208"/>
      <c r="S261" s="208"/>
      <c r="T261" s="209"/>
      <c r="AT261" s="210" t="s">
        <v>130</v>
      </c>
      <c r="AU261" s="210" t="s">
        <v>128</v>
      </c>
      <c r="AV261" s="11" t="s">
        <v>128</v>
      </c>
      <c r="AW261" s="11" t="s">
        <v>39</v>
      </c>
      <c r="AX261" s="11" t="s">
        <v>24</v>
      </c>
      <c r="AY261" s="210" t="s">
        <v>119</v>
      </c>
    </row>
    <row r="262" spans="2:65" s="1" customFormat="1" ht="22.5" customHeight="1">
      <c r="B262" s="40"/>
      <c r="C262" s="237" t="s">
        <v>380</v>
      </c>
      <c r="D262" s="237" t="s">
        <v>365</v>
      </c>
      <c r="E262" s="238" t="s">
        <v>381</v>
      </c>
      <c r="F262" s="239" t="s">
        <v>382</v>
      </c>
      <c r="G262" s="240" t="s">
        <v>125</v>
      </c>
      <c r="H262" s="241">
        <v>2.6</v>
      </c>
      <c r="I262" s="242"/>
      <c r="J262" s="243">
        <f>ROUND(I262*H262,2)</f>
        <v>0</v>
      </c>
      <c r="K262" s="239" t="s">
        <v>22</v>
      </c>
      <c r="L262" s="244"/>
      <c r="M262" s="245" t="s">
        <v>22</v>
      </c>
      <c r="N262" s="246" t="s">
        <v>47</v>
      </c>
      <c r="O262" s="41"/>
      <c r="P262" s="196">
        <f>O262*H262</f>
        <v>0</v>
      </c>
      <c r="Q262" s="196">
        <v>0</v>
      </c>
      <c r="R262" s="196">
        <f>Q262*H262</f>
        <v>0</v>
      </c>
      <c r="S262" s="196">
        <v>0</v>
      </c>
      <c r="T262" s="197">
        <f>S262*H262</f>
        <v>0</v>
      </c>
      <c r="AR262" s="23" t="s">
        <v>368</v>
      </c>
      <c r="AT262" s="23" t="s">
        <v>365</v>
      </c>
      <c r="AU262" s="23" t="s">
        <v>128</v>
      </c>
      <c r="AY262" s="23" t="s">
        <v>119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23" t="s">
        <v>128</v>
      </c>
      <c r="BK262" s="198">
        <f>ROUND(I262*H262,2)</f>
        <v>0</v>
      </c>
      <c r="BL262" s="23" t="s">
        <v>266</v>
      </c>
      <c r="BM262" s="23" t="s">
        <v>383</v>
      </c>
    </row>
    <row r="263" spans="2:65" s="11" customFormat="1">
      <c r="B263" s="199"/>
      <c r="C263" s="200"/>
      <c r="D263" s="211" t="s">
        <v>130</v>
      </c>
      <c r="E263" s="212" t="s">
        <v>22</v>
      </c>
      <c r="F263" s="213" t="s">
        <v>173</v>
      </c>
      <c r="G263" s="200"/>
      <c r="H263" s="214">
        <v>2.6</v>
      </c>
      <c r="I263" s="205"/>
      <c r="J263" s="200"/>
      <c r="K263" s="200"/>
      <c r="L263" s="206"/>
      <c r="M263" s="207"/>
      <c r="N263" s="208"/>
      <c r="O263" s="208"/>
      <c r="P263" s="208"/>
      <c r="Q263" s="208"/>
      <c r="R263" s="208"/>
      <c r="S263" s="208"/>
      <c r="T263" s="209"/>
      <c r="AT263" s="210" t="s">
        <v>130</v>
      </c>
      <c r="AU263" s="210" t="s">
        <v>128</v>
      </c>
      <c r="AV263" s="11" t="s">
        <v>128</v>
      </c>
      <c r="AW263" s="11" t="s">
        <v>39</v>
      </c>
      <c r="AX263" s="11" t="s">
        <v>24</v>
      </c>
      <c r="AY263" s="210" t="s">
        <v>119</v>
      </c>
    </row>
    <row r="264" spans="2:65" s="1" customFormat="1" ht="31.5" customHeight="1">
      <c r="B264" s="40"/>
      <c r="C264" s="187" t="s">
        <v>368</v>
      </c>
      <c r="D264" s="187" t="s">
        <v>122</v>
      </c>
      <c r="E264" s="188" t="s">
        <v>384</v>
      </c>
      <c r="F264" s="189" t="s">
        <v>385</v>
      </c>
      <c r="G264" s="190" t="s">
        <v>309</v>
      </c>
      <c r="H264" s="191">
        <v>9</v>
      </c>
      <c r="I264" s="192"/>
      <c r="J264" s="193">
        <f>ROUND(I264*H264,2)</f>
        <v>0</v>
      </c>
      <c r="K264" s="189" t="s">
        <v>126</v>
      </c>
      <c r="L264" s="60"/>
      <c r="M264" s="194" t="s">
        <v>22</v>
      </c>
      <c r="N264" s="195" t="s">
        <v>47</v>
      </c>
      <c r="O264" s="41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AR264" s="23" t="s">
        <v>127</v>
      </c>
      <c r="AT264" s="23" t="s">
        <v>122</v>
      </c>
      <c r="AU264" s="23" t="s">
        <v>128</v>
      </c>
      <c r="AY264" s="23" t="s">
        <v>119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23" t="s">
        <v>128</v>
      </c>
      <c r="BK264" s="198">
        <f>ROUND(I264*H264,2)</f>
        <v>0</v>
      </c>
      <c r="BL264" s="23" t="s">
        <v>127</v>
      </c>
      <c r="BM264" s="23" t="s">
        <v>386</v>
      </c>
    </row>
    <row r="265" spans="2:65" s="11" customFormat="1">
      <c r="B265" s="199"/>
      <c r="C265" s="200"/>
      <c r="D265" s="201" t="s">
        <v>130</v>
      </c>
      <c r="E265" s="202" t="s">
        <v>22</v>
      </c>
      <c r="F265" s="203" t="s">
        <v>316</v>
      </c>
      <c r="G265" s="200"/>
      <c r="H265" s="204">
        <v>1</v>
      </c>
      <c r="I265" s="205"/>
      <c r="J265" s="200"/>
      <c r="K265" s="200"/>
      <c r="L265" s="206"/>
      <c r="M265" s="207"/>
      <c r="N265" s="208"/>
      <c r="O265" s="208"/>
      <c r="P265" s="208"/>
      <c r="Q265" s="208"/>
      <c r="R265" s="208"/>
      <c r="S265" s="208"/>
      <c r="T265" s="209"/>
      <c r="AT265" s="210" t="s">
        <v>130</v>
      </c>
      <c r="AU265" s="210" t="s">
        <v>128</v>
      </c>
      <c r="AV265" s="11" t="s">
        <v>128</v>
      </c>
      <c r="AW265" s="11" t="s">
        <v>39</v>
      </c>
      <c r="AX265" s="11" t="s">
        <v>75</v>
      </c>
      <c r="AY265" s="210" t="s">
        <v>119</v>
      </c>
    </row>
    <row r="266" spans="2:65" s="11" customFormat="1">
      <c r="B266" s="199"/>
      <c r="C266" s="200"/>
      <c r="D266" s="201" t="s">
        <v>130</v>
      </c>
      <c r="E266" s="202" t="s">
        <v>22</v>
      </c>
      <c r="F266" s="203" t="s">
        <v>317</v>
      </c>
      <c r="G266" s="200"/>
      <c r="H266" s="204">
        <v>2</v>
      </c>
      <c r="I266" s="205"/>
      <c r="J266" s="200"/>
      <c r="K266" s="200"/>
      <c r="L266" s="206"/>
      <c r="M266" s="207"/>
      <c r="N266" s="208"/>
      <c r="O266" s="208"/>
      <c r="P266" s="208"/>
      <c r="Q266" s="208"/>
      <c r="R266" s="208"/>
      <c r="S266" s="208"/>
      <c r="T266" s="209"/>
      <c r="AT266" s="210" t="s">
        <v>130</v>
      </c>
      <c r="AU266" s="210" t="s">
        <v>128</v>
      </c>
      <c r="AV266" s="11" t="s">
        <v>128</v>
      </c>
      <c r="AW266" s="11" t="s">
        <v>39</v>
      </c>
      <c r="AX266" s="11" t="s">
        <v>75</v>
      </c>
      <c r="AY266" s="210" t="s">
        <v>119</v>
      </c>
    </row>
    <row r="267" spans="2:65" s="11" customFormat="1">
      <c r="B267" s="199"/>
      <c r="C267" s="200"/>
      <c r="D267" s="201" t="s">
        <v>130</v>
      </c>
      <c r="E267" s="202" t="s">
        <v>22</v>
      </c>
      <c r="F267" s="203" t="s">
        <v>319</v>
      </c>
      <c r="G267" s="200"/>
      <c r="H267" s="204">
        <v>1</v>
      </c>
      <c r="I267" s="205"/>
      <c r="J267" s="200"/>
      <c r="K267" s="200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130</v>
      </c>
      <c r="AU267" s="210" t="s">
        <v>128</v>
      </c>
      <c r="AV267" s="11" t="s">
        <v>128</v>
      </c>
      <c r="AW267" s="11" t="s">
        <v>39</v>
      </c>
      <c r="AX267" s="11" t="s">
        <v>75</v>
      </c>
      <c r="AY267" s="210" t="s">
        <v>119</v>
      </c>
    </row>
    <row r="268" spans="2:65" s="11" customFormat="1">
      <c r="B268" s="199"/>
      <c r="C268" s="200"/>
      <c r="D268" s="201" t="s">
        <v>130</v>
      </c>
      <c r="E268" s="202" t="s">
        <v>22</v>
      </c>
      <c r="F268" s="203" t="s">
        <v>320</v>
      </c>
      <c r="G268" s="200"/>
      <c r="H268" s="204">
        <v>1</v>
      </c>
      <c r="I268" s="205"/>
      <c r="J268" s="200"/>
      <c r="K268" s="200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130</v>
      </c>
      <c r="AU268" s="210" t="s">
        <v>128</v>
      </c>
      <c r="AV268" s="11" t="s">
        <v>128</v>
      </c>
      <c r="AW268" s="11" t="s">
        <v>39</v>
      </c>
      <c r="AX268" s="11" t="s">
        <v>75</v>
      </c>
      <c r="AY268" s="210" t="s">
        <v>119</v>
      </c>
    </row>
    <row r="269" spans="2:65" s="11" customFormat="1">
      <c r="B269" s="199"/>
      <c r="C269" s="200"/>
      <c r="D269" s="201" t="s">
        <v>130</v>
      </c>
      <c r="E269" s="202" t="s">
        <v>22</v>
      </c>
      <c r="F269" s="203" t="s">
        <v>322</v>
      </c>
      <c r="G269" s="200"/>
      <c r="H269" s="204">
        <v>2</v>
      </c>
      <c r="I269" s="205"/>
      <c r="J269" s="200"/>
      <c r="K269" s="200"/>
      <c r="L269" s="206"/>
      <c r="M269" s="207"/>
      <c r="N269" s="208"/>
      <c r="O269" s="208"/>
      <c r="P269" s="208"/>
      <c r="Q269" s="208"/>
      <c r="R269" s="208"/>
      <c r="S269" s="208"/>
      <c r="T269" s="209"/>
      <c r="AT269" s="210" t="s">
        <v>130</v>
      </c>
      <c r="AU269" s="210" t="s">
        <v>128</v>
      </c>
      <c r="AV269" s="11" t="s">
        <v>128</v>
      </c>
      <c r="AW269" s="11" t="s">
        <v>39</v>
      </c>
      <c r="AX269" s="11" t="s">
        <v>75</v>
      </c>
      <c r="AY269" s="210" t="s">
        <v>119</v>
      </c>
    </row>
    <row r="270" spans="2:65" s="11" customFormat="1">
      <c r="B270" s="199"/>
      <c r="C270" s="200"/>
      <c r="D270" s="211" t="s">
        <v>130</v>
      </c>
      <c r="E270" s="212" t="s">
        <v>22</v>
      </c>
      <c r="F270" s="213" t="s">
        <v>334</v>
      </c>
      <c r="G270" s="200"/>
      <c r="H270" s="214">
        <v>2</v>
      </c>
      <c r="I270" s="205"/>
      <c r="J270" s="200"/>
      <c r="K270" s="200"/>
      <c r="L270" s="206"/>
      <c r="M270" s="207"/>
      <c r="N270" s="208"/>
      <c r="O270" s="208"/>
      <c r="P270" s="208"/>
      <c r="Q270" s="208"/>
      <c r="R270" s="208"/>
      <c r="S270" s="208"/>
      <c r="T270" s="209"/>
      <c r="AT270" s="210" t="s">
        <v>130</v>
      </c>
      <c r="AU270" s="210" t="s">
        <v>128</v>
      </c>
      <c r="AV270" s="11" t="s">
        <v>128</v>
      </c>
      <c r="AW270" s="11" t="s">
        <v>39</v>
      </c>
      <c r="AX270" s="11" t="s">
        <v>75</v>
      </c>
      <c r="AY270" s="210" t="s">
        <v>119</v>
      </c>
    </row>
    <row r="271" spans="2:65" s="1" customFormat="1" ht="31.5" customHeight="1">
      <c r="B271" s="40"/>
      <c r="C271" s="187" t="s">
        <v>387</v>
      </c>
      <c r="D271" s="187" t="s">
        <v>122</v>
      </c>
      <c r="E271" s="188" t="s">
        <v>388</v>
      </c>
      <c r="F271" s="189" t="s">
        <v>389</v>
      </c>
      <c r="G271" s="190" t="s">
        <v>309</v>
      </c>
      <c r="H271" s="191">
        <v>4</v>
      </c>
      <c r="I271" s="192"/>
      <c r="J271" s="193">
        <f>ROUND(I271*H271,2)</f>
        <v>0</v>
      </c>
      <c r="K271" s="189" t="s">
        <v>338</v>
      </c>
      <c r="L271" s="60"/>
      <c r="M271" s="194" t="s">
        <v>22</v>
      </c>
      <c r="N271" s="195" t="s">
        <v>47</v>
      </c>
      <c r="O271" s="41"/>
      <c r="P271" s="196">
        <f>O271*H271</f>
        <v>0</v>
      </c>
      <c r="Q271" s="196">
        <v>0</v>
      </c>
      <c r="R271" s="196">
        <f>Q271*H271</f>
        <v>0</v>
      </c>
      <c r="S271" s="196">
        <v>0</v>
      </c>
      <c r="T271" s="197">
        <f>S271*H271</f>
        <v>0</v>
      </c>
      <c r="AR271" s="23" t="s">
        <v>266</v>
      </c>
      <c r="AT271" s="23" t="s">
        <v>122</v>
      </c>
      <c r="AU271" s="23" t="s">
        <v>128</v>
      </c>
      <c r="AY271" s="23" t="s">
        <v>119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23" t="s">
        <v>128</v>
      </c>
      <c r="BK271" s="198">
        <f>ROUND(I271*H271,2)</f>
        <v>0</v>
      </c>
      <c r="BL271" s="23" t="s">
        <v>266</v>
      </c>
      <c r="BM271" s="23" t="s">
        <v>390</v>
      </c>
    </row>
    <row r="272" spans="2:65" s="1" customFormat="1" ht="40.5">
      <c r="B272" s="40"/>
      <c r="C272" s="62"/>
      <c r="D272" s="201" t="s">
        <v>391</v>
      </c>
      <c r="E272" s="62"/>
      <c r="F272" s="247" t="s">
        <v>392</v>
      </c>
      <c r="G272" s="62"/>
      <c r="H272" s="62"/>
      <c r="I272" s="157"/>
      <c r="J272" s="62"/>
      <c r="K272" s="62"/>
      <c r="L272" s="60"/>
      <c r="M272" s="248"/>
      <c r="N272" s="41"/>
      <c r="O272" s="41"/>
      <c r="P272" s="41"/>
      <c r="Q272" s="41"/>
      <c r="R272" s="41"/>
      <c r="S272" s="41"/>
      <c r="T272" s="77"/>
      <c r="AT272" s="23" t="s">
        <v>391</v>
      </c>
      <c r="AU272" s="23" t="s">
        <v>128</v>
      </c>
    </row>
    <row r="273" spans="2:65" s="11" customFormat="1">
      <c r="B273" s="199"/>
      <c r="C273" s="200"/>
      <c r="D273" s="201" t="s">
        <v>130</v>
      </c>
      <c r="E273" s="202" t="s">
        <v>22</v>
      </c>
      <c r="F273" s="203" t="s">
        <v>318</v>
      </c>
      <c r="G273" s="200"/>
      <c r="H273" s="204">
        <v>3</v>
      </c>
      <c r="I273" s="205"/>
      <c r="J273" s="200"/>
      <c r="K273" s="200"/>
      <c r="L273" s="206"/>
      <c r="M273" s="207"/>
      <c r="N273" s="208"/>
      <c r="O273" s="208"/>
      <c r="P273" s="208"/>
      <c r="Q273" s="208"/>
      <c r="R273" s="208"/>
      <c r="S273" s="208"/>
      <c r="T273" s="209"/>
      <c r="AT273" s="210" t="s">
        <v>130</v>
      </c>
      <c r="AU273" s="210" t="s">
        <v>128</v>
      </c>
      <c r="AV273" s="11" t="s">
        <v>128</v>
      </c>
      <c r="AW273" s="11" t="s">
        <v>39</v>
      </c>
      <c r="AX273" s="11" t="s">
        <v>75</v>
      </c>
      <c r="AY273" s="210" t="s">
        <v>119</v>
      </c>
    </row>
    <row r="274" spans="2:65" s="11" customFormat="1">
      <c r="B274" s="199"/>
      <c r="C274" s="200"/>
      <c r="D274" s="211" t="s">
        <v>130</v>
      </c>
      <c r="E274" s="212" t="s">
        <v>22</v>
      </c>
      <c r="F274" s="213" t="s">
        <v>321</v>
      </c>
      <c r="G274" s="200"/>
      <c r="H274" s="214">
        <v>1</v>
      </c>
      <c r="I274" s="205"/>
      <c r="J274" s="200"/>
      <c r="K274" s="200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130</v>
      </c>
      <c r="AU274" s="210" t="s">
        <v>128</v>
      </c>
      <c r="AV274" s="11" t="s">
        <v>128</v>
      </c>
      <c r="AW274" s="11" t="s">
        <v>39</v>
      </c>
      <c r="AX274" s="11" t="s">
        <v>75</v>
      </c>
      <c r="AY274" s="210" t="s">
        <v>119</v>
      </c>
    </row>
    <row r="275" spans="2:65" s="1" customFormat="1" ht="31.5" customHeight="1">
      <c r="B275" s="40"/>
      <c r="C275" s="187" t="s">
        <v>393</v>
      </c>
      <c r="D275" s="187" t="s">
        <v>122</v>
      </c>
      <c r="E275" s="188" t="s">
        <v>394</v>
      </c>
      <c r="F275" s="189" t="s">
        <v>395</v>
      </c>
      <c r="G275" s="190" t="s">
        <v>309</v>
      </c>
      <c r="H275" s="191">
        <v>10</v>
      </c>
      <c r="I275" s="192"/>
      <c r="J275" s="193">
        <f>ROUND(I275*H275,2)</f>
        <v>0</v>
      </c>
      <c r="K275" s="189" t="s">
        <v>126</v>
      </c>
      <c r="L275" s="60"/>
      <c r="M275" s="194" t="s">
        <v>22</v>
      </c>
      <c r="N275" s="195" t="s">
        <v>47</v>
      </c>
      <c r="O275" s="41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AR275" s="23" t="s">
        <v>266</v>
      </c>
      <c r="AT275" s="23" t="s">
        <v>122</v>
      </c>
      <c r="AU275" s="23" t="s">
        <v>128</v>
      </c>
      <c r="AY275" s="23" t="s">
        <v>119</v>
      </c>
      <c r="BE275" s="198">
        <f>IF(N275="základní",J275,0)</f>
        <v>0</v>
      </c>
      <c r="BF275" s="198">
        <f>IF(N275="snížená",J275,0)</f>
        <v>0</v>
      </c>
      <c r="BG275" s="198">
        <f>IF(N275="zákl. přenesená",J275,0)</f>
        <v>0</v>
      </c>
      <c r="BH275" s="198">
        <f>IF(N275="sníž. přenesená",J275,0)</f>
        <v>0</v>
      </c>
      <c r="BI275" s="198">
        <f>IF(N275="nulová",J275,0)</f>
        <v>0</v>
      </c>
      <c r="BJ275" s="23" t="s">
        <v>128</v>
      </c>
      <c r="BK275" s="198">
        <f>ROUND(I275*H275,2)</f>
        <v>0</v>
      </c>
      <c r="BL275" s="23" t="s">
        <v>266</v>
      </c>
      <c r="BM275" s="23" t="s">
        <v>396</v>
      </c>
    </row>
    <row r="276" spans="2:65" s="11" customFormat="1">
      <c r="B276" s="199"/>
      <c r="C276" s="200"/>
      <c r="D276" s="201" t="s">
        <v>130</v>
      </c>
      <c r="E276" s="202" t="s">
        <v>22</v>
      </c>
      <c r="F276" s="203" t="s">
        <v>312</v>
      </c>
      <c r="G276" s="200"/>
      <c r="H276" s="204">
        <v>3</v>
      </c>
      <c r="I276" s="205"/>
      <c r="J276" s="200"/>
      <c r="K276" s="200"/>
      <c r="L276" s="206"/>
      <c r="M276" s="207"/>
      <c r="N276" s="208"/>
      <c r="O276" s="208"/>
      <c r="P276" s="208"/>
      <c r="Q276" s="208"/>
      <c r="R276" s="208"/>
      <c r="S276" s="208"/>
      <c r="T276" s="209"/>
      <c r="AT276" s="210" t="s">
        <v>130</v>
      </c>
      <c r="AU276" s="210" t="s">
        <v>128</v>
      </c>
      <c r="AV276" s="11" t="s">
        <v>128</v>
      </c>
      <c r="AW276" s="11" t="s">
        <v>39</v>
      </c>
      <c r="AX276" s="11" t="s">
        <v>75</v>
      </c>
      <c r="AY276" s="210" t="s">
        <v>119</v>
      </c>
    </row>
    <row r="277" spans="2:65" s="11" customFormat="1">
      <c r="B277" s="199"/>
      <c r="C277" s="200"/>
      <c r="D277" s="201" t="s">
        <v>130</v>
      </c>
      <c r="E277" s="202" t="s">
        <v>22</v>
      </c>
      <c r="F277" s="203" t="s">
        <v>313</v>
      </c>
      <c r="G277" s="200"/>
      <c r="H277" s="204">
        <v>1</v>
      </c>
      <c r="I277" s="205"/>
      <c r="J277" s="200"/>
      <c r="K277" s="200"/>
      <c r="L277" s="206"/>
      <c r="M277" s="207"/>
      <c r="N277" s="208"/>
      <c r="O277" s="208"/>
      <c r="P277" s="208"/>
      <c r="Q277" s="208"/>
      <c r="R277" s="208"/>
      <c r="S277" s="208"/>
      <c r="T277" s="209"/>
      <c r="AT277" s="210" t="s">
        <v>130</v>
      </c>
      <c r="AU277" s="210" t="s">
        <v>128</v>
      </c>
      <c r="AV277" s="11" t="s">
        <v>128</v>
      </c>
      <c r="AW277" s="11" t="s">
        <v>39</v>
      </c>
      <c r="AX277" s="11" t="s">
        <v>75</v>
      </c>
      <c r="AY277" s="210" t="s">
        <v>119</v>
      </c>
    </row>
    <row r="278" spans="2:65" s="11" customFormat="1">
      <c r="B278" s="199"/>
      <c r="C278" s="200"/>
      <c r="D278" s="211" t="s">
        <v>130</v>
      </c>
      <c r="E278" s="212" t="s">
        <v>22</v>
      </c>
      <c r="F278" s="213" t="s">
        <v>344</v>
      </c>
      <c r="G278" s="200"/>
      <c r="H278" s="214">
        <v>6</v>
      </c>
      <c r="I278" s="205"/>
      <c r="J278" s="200"/>
      <c r="K278" s="200"/>
      <c r="L278" s="206"/>
      <c r="M278" s="207"/>
      <c r="N278" s="208"/>
      <c r="O278" s="208"/>
      <c r="P278" s="208"/>
      <c r="Q278" s="208"/>
      <c r="R278" s="208"/>
      <c r="S278" s="208"/>
      <c r="T278" s="209"/>
      <c r="AT278" s="210" t="s">
        <v>130</v>
      </c>
      <c r="AU278" s="210" t="s">
        <v>128</v>
      </c>
      <c r="AV278" s="11" t="s">
        <v>128</v>
      </c>
      <c r="AW278" s="11" t="s">
        <v>39</v>
      </c>
      <c r="AX278" s="11" t="s">
        <v>75</v>
      </c>
      <c r="AY278" s="210" t="s">
        <v>119</v>
      </c>
    </row>
    <row r="279" spans="2:65" s="1" customFormat="1" ht="31.5" customHeight="1">
      <c r="B279" s="40"/>
      <c r="C279" s="187" t="s">
        <v>397</v>
      </c>
      <c r="D279" s="187" t="s">
        <v>122</v>
      </c>
      <c r="E279" s="188" t="s">
        <v>398</v>
      </c>
      <c r="F279" s="189" t="s">
        <v>399</v>
      </c>
      <c r="G279" s="190" t="s">
        <v>309</v>
      </c>
      <c r="H279" s="191">
        <v>11</v>
      </c>
      <c r="I279" s="192"/>
      <c r="J279" s="193">
        <f>ROUND(I279*H279,2)</f>
        <v>0</v>
      </c>
      <c r="K279" s="189" t="s">
        <v>338</v>
      </c>
      <c r="L279" s="60"/>
      <c r="M279" s="194" t="s">
        <v>22</v>
      </c>
      <c r="N279" s="195" t="s">
        <v>47</v>
      </c>
      <c r="O279" s="41"/>
      <c r="P279" s="196">
        <f>O279*H279</f>
        <v>0</v>
      </c>
      <c r="Q279" s="196">
        <v>0</v>
      </c>
      <c r="R279" s="196">
        <f>Q279*H279</f>
        <v>0</v>
      </c>
      <c r="S279" s="196">
        <v>0</v>
      </c>
      <c r="T279" s="197">
        <f>S279*H279</f>
        <v>0</v>
      </c>
      <c r="AR279" s="23" t="s">
        <v>266</v>
      </c>
      <c r="AT279" s="23" t="s">
        <v>122</v>
      </c>
      <c r="AU279" s="23" t="s">
        <v>128</v>
      </c>
      <c r="AY279" s="23" t="s">
        <v>119</v>
      </c>
      <c r="BE279" s="198">
        <f>IF(N279="základní",J279,0)</f>
        <v>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23" t="s">
        <v>128</v>
      </c>
      <c r="BK279" s="198">
        <f>ROUND(I279*H279,2)</f>
        <v>0</v>
      </c>
      <c r="BL279" s="23" t="s">
        <v>266</v>
      </c>
      <c r="BM279" s="23" t="s">
        <v>400</v>
      </c>
    </row>
    <row r="280" spans="2:65" s="1" customFormat="1" ht="40.5">
      <c r="B280" s="40"/>
      <c r="C280" s="62"/>
      <c r="D280" s="201" t="s">
        <v>391</v>
      </c>
      <c r="E280" s="62"/>
      <c r="F280" s="247" t="s">
        <v>392</v>
      </c>
      <c r="G280" s="62"/>
      <c r="H280" s="62"/>
      <c r="I280" s="157"/>
      <c r="J280" s="62"/>
      <c r="K280" s="62"/>
      <c r="L280" s="60"/>
      <c r="M280" s="248"/>
      <c r="N280" s="41"/>
      <c r="O280" s="41"/>
      <c r="P280" s="41"/>
      <c r="Q280" s="41"/>
      <c r="R280" s="41"/>
      <c r="S280" s="41"/>
      <c r="T280" s="77"/>
      <c r="AT280" s="23" t="s">
        <v>391</v>
      </c>
      <c r="AU280" s="23" t="s">
        <v>128</v>
      </c>
    </row>
    <row r="281" spans="2:65" s="11" customFormat="1">
      <c r="B281" s="199"/>
      <c r="C281" s="200"/>
      <c r="D281" s="201" t="s">
        <v>130</v>
      </c>
      <c r="E281" s="202" t="s">
        <v>22</v>
      </c>
      <c r="F281" s="203" t="s">
        <v>314</v>
      </c>
      <c r="G281" s="200"/>
      <c r="H281" s="204">
        <v>9</v>
      </c>
      <c r="I281" s="205"/>
      <c r="J281" s="200"/>
      <c r="K281" s="200"/>
      <c r="L281" s="206"/>
      <c r="M281" s="207"/>
      <c r="N281" s="208"/>
      <c r="O281" s="208"/>
      <c r="P281" s="208"/>
      <c r="Q281" s="208"/>
      <c r="R281" s="208"/>
      <c r="S281" s="208"/>
      <c r="T281" s="209"/>
      <c r="AT281" s="210" t="s">
        <v>130</v>
      </c>
      <c r="AU281" s="210" t="s">
        <v>128</v>
      </c>
      <c r="AV281" s="11" t="s">
        <v>128</v>
      </c>
      <c r="AW281" s="11" t="s">
        <v>39</v>
      </c>
      <c r="AX281" s="11" t="s">
        <v>75</v>
      </c>
      <c r="AY281" s="210" t="s">
        <v>119</v>
      </c>
    </row>
    <row r="282" spans="2:65" s="11" customFormat="1">
      <c r="B282" s="199"/>
      <c r="C282" s="200"/>
      <c r="D282" s="201" t="s">
        <v>130</v>
      </c>
      <c r="E282" s="202" t="s">
        <v>22</v>
      </c>
      <c r="F282" s="203" t="s">
        <v>315</v>
      </c>
      <c r="G282" s="200"/>
      <c r="H282" s="204">
        <v>1</v>
      </c>
      <c r="I282" s="205"/>
      <c r="J282" s="200"/>
      <c r="K282" s="200"/>
      <c r="L282" s="206"/>
      <c r="M282" s="207"/>
      <c r="N282" s="208"/>
      <c r="O282" s="208"/>
      <c r="P282" s="208"/>
      <c r="Q282" s="208"/>
      <c r="R282" s="208"/>
      <c r="S282" s="208"/>
      <c r="T282" s="209"/>
      <c r="AT282" s="210" t="s">
        <v>130</v>
      </c>
      <c r="AU282" s="210" t="s">
        <v>128</v>
      </c>
      <c r="AV282" s="11" t="s">
        <v>128</v>
      </c>
      <c r="AW282" s="11" t="s">
        <v>39</v>
      </c>
      <c r="AX282" s="11" t="s">
        <v>75</v>
      </c>
      <c r="AY282" s="210" t="s">
        <v>119</v>
      </c>
    </row>
    <row r="283" spans="2:65" s="11" customFormat="1">
      <c r="B283" s="199"/>
      <c r="C283" s="200"/>
      <c r="D283" s="211" t="s">
        <v>130</v>
      </c>
      <c r="E283" s="212" t="s">
        <v>22</v>
      </c>
      <c r="F283" s="213" t="s">
        <v>349</v>
      </c>
      <c r="G283" s="200"/>
      <c r="H283" s="214">
        <v>1</v>
      </c>
      <c r="I283" s="205"/>
      <c r="J283" s="200"/>
      <c r="K283" s="200"/>
      <c r="L283" s="206"/>
      <c r="M283" s="207"/>
      <c r="N283" s="208"/>
      <c r="O283" s="208"/>
      <c r="P283" s="208"/>
      <c r="Q283" s="208"/>
      <c r="R283" s="208"/>
      <c r="S283" s="208"/>
      <c r="T283" s="209"/>
      <c r="AT283" s="210" t="s">
        <v>130</v>
      </c>
      <c r="AU283" s="210" t="s">
        <v>128</v>
      </c>
      <c r="AV283" s="11" t="s">
        <v>128</v>
      </c>
      <c r="AW283" s="11" t="s">
        <v>39</v>
      </c>
      <c r="AX283" s="11" t="s">
        <v>75</v>
      </c>
      <c r="AY283" s="210" t="s">
        <v>119</v>
      </c>
    </row>
    <row r="284" spans="2:65" s="1" customFormat="1" ht="31.5" customHeight="1">
      <c r="B284" s="40"/>
      <c r="C284" s="237" t="s">
        <v>401</v>
      </c>
      <c r="D284" s="237" t="s">
        <v>365</v>
      </c>
      <c r="E284" s="238" t="s">
        <v>402</v>
      </c>
      <c r="F284" s="239" t="s">
        <v>403</v>
      </c>
      <c r="G284" s="240" t="s">
        <v>157</v>
      </c>
      <c r="H284" s="241">
        <v>19.68</v>
      </c>
      <c r="I284" s="242"/>
      <c r="J284" s="243">
        <f>ROUND(I284*H284,2)</f>
        <v>0</v>
      </c>
      <c r="K284" s="239" t="s">
        <v>126</v>
      </c>
      <c r="L284" s="244"/>
      <c r="M284" s="245" t="s">
        <v>22</v>
      </c>
      <c r="N284" s="246" t="s">
        <v>47</v>
      </c>
      <c r="O284" s="41"/>
      <c r="P284" s="196">
        <f>O284*H284</f>
        <v>0</v>
      </c>
      <c r="Q284" s="196">
        <v>5.0000000000000001E-3</v>
      </c>
      <c r="R284" s="196">
        <f>Q284*H284</f>
        <v>9.8400000000000001E-2</v>
      </c>
      <c r="S284" s="196">
        <v>0</v>
      </c>
      <c r="T284" s="197">
        <f>S284*H284</f>
        <v>0</v>
      </c>
      <c r="AR284" s="23" t="s">
        <v>368</v>
      </c>
      <c r="AT284" s="23" t="s">
        <v>365</v>
      </c>
      <c r="AU284" s="23" t="s">
        <v>128</v>
      </c>
      <c r="AY284" s="23" t="s">
        <v>119</v>
      </c>
      <c r="BE284" s="198">
        <f>IF(N284="základní",J284,0)</f>
        <v>0</v>
      </c>
      <c r="BF284" s="198">
        <f>IF(N284="snížená",J284,0)</f>
        <v>0</v>
      </c>
      <c r="BG284" s="198">
        <f>IF(N284="zákl. přenesená",J284,0)</f>
        <v>0</v>
      </c>
      <c r="BH284" s="198">
        <f>IF(N284="sníž. přenesená",J284,0)</f>
        <v>0</v>
      </c>
      <c r="BI284" s="198">
        <f>IF(N284="nulová",J284,0)</f>
        <v>0</v>
      </c>
      <c r="BJ284" s="23" t="s">
        <v>128</v>
      </c>
      <c r="BK284" s="198">
        <f>ROUND(I284*H284,2)</f>
        <v>0</v>
      </c>
      <c r="BL284" s="23" t="s">
        <v>266</v>
      </c>
      <c r="BM284" s="23" t="s">
        <v>404</v>
      </c>
    </row>
    <row r="285" spans="2:65" s="11" customFormat="1">
      <c r="B285" s="199"/>
      <c r="C285" s="200"/>
      <c r="D285" s="201" t="s">
        <v>130</v>
      </c>
      <c r="E285" s="202" t="s">
        <v>22</v>
      </c>
      <c r="F285" s="203" t="s">
        <v>405</v>
      </c>
      <c r="G285" s="200"/>
      <c r="H285" s="204">
        <v>0.62</v>
      </c>
      <c r="I285" s="205"/>
      <c r="J285" s="200"/>
      <c r="K285" s="200"/>
      <c r="L285" s="206"/>
      <c r="M285" s="207"/>
      <c r="N285" s="208"/>
      <c r="O285" s="208"/>
      <c r="P285" s="208"/>
      <c r="Q285" s="208"/>
      <c r="R285" s="208"/>
      <c r="S285" s="208"/>
      <c r="T285" s="209"/>
      <c r="AT285" s="210" t="s">
        <v>130</v>
      </c>
      <c r="AU285" s="210" t="s">
        <v>128</v>
      </c>
      <c r="AV285" s="11" t="s">
        <v>128</v>
      </c>
      <c r="AW285" s="11" t="s">
        <v>39</v>
      </c>
      <c r="AX285" s="11" t="s">
        <v>75</v>
      </c>
      <c r="AY285" s="210" t="s">
        <v>119</v>
      </c>
    </row>
    <row r="286" spans="2:65" s="11" customFormat="1">
      <c r="B286" s="199"/>
      <c r="C286" s="200"/>
      <c r="D286" s="201" t="s">
        <v>130</v>
      </c>
      <c r="E286" s="202" t="s">
        <v>22</v>
      </c>
      <c r="F286" s="203" t="s">
        <v>295</v>
      </c>
      <c r="G286" s="200"/>
      <c r="H286" s="204">
        <v>1.7</v>
      </c>
      <c r="I286" s="205"/>
      <c r="J286" s="200"/>
      <c r="K286" s="200"/>
      <c r="L286" s="206"/>
      <c r="M286" s="207"/>
      <c r="N286" s="208"/>
      <c r="O286" s="208"/>
      <c r="P286" s="208"/>
      <c r="Q286" s="208"/>
      <c r="R286" s="208"/>
      <c r="S286" s="208"/>
      <c r="T286" s="209"/>
      <c r="AT286" s="210" t="s">
        <v>130</v>
      </c>
      <c r="AU286" s="210" t="s">
        <v>128</v>
      </c>
      <c r="AV286" s="11" t="s">
        <v>128</v>
      </c>
      <c r="AW286" s="11" t="s">
        <v>39</v>
      </c>
      <c r="AX286" s="11" t="s">
        <v>75</v>
      </c>
      <c r="AY286" s="210" t="s">
        <v>119</v>
      </c>
    </row>
    <row r="287" spans="2:65" s="11" customFormat="1">
      <c r="B287" s="199"/>
      <c r="C287" s="200"/>
      <c r="D287" s="201" t="s">
        <v>130</v>
      </c>
      <c r="E287" s="202" t="s">
        <v>22</v>
      </c>
      <c r="F287" s="203" t="s">
        <v>406</v>
      </c>
      <c r="G287" s="200"/>
      <c r="H287" s="204">
        <v>0.6</v>
      </c>
      <c r="I287" s="205"/>
      <c r="J287" s="200"/>
      <c r="K287" s="200"/>
      <c r="L287" s="206"/>
      <c r="M287" s="207"/>
      <c r="N287" s="208"/>
      <c r="O287" s="208"/>
      <c r="P287" s="208"/>
      <c r="Q287" s="208"/>
      <c r="R287" s="208"/>
      <c r="S287" s="208"/>
      <c r="T287" s="209"/>
      <c r="AT287" s="210" t="s">
        <v>130</v>
      </c>
      <c r="AU287" s="210" t="s">
        <v>128</v>
      </c>
      <c r="AV287" s="11" t="s">
        <v>128</v>
      </c>
      <c r="AW287" s="11" t="s">
        <v>39</v>
      </c>
      <c r="AX287" s="11" t="s">
        <v>75</v>
      </c>
      <c r="AY287" s="210" t="s">
        <v>119</v>
      </c>
    </row>
    <row r="288" spans="2:65" s="11" customFormat="1">
      <c r="B288" s="199"/>
      <c r="C288" s="200"/>
      <c r="D288" s="201" t="s">
        <v>130</v>
      </c>
      <c r="E288" s="202" t="s">
        <v>22</v>
      </c>
      <c r="F288" s="203" t="s">
        <v>407</v>
      </c>
      <c r="G288" s="200"/>
      <c r="H288" s="204">
        <v>0.78</v>
      </c>
      <c r="I288" s="205"/>
      <c r="J288" s="200"/>
      <c r="K288" s="200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130</v>
      </c>
      <c r="AU288" s="210" t="s">
        <v>128</v>
      </c>
      <c r="AV288" s="11" t="s">
        <v>128</v>
      </c>
      <c r="AW288" s="11" t="s">
        <v>39</v>
      </c>
      <c r="AX288" s="11" t="s">
        <v>75</v>
      </c>
      <c r="AY288" s="210" t="s">
        <v>119</v>
      </c>
    </row>
    <row r="289" spans="2:65" s="11" customFormat="1">
      <c r="B289" s="199"/>
      <c r="C289" s="200"/>
      <c r="D289" s="201" t="s">
        <v>130</v>
      </c>
      <c r="E289" s="202" t="s">
        <v>22</v>
      </c>
      <c r="F289" s="203" t="s">
        <v>408</v>
      </c>
      <c r="G289" s="200"/>
      <c r="H289" s="204">
        <v>0.62</v>
      </c>
      <c r="I289" s="205"/>
      <c r="J289" s="200"/>
      <c r="K289" s="200"/>
      <c r="L289" s="206"/>
      <c r="M289" s="207"/>
      <c r="N289" s="208"/>
      <c r="O289" s="208"/>
      <c r="P289" s="208"/>
      <c r="Q289" s="208"/>
      <c r="R289" s="208"/>
      <c r="S289" s="208"/>
      <c r="T289" s="209"/>
      <c r="AT289" s="210" t="s">
        <v>130</v>
      </c>
      <c r="AU289" s="210" t="s">
        <v>128</v>
      </c>
      <c r="AV289" s="11" t="s">
        <v>128</v>
      </c>
      <c r="AW289" s="11" t="s">
        <v>39</v>
      </c>
      <c r="AX289" s="11" t="s">
        <v>75</v>
      </c>
      <c r="AY289" s="210" t="s">
        <v>119</v>
      </c>
    </row>
    <row r="290" spans="2:65" s="11" customFormat="1">
      <c r="B290" s="199"/>
      <c r="C290" s="200"/>
      <c r="D290" s="201" t="s">
        <v>130</v>
      </c>
      <c r="E290" s="202" t="s">
        <v>22</v>
      </c>
      <c r="F290" s="203" t="s">
        <v>301</v>
      </c>
      <c r="G290" s="200"/>
      <c r="H290" s="204">
        <v>1.1599999999999999</v>
      </c>
      <c r="I290" s="205"/>
      <c r="J290" s="200"/>
      <c r="K290" s="200"/>
      <c r="L290" s="206"/>
      <c r="M290" s="207"/>
      <c r="N290" s="208"/>
      <c r="O290" s="208"/>
      <c r="P290" s="208"/>
      <c r="Q290" s="208"/>
      <c r="R290" s="208"/>
      <c r="S290" s="208"/>
      <c r="T290" s="209"/>
      <c r="AT290" s="210" t="s">
        <v>130</v>
      </c>
      <c r="AU290" s="210" t="s">
        <v>128</v>
      </c>
      <c r="AV290" s="11" t="s">
        <v>128</v>
      </c>
      <c r="AW290" s="11" t="s">
        <v>39</v>
      </c>
      <c r="AX290" s="11" t="s">
        <v>75</v>
      </c>
      <c r="AY290" s="210" t="s">
        <v>119</v>
      </c>
    </row>
    <row r="291" spans="2:65" s="11" customFormat="1">
      <c r="B291" s="199"/>
      <c r="C291" s="200"/>
      <c r="D291" s="201" t="s">
        <v>130</v>
      </c>
      <c r="E291" s="202" t="s">
        <v>22</v>
      </c>
      <c r="F291" s="203" t="s">
        <v>290</v>
      </c>
      <c r="G291" s="200"/>
      <c r="H291" s="204">
        <v>5.0999999999999996</v>
      </c>
      <c r="I291" s="205"/>
      <c r="J291" s="200"/>
      <c r="K291" s="200"/>
      <c r="L291" s="206"/>
      <c r="M291" s="207"/>
      <c r="N291" s="208"/>
      <c r="O291" s="208"/>
      <c r="P291" s="208"/>
      <c r="Q291" s="208"/>
      <c r="R291" s="208"/>
      <c r="S291" s="208"/>
      <c r="T291" s="209"/>
      <c r="AT291" s="210" t="s">
        <v>130</v>
      </c>
      <c r="AU291" s="210" t="s">
        <v>128</v>
      </c>
      <c r="AV291" s="11" t="s">
        <v>128</v>
      </c>
      <c r="AW291" s="11" t="s">
        <v>39</v>
      </c>
      <c r="AX291" s="11" t="s">
        <v>75</v>
      </c>
      <c r="AY291" s="210" t="s">
        <v>119</v>
      </c>
    </row>
    <row r="292" spans="2:65" s="11" customFormat="1">
      <c r="B292" s="199"/>
      <c r="C292" s="200"/>
      <c r="D292" s="201" t="s">
        <v>130</v>
      </c>
      <c r="E292" s="202" t="s">
        <v>22</v>
      </c>
      <c r="F292" s="203" t="s">
        <v>409</v>
      </c>
      <c r="G292" s="200"/>
      <c r="H292" s="204">
        <v>1.9</v>
      </c>
      <c r="I292" s="205"/>
      <c r="J292" s="200"/>
      <c r="K292" s="200"/>
      <c r="L292" s="206"/>
      <c r="M292" s="207"/>
      <c r="N292" s="208"/>
      <c r="O292" s="208"/>
      <c r="P292" s="208"/>
      <c r="Q292" s="208"/>
      <c r="R292" s="208"/>
      <c r="S292" s="208"/>
      <c r="T292" s="209"/>
      <c r="AT292" s="210" t="s">
        <v>130</v>
      </c>
      <c r="AU292" s="210" t="s">
        <v>128</v>
      </c>
      <c r="AV292" s="11" t="s">
        <v>128</v>
      </c>
      <c r="AW292" s="11" t="s">
        <v>39</v>
      </c>
      <c r="AX292" s="11" t="s">
        <v>75</v>
      </c>
      <c r="AY292" s="210" t="s">
        <v>119</v>
      </c>
    </row>
    <row r="293" spans="2:65" s="11" customFormat="1">
      <c r="B293" s="199"/>
      <c r="C293" s="200"/>
      <c r="D293" s="211" t="s">
        <v>130</v>
      </c>
      <c r="E293" s="212" t="s">
        <v>22</v>
      </c>
      <c r="F293" s="213" t="s">
        <v>410</v>
      </c>
      <c r="G293" s="200"/>
      <c r="H293" s="214">
        <v>7.2</v>
      </c>
      <c r="I293" s="205"/>
      <c r="J293" s="200"/>
      <c r="K293" s="200"/>
      <c r="L293" s="206"/>
      <c r="M293" s="207"/>
      <c r="N293" s="208"/>
      <c r="O293" s="208"/>
      <c r="P293" s="208"/>
      <c r="Q293" s="208"/>
      <c r="R293" s="208"/>
      <c r="S293" s="208"/>
      <c r="T293" s="209"/>
      <c r="AT293" s="210" t="s">
        <v>130</v>
      </c>
      <c r="AU293" s="210" t="s">
        <v>128</v>
      </c>
      <c r="AV293" s="11" t="s">
        <v>128</v>
      </c>
      <c r="AW293" s="11" t="s">
        <v>39</v>
      </c>
      <c r="AX293" s="11" t="s">
        <v>75</v>
      </c>
      <c r="AY293" s="210" t="s">
        <v>119</v>
      </c>
    </row>
    <row r="294" spans="2:65" s="1" customFormat="1" ht="22.5" customHeight="1">
      <c r="B294" s="40"/>
      <c r="C294" s="237" t="s">
        <v>411</v>
      </c>
      <c r="D294" s="237" t="s">
        <v>365</v>
      </c>
      <c r="E294" s="238" t="s">
        <v>412</v>
      </c>
      <c r="F294" s="239" t="s">
        <v>413</v>
      </c>
      <c r="G294" s="240" t="s">
        <v>157</v>
      </c>
      <c r="H294" s="241">
        <v>15.94</v>
      </c>
      <c r="I294" s="242"/>
      <c r="J294" s="243">
        <f>ROUND(I294*H294,2)</f>
        <v>0</v>
      </c>
      <c r="K294" s="239" t="s">
        <v>338</v>
      </c>
      <c r="L294" s="244"/>
      <c r="M294" s="245" t="s">
        <v>22</v>
      </c>
      <c r="N294" s="246" t="s">
        <v>47</v>
      </c>
      <c r="O294" s="41"/>
      <c r="P294" s="196">
        <f>O294*H294</f>
        <v>0</v>
      </c>
      <c r="Q294" s="196">
        <v>0.01</v>
      </c>
      <c r="R294" s="196">
        <f>Q294*H294</f>
        <v>0.15939999999999999</v>
      </c>
      <c r="S294" s="196">
        <v>0</v>
      </c>
      <c r="T294" s="197">
        <f>S294*H294</f>
        <v>0</v>
      </c>
      <c r="AR294" s="23" t="s">
        <v>414</v>
      </c>
      <c r="AT294" s="23" t="s">
        <v>365</v>
      </c>
      <c r="AU294" s="23" t="s">
        <v>128</v>
      </c>
      <c r="AY294" s="23" t="s">
        <v>119</v>
      </c>
      <c r="BE294" s="198">
        <f>IF(N294="základní",J294,0)</f>
        <v>0</v>
      </c>
      <c r="BF294" s="198">
        <f>IF(N294="snížená",J294,0)</f>
        <v>0</v>
      </c>
      <c r="BG294" s="198">
        <f>IF(N294="zákl. přenesená",J294,0)</f>
        <v>0</v>
      </c>
      <c r="BH294" s="198">
        <f>IF(N294="sníž. přenesená",J294,0)</f>
        <v>0</v>
      </c>
      <c r="BI294" s="198">
        <f>IF(N294="nulová",J294,0)</f>
        <v>0</v>
      </c>
      <c r="BJ294" s="23" t="s">
        <v>128</v>
      </c>
      <c r="BK294" s="198">
        <f>ROUND(I294*H294,2)</f>
        <v>0</v>
      </c>
      <c r="BL294" s="23" t="s">
        <v>414</v>
      </c>
      <c r="BM294" s="23" t="s">
        <v>415</v>
      </c>
    </row>
    <row r="295" spans="2:65" s="11" customFormat="1">
      <c r="B295" s="199"/>
      <c r="C295" s="200"/>
      <c r="D295" s="201" t="s">
        <v>130</v>
      </c>
      <c r="E295" s="202" t="s">
        <v>22</v>
      </c>
      <c r="F295" s="203" t="s">
        <v>292</v>
      </c>
      <c r="G295" s="200"/>
      <c r="H295" s="204">
        <v>9.99</v>
      </c>
      <c r="I295" s="205"/>
      <c r="J295" s="200"/>
      <c r="K295" s="200"/>
      <c r="L295" s="206"/>
      <c r="M295" s="207"/>
      <c r="N295" s="208"/>
      <c r="O295" s="208"/>
      <c r="P295" s="208"/>
      <c r="Q295" s="208"/>
      <c r="R295" s="208"/>
      <c r="S295" s="208"/>
      <c r="T295" s="209"/>
      <c r="AT295" s="210" t="s">
        <v>130</v>
      </c>
      <c r="AU295" s="210" t="s">
        <v>128</v>
      </c>
      <c r="AV295" s="11" t="s">
        <v>128</v>
      </c>
      <c r="AW295" s="11" t="s">
        <v>39</v>
      </c>
      <c r="AX295" s="11" t="s">
        <v>75</v>
      </c>
      <c r="AY295" s="210" t="s">
        <v>119</v>
      </c>
    </row>
    <row r="296" spans="2:65" s="11" customFormat="1">
      <c r="B296" s="199"/>
      <c r="C296" s="200"/>
      <c r="D296" s="201" t="s">
        <v>130</v>
      </c>
      <c r="E296" s="202" t="s">
        <v>22</v>
      </c>
      <c r="F296" s="203" t="s">
        <v>296</v>
      </c>
      <c r="G296" s="200"/>
      <c r="H296" s="204">
        <v>2.4</v>
      </c>
      <c r="I296" s="205"/>
      <c r="J296" s="200"/>
      <c r="K296" s="200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130</v>
      </c>
      <c r="AU296" s="210" t="s">
        <v>128</v>
      </c>
      <c r="AV296" s="11" t="s">
        <v>128</v>
      </c>
      <c r="AW296" s="11" t="s">
        <v>39</v>
      </c>
      <c r="AX296" s="11" t="s">
        <v>75</v>
      </c>
      <c r="AY296" s="210" t="s">
        <v>119</v>
      </c>
    </row>
    <row r="297" spans="2:65" s="11" customFormat="1">
      <c r="B297" s="199"/>
      <c r="C297" s="200"/>
      <c r="D297" s="201" t="s">
        <v>130</v>
      </c>
      <c r="E297" s="202" t="s">
        <v>22</v>
      </c>
      <c r="F297" s="203" t="s">
        <v>416</v>
      </c>
      <c r="G297" s="200"/>
      <c r="H297" s="204">
        <v>0.4</v>
      </c>
      <c r="I297" s="205"/>
      <c r="J297" s="200"/>
      <c r="K297" s="200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130</v>
      </c>
      <c r="AU297" s="210" t="s">
        <v>128</v>
      </c>
      <c r="AV297" s="11" t="s">
        <v>128</v>
      </c>
      <c r="AW297" s="11" t="s">
        <v>39</v>
      </c>
      <c r="AX297" s="11" t="s">
        <v>75</v>
      </c>
      <c r="AY297" s="210" t="s">
        <v>119</v>
      </c>
    </row>
    <row r="298" spans="2:65" s="11" customFormat="1">
      <c r="B298" s="199"/>
      <c r="C298" s="200"/>
      <c r="D298" s="201" t="s">
        <v>130</v>
      </c>
      <c r="E298" s="202" t="s">
        <v>22</v>
      </c>
      <c r="F298" s="203" t="s">
        <v>417</v>
      </c>
      <c r="G298" s="200"/>
      <c r="H298" s="204">
        <v>1.95</v>
      </c>
      <c r="I298" s="205"/>
      <c r="J298" s="200"/>
      <c r="K298" s="200"/>
      <c r="L298" s="206"/>
      <c r="M298" s="207"/>
      <c r="N298" s="208"/>
      <c r="O298" s="208"/>
      <c r="P298" s="208"/>
      <c r="Q298" s="208"/>
      <c r="R298" s="208"/>
      <c r="S298" s="208"/>
      <c r="T298" s="209"/>
      <c r="AT298" s="210" t="s">
        <v>130</v>
      </c>
      <c r="AU298" s="210" t="s">
        <v>128</v>
      </c>
      <c r="AV298" s="11" t="s">
        <v>128</v>
      </c>
      <c r="AW298" s="11" t="s">
        <v>39</v>
      </c>
      <c r="AX298" s="11" t="s">
        <v>75</v>
      </c>
      <c r="AY298" s="210" t="s">
        <v>119</v>
      </c>
    </row>
    <row r="299" spans="2:65" s="11" customFormat="1">
      <c r="B299" s="199"/>
      <c r="C299" s="200"/>
      <c r="D299" s="211" t="s">
        <v>130</v>
      </c>
      <c r="E299" s="212" t="s">
        <v>22</v>
      </c>
      <c r="F299" s="213" t="s">
        <v>418</v>
      </c>
      <c r="G299" s="200"/>
      <c r="H299" s="214">
        <v>1.2</v>
      </c>
      <c r="I299" s="205"/>
      <c r="J299" s="200"/>
      <c r="K299" s="200"/>
      <c r="L299" s="206"/>
      <c r="M299" s="207"/>
      <c r="N299" s="208"/>
      <c r="O299" s="208"/>
      <c r="P299" s="208"/>
      <c r="Q299" s="208"/>
      <c r="R299" s="208"/>
      <c r="S299" s="208"/>
      <c r="T299" s="209"/>
      <c r="AT299" s="210" t="s">
        <v>130</v>
      </c>
      <c r="AU299" s="210" t="s">
        <v>128</v>
      </c>
      <c r="AV299" s="11" t="s">
        <v>128</v>
      </c>
      <c r="AW299" s="11" t="s">
        <v>39</v>
      </c>
      <c r="AX299" s="11" t="s">
        <v>75</v>
      </c>
      <c r="AY299" s="210" t="s">
        <v>119</v>
      </c>
    </row>
    <row r="300" spans="2:65" s="1" customFormat="1" ht="31.5" customHeight="1">
      <c r="B300" s="40"/>
      <c r="C300" s="187" t="s">
        <v>419</v>
      </c>
      <c r="D300" s="187" t="s">
        <v>122</v>
      </c>
      <c r="E300" s="188" t="s">
        <v>420</v>
      </c>
      <c r="F300" s="189" t="s">
        <v>421</v>
      </c>
      <c r="G300" s="190" t="s">
        <v>422</v>
      </c>
      <c r="H300" s="249"/>
      <c r="I300" s="192"/>
      <c r="J300" s="193">
        <f>ROUND(I300*H300,2)</f>
        <v>0</v>
      </c>
      <c r="K300" s="189" t="s">
        <v>126</v>
      </c>
      <c r="L300" s="60"/>
      <c r="M300" s="194" t="s">
        <v>22</v>
      </c>
      <c r="N300" s="195" t="s">
        <v>47</v>
      </c>
      <c r="O300" s="41"/>
      <c r="P300" s="196">
        <f>O300*H300</f>
        <v>0</v>
      </c>
      <c r="Q300" s="196">
        <v>0</v>
      </c>
      <c r="R300" s="196">
        <f>Q300*H300</f>
        <v>0</v>
      </c>
      <c r="S300" s="196">
        <v>0</v>
      </c>
      <c r="T300" s="197">
        <f>S300*H300</f>
        <v>0</v>
      </c>
      <c r="AR300" s="23" t="s">
        <v>266</v>
      </c>
      <c r="AT300" s="23" t="s">
        <v>122</v>
      </c>
      <c r="AU300" s="23" t="s">
        <v>128</v>
      </c>
      <c r="AY300" s="23" t="s">
        <v>119</v>
      </c>
      <c r="BE300" s="198">
        <f>IF(N300="základní",J300,0)</f>
        <v>0</v>
      </c>
      <c r="BF300" s="198">
        <f>IF(N300="snížená",J300,0)</f>
        <v>0</v>
      </c>
      <c r="BG300" s="198">
        <f>IF(N300="zákl. přenesená",J300,0)</f>
        <v>0</v>
      </c>
      <c r="BH300" s="198">
        <f>IF(N300="sníž. přenesená",J300,0)</f>
        <v>0</v>
      </c>
      <c r="BI300" s="198">
        <f>IF(N300="nulová",J300,0)</f>
        <v>0</v>
      </c>
      <c r="BJ300" s="23" t="s">
        <v>128</v>
      </c>
      <c r="BK300" s="198">
        <f>ROUND(I300*H300,2)</f>
        <v>0</v>
      </c>
      <c r="BL300" s="23" t="s">
        <v>266</v>
      </c>
      <c r="BM300" s="23" t="s">
        <v>423</v>
      </c>
    </row>
    <row r="301" spans="2:65" s="10" customFormat="1" ht="29.85" customHeight="1">
      <c r="B301" s="170"/>
      <c r="C301" s="171"/>
      <c r="D301" s="184" t="s">
        <v>74</v>
      </c>
      <c r="E301" s="185" t="s">
        <v>424</v>
      </c>
      <c r="F301" s="185" t="s">
        <v>425</v>
      </c>
      <c r="G301" s="171"/>
      <c r="H301" s="171"/>
      <c r="I301" s="174"/>
      <c r="J301" s="186">
        <f>BK301</f>
        <v>0</v>
      </c>
      <c r="K301" s="171"/>
      <c r="L301" s="176"/>
      <c r="M301" s="177"/>
      <c r="N301" s="178"/>
      <c r="O301" s="178"/>
      <c r="P301" s="179">
        <f>SUM(P302:P305)</f>
        <v>0</v>
      </c>
      <c r="Q301" s="178"/>
      <c r="R301" s="179">
        <f>SUM(R302:R305)</f>
        <v>1.2480000000000002E-3</v>
      </c>
      <c r="S301" s="178"/>
      <c r="T301" s="180">
        <f>SUM(T302:T305)</f>
        <v>0</v>
      </c>
      <c r="AR301" s="181" t="s">
        <v>128</v>
      </c>
      <c r="AT301" s="182" t="s">
        <v>74</v>
      </c>
      <c r="AU301" s="182" t="s">
        <v>24</v>
      </c>
      <c r="AY301" s="181" t="s">
        <v>119</v>
      </c>
      <c r="BK301" s="183">
        <f>SUM(BK302:BK305)</f>
        <v>0</v>
      </c>
    </row>
    <row r="302" spans="2:65" s="1" customFormat="1" ht="22.5" customHeight="1">
      <c r="B302" s="40"/>
      <c r="C302" s="187" t="s">
        <v>426</v>
      </c>
      <c r="D302" s="187" t="s">
        <v>122</v>
      </c>
      <c r="E302" s="188" t="s">
        <v>427</v>
      </c>
      <c r="F302" s="189" t="s">
        <v>428</v>
      </c>
      <c r="G302" s="190" t="s">
        <v>125</v>
      </c>
      <c r="H302" s="191">
        <v>6.24</v>
      </c>
      <c r="I302" s="192"/>
      <c r="J302" s="193">
        <f>ROUND(I302*H302,2)</f>
        <v>0</v>
      </c>
      <c r="K302" s="189" t="s">
        <v>126</v>
      </c>
      <c r="L302" s="60"/>
      <c r="M302" s="194" t="s">
        <v>22</v>
      </c>
      <c r="N302" s="195" t="s">
        <v>47</v>
      </c>
      <c r="O302" s="41"/>
      <c r="P302" s="196">
        <f>O302*H302</f>
        <v>0</v>
      </c>
      <c r="Q302" s="196">
        <v>2.0000000000000001E-4</v>
      </c>
      <c r="R302" s="196">
        <f>Q302*H302</f>
        <v>1.2480000000000002E-3</v>
      </c>
      <c r="S302" s="196">
        <v>0</v>
      </c>
      <c r="T302" s="197">
        <f>S302*H302</f>
        <v>0</v>
      </c>
      <c r="AR302" s="23" t="s">
        <v>266</v>
      </c>
      <c r="AT302" s="23" t="s">
        <v>122</v>
      </c>
      <c r="AU302" s="23" t="s">
        <v>128</v>
      </c>
      <c r="AY302" s="23" t="s">
        <v>119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23" t="s">
        <v>128</v>
      </c>
      <c r="BK302" s="198">
        <f>ROUND(I302*H302,2)</f>
        <v>0</v>
      </c>
      <c r="BL302" s="23" t="s">
        <v>266</v>
      </c>
      <c r="BM302" s="23" t="s">
        <v>429</v>
      </c>
    </row>
    <row r="303" spans="2:65" s="11" customFormat="1">
      <c r="B303" s="199"/>
      <c r="C303" s="200"/>
      <c r="D303" s="211" t="s">
        <v>130</v>
      </c>
      <c r="E303" s="212" t="s">
        <v>22</v>
      </c>
      <c r="F303" s="213" t="s">
        <v>172</v>
      </c>
      <c r="G303" s="200"/>
      <c r="H303" s="214">
        <v>6.24</v>
      </c>
      <c r="I303" s="205"/>
      <c r="J303" s="200"/>
      <c r="K303" s="200"/>
      <c r="L303" s="206"/>
      <c r="M303" s="207"/>
      <c r="N303" s="208"/>
      <c r="O303" s="208"/>
      <c r="P303" s="208"/>
      <c r="Q303" s="208"/>
      <c r="R303" s="208"/>
      <c r="S303" s="208"/>
      <c r="T303" s="209"/>
      <c r="AT303" s="210" t="s">
        <v>130</v>
      </c>
      <c r="AU303" s="210" t="s">
        <v>128</v>
      </c>
      <c r="AV303" s="11" t="s">
        <v>128</v>
      </c>
      <c r="AW303" s="11" t="s">
        <v>39</v>
      </c>
      <c r="AX303" s="11" t="s">
        <v>24</v>
      </c>
      <c r="AY303" s="210" t="s">
        <v>119</v>
      </c>
    </row>
    <row r="304" spans="2:65" s="1" customFormat="1" ht="22.5" customHeight="1">
      <c r="B304" s="40"/>
      <c r="C304" s="237" t="s">
        <v>430</v>
      </c>
      <c r="D304" s="237" t="s">
        <v>365</v>
      </c>
      <c r="E304" s="238" t="s">
        <v>431</v>
      </c>
      <c r="F304" s="239" t="s">
        <v>432</v>
      </c>
      <c r="G304" s="240" t="s">
        <v>125</v>
      </c>
      <c r="H304" s="241">
        <v>6.24</v>
      </c>
      <c r="I304" s="242"/>
      <c r="J304" s="243">
        <f>ROUND(I304*H304,2)</f>
        <v>0</v>
      </c>
      <c r="K304" s="239" t="s">
        <v>22</v>
      </c>
      <c r="L304" s="244"/>
      <c r="M304" s="245" t="s">
        <v>22</v>
      </c>
      <c r="N304" s="246" t="s">
        <v>47</v>
      </c>
      <c r="O304" s="41"/>
      <c r="P304" s="196">
        <f>O304*H304</f>
        <v>0</v>
      </c>
      <c r="Q304" s="196">
        <v>0</v>
      </c>
      <c r="R304" s="196">
        <f>Q304*H304</f>
        <v>0</v>
      </c>
      <c r="S304" s="196">
        <v>0</v>
      </c>
      <c r="T304" s="197">
        <f>S304*H304</f>
        <v>0</v>
      </c>
      <c r="AR304" s="23" t="s">
        <v>368</v>
      </c>
      <c r="AT304" s="23" t="s">
        <v>365</v>
      </c>
      <c r="AU304" s="23" t="s">
        <v>128</v>
      </c>
      <c r="AY304" s="23" t="s">
        <v>119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23" t="s">
        <v>128</v>
      </c>
      <c r="BK304" s="198">
        <f>ROUND(I304*H304,2)</f>
        <v>0</v>
      </c>
      <c r="BL304" s="23" t="s">
        <v>266</v>
      </c>
      <c r="BM304" s="23" t="s">
        <v>433</v>
      </c>
    </row>
    <row r="305" spans="2:65" s="1" customFormat="1" ht="31.5" customHeight="1">
      <c r="B305" s="40"/>
      <c r="C305" s="187" t="s">
        <v>434</v>
      </c>
      <c r="D305" s="187" t="s">
        <v>122</v>
      </c>
      <c r="E305" s="188" t="s">
        <v>435</v>
      </c>
      <c r="F305" s="189" t="s">
        <v>436</v>
      </c>
      <c r="G305" s="190" t="s">
        <v>422</v>
      </c>
      <c r="H305" s="249"/>
      <c r="I305" s="192"/>
      <c r="J305" s="193">
        <f>ROUND(I305*H305,2)</f>
        <v>0</v>
      </c>
      <c r="K305" s="189" t="s">
        <v>126</v>
      </c>
      <c r="L305" s="60"/>
      <c r="M305" s="194" t="s">
        <v>22</v>
      </c>
      <c r="N305" s="195" t="s">
        <v>47</v>
      </c>
      <c r="O305" s="41"/>
      <c r="P305" s="196">
        <f>O305*H305</f>
        <v>0</v>
      </c>
      <c r="Q305" s="196">
        <v>0</v>
      </c>
      <c r="R305" s="196">
        <f>Q305*H305</f>
        <v>0</v>
      </c>
      <c r="S305" s="196">
        <v>0</v>
      </c>
      <c r="T305" s="197">
        <f>S305*H305</f>
        <v>0</v>
      </c>
      <c r="AR305" s="23" t="s">
        <v>266</v>
      </c>
      <c r="AT305" s="23" t="s">
        <v>122</v>
      </c>
      <c r="AU305" s="23" t="s">
        <v>128</v>
      </c>
      <c r="AY305" s="23" t="s">
        <v>119</v>
      </c>
      <c r="BE305" s="198">
        <f>IF(N305="základní",J305,0)</f>
        <v>0</v>
      </c>
      <c r="BF305" s="198">
        <f>IF(N305="snížená",J305,0)</f>
        <v>0</v>
      </c>
      <c r="BG305" s="198">
        <f>IF(N305="zákl. přenesená",J305,0)</f>
        <v>0</v>
      </c>
      <c r="BH305" s="198">
        <f>IF(N305="sníž. přenesená",J305,0)</f>
        <v>0</v>
      </c>
      <c r="BI305" s="198">
        <f>IF(N305="nulová",J305,0)</f>
        <v>0</v>
      </c>
      <c r="BJ305" s="23" t="s">
        <v>128</v>
      </c>
      <c r="BK305" s="198">
        <f>ROUND(I305*H305,2)</f>
        <v>0</v>
      </c>
      <c r="BL305" s="23" t="s">
        <v>266</v>
      </c>
      <c r="BM305" s="23" t="s">
        <v>437</v>
      </c>
    </row>
    <row r="306" spans="2:65" s="10" customFormat="1" ht="29.85" customHeight="1">
      <c r="B306" s="170"/>
      <c r="C306" s="171"/>
      <c r="D306" s="184" t="s">
        <v>74</v>
      </c>
      <c r="E306" s="185" t="s">
        <v>438</v>
      </c>
      <c r="F306" s="185" t="s">
        <v>439</v>
      </c>
      <c r="G306" s="171"/>
      <c r="H306" s="171"/>
      <c r="I306" s="174"/>
      <c r="J306" s="186">
        <f>BK306</f>
        <v>0</v>
      </c>
      <c r="K306" s="171"/>
      <c r="L306" s="176"/>
      <c r="M306" s="177"/>
      <c r="N306" s="178"/>
      <c r="O306" s="178"/>
      <c r="P306" s="179">
        <f>SUM(P307:P313)</f>
        <v>0</v>
      </c>
      <c r="Q306" s="178"/>
      <c r="R306" s="179">
        <f>SUM(R307:R313)</f>
        <v>2.1977999999999998E-2</v>
      </c>
      <c r="S306" s="178"/>
      <c r="T306" s="180">
        <f>SUM(T307:T313)</f>
        <v>0</v>
      </c>
      <c r="AR306" s="181" t="s">
        <v>128</v>
      </c>
      <c r="AT306" s="182" t="s">
        <v>74</v>
      </c>
      <c r="AU306" s="182" t="s">
        <v>24</v>
      </c>
      <c r="AY306" s="181" t="s">
        <v>119</v>
      </c>
      <c r="BK306" s="183">
        <f>SUM(BK307:BK313)</f>
        <v>0</v>
      </c>
    </row>
    <row r="307" spans="2:65" s="1" customFormat="1" ht="31.5" customHeight="1">
      <c r="B307" s="40"/>
      <c r="C307" s="187" t="s">
        <v>440</v>
      </c>
      <c r="D307" s="187" t="s">
        <v>122</v>
      </c>
      <c r="E307" s="188" t="s">
        <v>441</v>
      </c>
      <c r="F307" s="189" t="s">
        <v>442</v>
      </c>
      <c r="G307" s="190" t="s">
        <v>125</v>
      </c>
      <c r="H307" s="191">
        <v>0.9</v>
      </c>
      <c r="I307" s="192"/>
      <c r="J307" s="193">
        <f>ROUND(I307*H307,2)</f>
        <v>0</v>
      </c>
      <c r="K307" s="189" t="s">
        <v>126</v>
      </c>
      <c r="L307" s="60"/>
      <c r="M307" s="194" t="s">
        <v>22</v>
      </c>
      <c r="N307" s="195" t="s">
        <v>47</v>
      </c>
      <c r="O307" s="41"/>
      <c r="P307" s="196">
        <f>O307*H307</f>
        <v>0</v>
      </c>
      <c r="Q307" s="196">
        <v>3.0000000000000001E-3</v>
      </c>
      <c r="R307" s="196">
        <f>Q307*H307</f>
        <v>2.7000000000000001E-3</v>
      </c>
      <c r="S307" s="196">
        <v>0</v>
      </c>
      <c r="T307" s="197">
        <f>S307*H307</f>
        <v>0</v>
      </c>
      <c r="AR307" s="23" t="s">
        <v>266</v>
      </c>
      <c r="AT307" s="23" t="s">
        <v>122</v>
      </c>
      <c r="AU307" s="23" t="s">
        <v>128</v>
      </c>
      <c r="AY307" s="23" t="s">
        <v>119</v>
      </c>
      <c r="BE307" s="198">
        <f>IF(N307="základní",J307,0)</f>
        <v>0</v>
      </c>
      <c r="BF307" s="198">
        <f>IF(N307="snížená",J307,0)</f>
        <v>0</v>
      </c>
      <c r="BG307" s="198">
        <f>IF(N307="zákl. přenesená",J307,0)</f>
        <v>0</v>
      </c>
      <c r="BH307" s="198">
        <f>IF(N307="sníž. přenesená",J307,0)</f>
        <v>0</v>
      </c>
      <c r="BI307" s="198">
        <f>IF(N307="nulová",J307,0)</f>
        <v>0</v>
      </c>
      <c r="BJ307" s="23" t="s">
        <v>128</v>
      </c>
      <c r="BK307" s="198">
        <f>ROUND(I307*H307,2)</f>
        <v>0</v>
      </c>
      <c r="BL307" s="23" t="s">
        <v>266</v>
      </c>
      <c r="BM307" s="23" t="s">
        <v>443</v>
      </c>
    </row>
    <row r="308" spans="2:65" s="11" customFormat="1">
      <c r="B308" s="199"/>
      <c r="C308" s="200"/>
      <c r="D308" s="211" t="s">
        <v>130</v>
      </c>
      <c r="E308" s="212" t="s">
        <v>22</v>
      </c>
      <c r="F308" s="213" t="s">
        <v>444</v>
      </c>
      <c r="G308" s="200"/>
      <c r="H308" s="214">
        <v>0.9</v>
      </c>
      <c r="I308" s="205"/>
      <c r="J308" s="200"/>
      <c r="K308" s="200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130</v>
      </c>
      <c r="AU308" s="210" t="s">
        <v>128</v>
      </c>
      <c r="AV308" s="11" t="s">
        <v>128</v>
      </c>
      <c r="AW308" s="11" t="s">
        <v>39</v>
      </c>
      <c r="AX308" s="11" t="s">
        <v>24</v>
      </c>
      <c r="AY308" s="210" t="s">
        <v>119</v>
      </c>
    </row>
    <row r="309" spans="2:65" s="1" customFormat="1" ht="44.25" customHeight="1">
      <c r="B309" s="40"/>
      <c r="C309" s="237" t="s">
        <v>445</v>
      </c>
      <c r="D309" s="237" t="s">
        <v>365</v>
      </c>
      <c r="E309" s="238" t="s">
        <v>446</v>
      </c>
      <c r="F309" s="239" t="s">
        <v>447</v>
      </c>
      <c r="G309" s="240" t="s">
        <v>125</v>
      </c>
      <c r="H309" s="241">
        <v>0.99</v>
      </c>
      <c r="I309" s="242"/>
      <c r="J309" s="243">
        <f>ROUND(I309*H309,2)</f>
        <v>0</v>
      </c>
      <c r="K309" s="239" t="s">
        <v>126</v>
      </c>
      <c r="L309" s="244"/>
      <c r="M309" s="245" t="s">
        <v>22</v>
      </c>
      <c r="N309" s="246" t="s">
        <v>47</v>
      </c>
      <c r="O309" s="41"/>
      <c r="P309" s="196">
        <f>O309*H309</f>
        <v>0</v>
      </c>
      <c r="Q309" s="196">
        <v>1.9199999999999998E-2</v>
      </c>
      <c r="R309" s="196">
        <f>Q309*H309</f>
        <v>1.9007999999999997E-2</v>
      </c>
      <c r="S309" s="196">
        <v>0</v>
      </c>
      <c r="T309" s="197">
        <f>S309*H309</f>
        <v>0</v>
      </c>
      <c r="AR309" s="23" t="s">
        <v>368</v>
      </c>
      <c r="AT309" s="23" t="s">
        <v>365</v>
      </c>
      <c r="AU309" s="23" t="s">
        <v>128</v>
      </c>
      <c r="AY309" s="23" t="s">
        <v>119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23" t="s">
        <v>128</v>
      </c>
      <c r="BK309" s="198">
        <f>ROUND(I309*H309,2)</f>
        <v>0</v>
      </c>
      <c r="BL309" s="23" t="s">
        <v>266</v>
      </c>
      <c r="BM309" s="23" t="s">
        <v>448</v>
      </c>
    </row>
    <row r="310" spans="2:65" s="11" customFormat="1">
      <c r="B310" s="199"/>
      <c r="C310" s="200"/>
      <c r="D310" s="211" t="s">
        <v>130</v>
      </c>
      <c r="E310" s="200"/>
      <c r="F310" s="213" t="s">
        <v>449</v>
      </c>
      <c r="G310" s="200"/>
      <c r="H310" s="214">
        <v>0.99</v>
      </c>
      <c r="I310" s="205"/>
      <c r="J310" s="200"/>
      <c r="K310" s="200"/>
      <c r="L310" s="206"/>
      <c r="M310" s="207"/>
      <c r="N310" s="208"/>
      <c r="O310" s="208"/>
      <c r="P310" s="208"/>
      <c r="Q310" s="208"/>
      <c r="R310" s="208"/>
      <c r="S310" s="208"/>
      <c r="T310" s="209"/>
      <c r="AT310" s="210" t="s">
        <v>130</v>
      </c>
      <c r="AU310" s="210" t="s">
        <v>128</v>
      </c>
      <c r="AV310" s="11" t="s">
        <v>128</v>
      </c>
      <c r="AW310" s="11" t="s">
        <v>6</v>
      </c>
      <c r="AX310" s="11" t="s">
        <v>24</v>
      </c>
      <c r="AY310" s="210" t="s">
        <v>119</v>
      </c>
    </row>
    <row r="311" spans="2:65" s="1" customFormat="1" ht="22.5" customHeight="1">
      <c r="B311" s="40"/>
      <c r="C311" s="187" t="s">
        <v>450</v>
      </c>
      <c r="D311" s="187" t="s">
        <v>122</v>
      </c>
      <c r="E311" s="188" t="s">
        <v>451</v>
      </c>
      <c r="F311" s="189" t="s">
        <v>452</v>
      </c>
      <c r="G311" s="190" t="s">
        <v>125</v>
      </c>
      <c r="H311" s="191">
        <v>0.9</v>
      </c>
      <c r="I311" s="192"/>
      <c r="J311" s="193">
        <f>ROUND(I311*H311,2)</f>
        <v>0</v>
      </c>
      <c r="K311" s="189" t="s">
        <v>126</v>
      </c>
      <c r="L311" s="60"/>
      <c r="M311" s="194" t="s">
        <v>22</v>
      </c>
      <c r="N311" s="195" t="s">
        <v>47</v>
      </c>
      <c r="O311" s="41"/>
      <c r="P311" s="196">
        <f>O311*H311</f>
        <v>0</v>
      </c>
      <c r="Q311" s="196">
        <v>2.9999999999999997E-4</v>
      </c>
      <c r="R311" s="196">
        <f>Q311*H311</f>
        <v>2.7E-4</v>
      </c>
      <c r="S311" s="196">
        <v>0</v>
      </c>
      <c r="T311" s="197">
        <f>S311*H311</f>
        <v>0</v>
      </c>
      <c r="AR311" s="23" t="s">
        <v>266</v>
      </c>
      <c r="AT311" s="23" t="s">
        <v>122</v>
      </c>
      <c r="AU311" s="23" t="s">
        <v>128</v>
      </c>
      <c r="AY311" s="23" t="s">
        <v>119</v>
      </c>
      <c r="BE311" s="198">
        <f>IF(N311="základní",J311,0)</f>
        <v>0</v>
      </c>
      <c r="BF311" s="198">
        <f>IF(N311="snížená",J311,0)</f>
        <v>0</v>
      </c>
      <c r="BG311" s="198">
        <f>IF(N311="zákl. přenesená",J311,0)</f>
        <v>0</v>
      </c>
      <c r="BH311" s="198">
        <f>IF(N311="sníž. přenesená",J311,0)</f>
        <v>0</v>
      </c>
      <c r="BI311" s="198">
        <f>IF(N311="nulová",J311,0)</f>
        <v>0</v>
      </c>
      <c r="BJ311" s="23" t="s">
        <v>128</v>
      </c>
      <c r="BK311" s="198">
        <f>ROUND(I311*H311,2)</f>
        <v>0</v>
      </c>
      <c r="BL311" s="23" t="s">
        <v>266</v>
      </c>
      <c r="BM311" s="23" t="s">
        <v>453</v>
      </c>
    </row>
    <row r="312" spans="2:65" s="1" customFormat="1" ht="22.5" customHeight="1">
      <c r="B312" s="40"/>
      <c r="C312" s="187" t="s">
        <v>454</v>
      </c>
      <c r="D312" s="187" t="s">
        <v>122</v>
      </c>
      <c r="E312" s="188" t="s">
        <v>455</v>
      </c>
      <c r="F312" s="189" t="s">
        <v>456</v>
      </c>
      <c r="G312" s="190" t="s">
        <v>309</v>
      </c>
      <c r="H312" s="191">
        <v>3</v>
      </c>
      <c r="I312" s="192"/>
      <c r="J312" s="193">
        <f>ROUND(I312*H312,2)</f>
        <v>0</v>
      </c>
      <c r="K312" s="189" t="s">
        <v>126</v>
      </c>
      <c r="L312" s="60"/>
      <c r="M312" s="194" t="s">
        <v>22</v>
      </c>
      <c r="N312" s="195" t="s">
        <v>47</v>
      </c>
      <c r="O312" s="41"/>
      <c r="P312" s="196">
        <f>O312*H312</f>
        <v>0</v>
      </c>
      <c r="Q312" s="196">
        <v>0</v>
      </c>
      <c r="R312" s="196">
        <f>Q312*H312</f>
        <v>0</v>
      </c>
      <c r="S312" s="196">
        <v>0</v>
      </c>
      <c r="T312" s="197">
        <f>S312*H312</f>
        <v>0</v>
      </c>
      <c r="AR312" s="23" t="s">
        <v>266</v>
      </c>
      <c r="AT312" s="23" t="s">
        <v>122</v>
      </c>
      <c r="AU312" s="23" t="s">
        <v>128</v>
      </c>
      <c r="AY312" s="23" t="s">
        <v>119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23" t="s">
        <v>128</v>
      </c>
      <c r="BK312" s="198">
        <f>ROUND(I312*H312,2)</f>
        <v>0</v>
      </c>
      <c r="BL312" s="23" t="s">
        <v>266</v>
      </c>
      <c r="BM312" s="23" t="s">
        <v>457</v>
      </c>
    </row>
    <row r="313" spans="2:65" s="1" customFormat="1" ht="31.5" customHeight="1">
      <c r="B313" s="40"/>
      <c r="C313" s="187" t="s">
        <v>458</v>
      </c>
      <c r="D313" s="187" t="s">
        <v>122</v>
      </c>
      <c r="E313" s="188" t="s">
        <v>459</v>
      </c>
      <c r="F313" s="189" t="s">
        <v>460</v>
      </c>
      <c r="G313" s="190" t="s">
        <v>256</v>
      </c>
      <c r="H313" s="191">
        <v>2.1999999999999999E-2</v>
      </c>
      <c r="I313" s="192"/>
      <c r="J313" s="193">
        <f>ROUND(I313*H313,2)</f>
        <v>0</v>
      </c>
      <c r="K313" s="189" t="s">
        <v>126</v>
      </c>
      <c r="L313" s="60"/>
      <c r="M313" s="194" t="s">
        <v>22</v>
      </c>
      <c r="N313" s="195" t="s">
        <v>47</v>
      </c>
      <c r="O313" s="41"/>
      <c r="P313" s="196">
        <f>O313*H313</f>
        <v>0</v>
      </c>
      <c r="Q313" s="196">
        <v>0</v>
      </c>
      <c r="R313" s="196">
        <f>Q313*H313</f>
        <v>0</v>
      </c>
      <c r="S313" s="196">
        <v>0</v>
      </c>
      <c r="T313" s="197">
        <f>S313*H313</f>
        <v>0</v>
      </c>
      <c r="AR313" s="23" t="s">
        <v>266</v>
      </c>
      <c r="AT313" s="23" t="s">
        <v>122</v>
      </c>
      <c r="AU313" s="23" t="s">
        <v>128</v>
      </c>
      <c r="AY313" s="23" t="s">
        <v>119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23" t="s">
        <v>128</v>
      </c>
      <c r="BK313" s="198">
        <f>ROUND(I313*H313,2)</f>
        <v>0</v>
      </c>
      <c r="BL313" s="23" t="s">
        <v>266</v>
      </c>
      <c r="BM313" s="23" t="s">
        <v>461</v>
      </c>
    </row>
    <row r="314" spans="2:65" s="10" customFormat="1" ht="29.85" customHeight="1">
      <c r="B314" s="170"/>
      <c r="C314" s="171"/>
      <c r="D314" s="184" t="s">
        <v>74</v>
      </c>
      <c r="E314" s="185" t="s">
        <v>462</v>
      </c>
      <c r="F314" s="185" t="s">
        <v>463</v>
      </c>
      <c r="G314" s="171"/>
      <c r="H314" s="171"/>
      <c r="I314" s="174"/>
      <c r="J314" s="186">
        <f>BK314</f>
        <v>0</v>
      </c>
      <c r="K314" s="171"/>
      <c r="L314" s="176"/>
      <c r="M314" s="177"/>
      <c r="N314" s="178"/>
      <c r="O314" s="178"/>
      <c r="P314" s="179">
        <f>SUM(P315:P331)</f>
        <v>0</v>
      </c>
      <c r="Q314" s="178"/>
      <c r="R314" s="179">
        <f>SUM(R315:R331)</f>
        <v>3.2210800000000005E-2</v>
      </c>
      <c r="S314" s="178"/>
      <c r="T314" s="180">
        <f>SUM(T315:T331)</f>
        <v>0</v>
      </c>
      <c r="AR314" s="181" t="s">
        <v>128</v>
      </c>
      <c r="AT314" s="182" t="s">
        <v>74</v>
      </c>
      <c r="AU314" s="182" t="s">
        <v>24</v>
      </c>
      <c r="AY314" s="181" t="s">
        <v>119</v>
      </c>
      <c r="BK314" s="183">
        <f>SUM(BK315:BK331)</f>
        <v>0</v>
      </c>
    </row>
    <row r="315" spans="2:65" s="1" customFormat="1" ht="22.5" customHeight="1">
      <c r="B315" s="40"/>
      <c r="C315" s="187" t="s">
        <v>464</v>
      </c>
      <c r="D315" s="187" t="s">
        <v>122</v>
      </c>
      <c r="E315" s="188" t="s">
        <v>465</v>
      </c>
      <c r="F315" s="189" t="s">
        <v>466</v>
      </c>
      <c r="G315" s="190" t="s">
        <v>125</v>
      </c>
      <c r="H315" s="191">
        <v>80.527000000000001</v>
      </c>
      <c r="I315" s="192"/>
      <c r="J315" s="193">
        <f>ROUND(I315*H315,2)</f>
        <v>0</v>
      </c>
      <c r="K315" s="189" t="s">
        <v>126</v>
      </c>
      <c r="L315" s="60"/>
      <c r="M315" s="194" t="s">
        <v>22</v>
      </c>
      <c r="N315" s="195" t="s">
        <v>47</v>
      </c>
      <c r="O315" s="41"/>
      <c r="P315" s="196">
        <f>O315*H315</f>
        <v>0</v>
      </c>
      <c r="Q315" s="196">
        <v>4.0000000000000002E-4</v>
      </c>
      <c r="R315" s="196">
        <f>Q315*H315</f>
        <v>3.2210800000000005E-2</v>
      </c>
      <c r="S315" s="196">
        <v>0</v>
      </c>
      <c r="T315" s="197">
        <f>S315*H315</f>
        <v>0</v>
      </c>
      <c r="AR315" s="23" t="s">
        <v>266</v>
      </c>
      <c r="AT315" s="23" t="s">
        <v>122</v>
      </c>
      <c r="AU315" s="23" t="s">
        <v>128</v>
      </c>
      <c r="AY315" s="23" t="s">
        <v>119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23" t="s">
        <v>128</v>
      </c>
      <c r="BK315" s="198">
        <f>ROUND(I315*H315,2)</f>
        <v>0</v>
      </c>
      <c r="BL315" s="23" t="s">
        <v>266</v>
      </c>
      <c r="BM315" s="23" t="s">
        <v>467</v>
      </c>
    </row>
    <row r="316" spans="2:65" s="11" customFormat="1">
      <c r="B316" s="199"/>
      <c r="C316" s="200"/>
      <c r="D316" s="201" t="s">
        <v>130</v>
      </c>
      <c r="E316" s="202" t="s">
        <v>22</v>
      </c>
      <c r="F316" s="203" t="s">
        <v>468</v>
      </c>
      <c r="G316" s="200"/>
      <c r="H316" s="204">
        <v>41.65</v>
      </c>
      <c r="I316" s="205"/>
      <c r="J316" s="200"/>
      <c r="K316" s="200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130</v>
      </c>
      <c r="AU316" s="210" t="s">
        <v>128</v>
      </c>
      <c r="AV316" s="11" t="s">
        <v>128</v>
      </c>
      <c r="AW316" s="11" t="s">
        <v>39</v>
      </c>
      <c r="AX316" s="11" t="s">
        <v>75</v>
      </c>
      <c r="AY316" s="210" t="s">
        <v>119</v>
      </c>
    </row>
    <row r="317" spans="2:65" s="11" customFormat="1">
      <c r="B317" s="199"/>
      <c r="C317" s="200"/>
      <c r="D317" s="201" t="s">
        <v>130</v>
      </c>
      <c r="E317" s="202" t="s">
        <v>22</v>
      </c>
      <c r="F317" s="203" t="s">
        <v>469</v>
      </c>
      <c r="G317" s="200"/>
      <c r="H317" s="204">
        <v>23.2</v>
      </c>
      <c r="I317" s="205"/>
      <c r="J317" s="200"/>
      <c r="K317" s="200"/>
      <c r="L317" s="206"/>
      <c r="M317" s="207"/>
      <c r="N317" s="208"/>
      <c r="O317" s="208"/>
      <c r="P317" s="208"/>
      <c r="Q317" s="208"/>
      <c r="R317" s="208"/>
      <c r="S317" s="208"/>
      <c r="T317" s="209"/>
      <c r="AT317" s="210" t="s">
        <v>130</v>
      </c>
      <c r="AU317" s="210" t="s">
        <v>128</v>
      </c>
      <c r="AV317" s="11" t="s">
        <v>128</v>
      </c>
      <c r="AW317" s="11" t="s">
        <v>39</v>
      </c>
      <c r="AX317" s="11" t="s">
        <v>75</v>
      </c>
      <c r="AY317" s="210" t="s">
        <v>119</v>
      </c>
    </row>
    <row r="318" spans="2:65" s="11" customFormat="1">
      <c r="B318" s="199"/>
      <c r="C318" s="200"/>
      <c r="D318" s="201" t="s">
        <v>130</v>
      </c>
      <c r="E318" s="202" t="s">
        <v>22</v>
      </c>
      <c r="F318" s="203" t="s">
        <v>162</v>
      </c>
      <c r="G318" s="200"/>
      <c r="H318" s="204">
        <v>46.98</v>
      </c>
      <c r="I318" s="205"/>
      <c r="J318" s="200"/>
      <c r="K318" s="200"/>
      <c r="L318" s="206"/>
      <c r="M318" s="207"/>
      <c r="N318" s="208"/>
      <c r="O318" s="208"/>
      <c r="P318" s="208"/>
      <c r="Q318" s="208"/>
      <c r="R318" s="208"/>
      <c r="S318" s="208"/>
      <c r="T318" s="209"/>
      <c r="AT318" s="210" t="s">
        <v>130</v>
      </c>
      <c r="AU318" s="210" t="s">
        <v>128</v>
      </c>
      <c r="AV318" s="11" t="s">
        <v>128</v>
      </c>
      <c r="AW318" s="11" t="s">
        <v>39</v>
      </c>
      <c r="AX318" s="11" t="s">
        <v>75</v>
      </c>
      <c r="AY318" s="210" t="s">
        <v>119</v>
      </c>
    </row>
    <row r="319" spans="2:65" s="11" customFormat="1">
      <c r="B319" s="199"/>
      <c r="C319" s="200"/>
      <c r="D319" s="201" t="s">
        <v>130</v>
      </c>
      <c r="E319" s="202" t="s">
        <v>22</v>
      </c>
      <c r="F319" s="203" t="s">
        <v>470</v>
      </c>
      <c r="G319" s="200"/>
      <c r="H319" s="204">
        <v>6.3</v>
      </c>
      <c r="I319" s="205"/>
      <c r="J319" s="200"/>
      <c r="K319" s="200"/>
      <c r="L319" s="206"/>
      <c r="M319" s="207"/>
      <c r="N319" s="208"/>
      <c r="O319" s="208"/>
      <c r="P319" s="208"/>
      <c r="Q319" s="208"/>
      <c r="R319" s="208"/>
      <c r="S319" s="208"/>
      <c r="T319" s="209"/>
      <c r="AT319" s="210" t="s">
        <v>130</v>
      </c>
      <c r="AU319" s="210" t="s">
        <v>128</v>
      </c>
      <c r="AV319" s="11" t="s">
        <v>128</v>
      </c>
      <c r="AW319" s="11" t="s">
        <v>39</v>
      </c>
      <c r="AX319" s="11" t="s">
        <v>75</v>
      </c>
      <c r="AY319" s="210" t="s">
        <v>119</v>
      </c>
    </row>
    <row r="320" spans="2:65" s="11" customFormat="1">
      <c r="B320" s="199"/>
      <c r="C320" s="200"/>
      <c r="D320" s="201" t="s">
        <v>130</v>
      </c>
      <c r="E320" s="202" t="s">
        <v>22</v>
      </c>
      <c r="F320" s="203" t="s">
        <v>164</v>
      </c>
      <c r="G320" s="200"/>
      <c r="H320" s="204">
        <v>2.92</v>
      </c>
      <c r="I320" s="205"/>
      <c r="J320" s="200"/>
      <c r="K320" s="200"/>
      <c r="L320" s="206"/>
      <c r="M320" s="207"/>
      <c r="N320" s="208"/>
      <c r="O320" s="208"/>
      <c r="P320" s="208"/>
      <c r="Q320" s="208"/>
      <c r="R320" s="208"/>
      <c r="S320" s="208"/>
      <c r="T320" s="209"/>
      <c r="AT320" s="210" t="s">
        <v>130</v>
      </c>
      <c r="AU320" s="210" t="s">
        <v>128</v>
      </c>
      <c r="AV320" s="11" t="s">
        <v>128</v>
      </c>
      <c r="AW320" s="11" t="s">
        <v>39</v>
      </c>
      <c r="AX320" s="11" t="s">
        <v>75</v>
      </c>
      <c r="AY320" s="210" t="s">
        <v>119</v>
      </c>
    </row>
    <row r="321" spans="2:51" s="11" customFormat="1">
      <c r="B321" s="199"/>
      <c r="C321" s="200"/>
      <c r="D321" s="201" t="s">
        <v>130</v>
      </c>
      <c r="E321" s="202" t="s">
        <v>22</v>
      </c>
      <c r="F321" s="203" t="s">
        <v>471</v>
      </c>
      <c r="G321" s="200"/>
      <c r="H321" s="204">
        <v>6</v>
      </c>
      <c r="I321" s="205"/>
      <c r="J321" s="200"/>
      <c r="K321" s="200"/>
      <c r="L321" s="206"/>
      <c r="M321" s="207"/>
      <c r="N321" s="208"/>
      <c r="O321" s="208"/>
      <c r="P321" s="208"/>
      <c r="Q321" s="208"/>
      <c r="R321" s="208"/>
      <c r="S321" s="208"/>
      <c r="T321" s="209"/>
      <c r="AT321" s="210" t="s">
        <v>130</v>
      </c>
      <c r="AU321" s="210" t="s">
        <v>128</v>
      </c>
      <c r="AV321" s="11" t="s">
        <v>128</v>
      </c>
      <c r="AW321" s="11" t="s">
        <v>39</v>
      </c>
      <c r="AX321" s="11" t="s">
        <v>75</v>
      </c>
      <c r="AY321" s="210" t="s">
        <v>119</v>
      </c>
    </row>
    <row r="322" spans="2:51" s="11" customFormat="1">
      <c r="B322" s="199"/>
      <c r="C322" s="200"/>
      <c r="D322" s="201" t="s">
        <v>130</v>
      </c>
      <c r="E322" s="202" t="s">
        <v>22</v>
      </c>
      <c r="F322" s="203" t="s">
        <v>166</v>
      </c>
      <c r="G322" s="200"/>
      <c r="H322" s="204">
        <v>10.8</v>
      </c>
      <c r="I322" s="205"/>
      <c r="J322" s="200"/>
      <c r="K322" s="200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130</v>
      </c>
      <c r="AU322" s="210" t="s">
        <v>128</v>
      </c>
      <c r="AV322" s="11" t="s">
        <v>128</v>
      </c>
      <c r="AW322" s="11" t="s">
        <v>39</v>
      </c>
      <c r="AX322" s="11" t="s">
        <v>75</v>
      </c>
      <c r="AY322" s="210" t="s">
        <v>119</v>
      </c>
    </row>
    <row r="323" spans="2:51" s="11" customFormat="1">
      <c r="B323" s="199"/>
      <c r="C323" s="200"/>
      <c r="D323" s="201" t="s">
        <v>130</v>
      </c>
      <c r="E323" s="202" t="s">
        <v>22</v>
      </c>
      <c r="F323" s="203" t="s">
        <v>167</v>
      </c>
      <c r="G323" s="200"/>
      <c r="H323" s="204">
        <v>3</v>
      </c>
      <c r="I323" s="205"/>
      <c r="J323" s="200"/>
      <c r="K323" s="200"/>
      <c r="L323" s="206"/>
      <c r="M323" s="207"/>
      <c r="N323" s="208"/>
      <c r="O323" s="208"/>
      <c r="P323" s="208"/>
      <c r="Q323" s="208"/>
      <c r="R323" s="208"/>
      <c r="S323" s="208"/>
      <c r="T323" s="209"/>
      <c r="AT323" s="210" t="s">
        <v>130</v>
      </c>
      <c r="AU323" s="210" t="s">
        <v>128</v>
      </c>
      <c r="AV323" s="11" t="s">
        <v>128</v>
      </c>
      <c r="AW323" s="11" t="s">
        <v>39</v>
      </c>
      <c r="AX323" s="11" t="s">
        <v>75</v>
      </c>
      <c r="AY323" s="210" t="s">
        <v>119</v>
      </c>
    </row>
    <row r="324" spans="2:51" s="11" customFormat="1">
      <c r="B324" s="199"/>
      <c r="C324" s="200"/>
      <c r="D324" s="201" t="s">
        <v>130</v>
      </c>
      <c r="E324" s="202" t="s">
        <v>22</v>
      </c>
      <c r="F324" s="203" t="s">
        <v>168</v>
      </c>
      <c r="G324" s="200"/>
      <c r="H324" s="204">
        <v>3.46</v>
      </c>
      <c r="I324" s="205"/>
      <c r="J324" s="200"/>
      <c r="K324" s="200"/>
      <c r="L324" s="206"/>
      <c r="M324" s="207"/>
      <c r="N324" s="208"/>
      <c r="O324" s="208"/>
      <c r="P324" s="208"/>
      <c r="Q324" s="208"/>
      <c r="R324" s="208"/>
      <c r="S324" s="208"/>
      <c r="T324" s="209"/>
      <c r="AT324" s="210" t="s">
        <v>130</v>
      </c>
      <c r="AU324" s="210" t="s">
        <v>128</v>
      </c>
      <c r="AV324" s="11" t="s">
        <v>128</v>
      </c>
      <c r="AW324" s="11" t="s">
        <v>39</v>
      </c>
      <c r="AX324" s="11" t="s">
        <v>75</v>
      </c>
      <c r="AY324" s="210" t="s">
        <v>119</v>
      </c>
    </row>
    <row r="325" spans="2:51" s="11" customFormat="1">
      <c r="B325" s="199"/>
      <c r="C325" s="200"/>
      <c r="D325" s="201" t="s">
        <v>130</v>
      </c>
      <c r="E325" s="202" t="s">
        <v>22</v>
      </c>
      <c r="F325" s="203" t="s">
        <v>169</v>
      </c>
      <c r="G325" s="200"/>
      <c r="H325" s="204">
        <v>2</v>
      </c>
      <c r="I325" s="205"/>
      <c r="J325" s="200"/>
      <c r="K325" s="200"/>
      <c r="L325" s="206"/>
      <c r="M325" s="207"/>
      <c r="N325" s="208"/>
      <c r="O325" s="208"/>
      <c r="P325" s="208"/>
      <c r="Q325" s="208"/>
      <c r="R325" s="208"/>
      <c r="S325" s="208"/>
      <c r="T325" s="209"/>
      <c r="AT325" s="210" t="s">
        <v>130</v>
      </c>
      <c r="AU325" s="210" t="s">
        <v>128</v>
      </c>
      <c r="AV325" s="11" t="s">
        <v>128</v>
      </c>
      <c r="AW325" s="11" t="s">
        <v>39</v>
      </c>
      <c r="AX325" s="11" t="s">
        <v>75</v>
      </c>
      <c r="AY325" s="210" t="s">
        <v>119</v>
      </c>
    </row>
    <row r="326" spans="2:51" s="11" customFormat="1">
      <c r="B326" s="199"/>
      <c r="C326" s="200"/>
      <c r="D326" s="201" t="s">
        <v>130</v>
      </c>
      <c r="E326" s="202" t="s">
        <v>22</v>
      </c>
      <c r="F326" s="203" t="s">
        <v>472</v>
      </c>
      <c r="G326" s="200"/>
      <c r="H326" s="204">
        <v>4</v>
      </c>
      <c r="I326" s="205"/>
      <c r="J326" s="200"/>
      <c r="K326" s="200"/>
      <c r="L326" s="206"/>
      <c r="M326" s="207"/>
      <c r="N326" s="208"/>
      <c r="O326" s="208"/>
      <c r="P326" s="208"/>
      <c r="Q326" s="208"/>
      <c r="R326" s="208"/>
      <c r="S326" s="208"/>
      <c r="T326" s="209"/>
      <c r="AT326" s="210" t="s">
        <v>130</v>
      </c>
      <c r="AU326" s="210" t="s">
        <v>128</v>
      </c>
      <c r="AV326" s="11" t="s">
        <v>128</v>
      </c>
      <c r="AW326" s="11" t="s">
        <v>39</v>
      </c>
      <c r="AX326" s="11" t="s">
        <v>75</v>
      </c>
      <c r="AY326" s="210" t="s">
        <v>119</v>
      </c>
    </row>
    <row r="327" spans="2:51" s="11" customFormat="1">
      <c r="B327" s="199"/>
      <c r="C327" s="200"/>
      <c r="D327" s="201" t="s">
        <v>130</v>
      </c>
      <c r="E327" s="202" t="s">
        <v>22</v>
      </c>
      <c r="F327" s="203" t="s">
        <v>171</v>
      </c>
      <c r="G327" s="200"/>
      <c r="H327" s="204">
        <v>2.3199999999999998</v>
      </c>
      <c r="I327" s="205"/>
      <c r="J327" s="200"/>
      <c r="K327" s="200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130</v>
      </c>
      <c r="AU327" s="210" t="s">
        <v>128</v>
      </c>
      <c r="AV327" s="11" t="s">
        <v>128</v>
      </c>
      <c r="AW327" s="11" t="s">
        <v>39</v>
      </c>
      <c r="AX327" s="11" t="s">
        <v>75</v>
      </c>
      <c r="AY327" s="210" t="s">
        <v>119</v>
      </c>
    </row>
    <row r="328" spans="2:51" s="11" customFormat="1">
      <c r="B328" s="199"/>
      <c r="C328" s="200"/>
      <c r="D328" s="201" t="s">
        <v>130</v>
      </c>
      <c r="E328" s="202" t="s">
        <v>22</v>
      </c>
      <c r="F328" s="203" t="s">
        <v>172</v>
      </c>
      <c r="G328" s="200"/>
      <c r="H328" s="204">
        <v>6.24</v>
      </c>
      <c r="I328" s="205"/>
      <c r="J328" s="200"/>
      <c r="K328" s="200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130</v>
      </c>
      <c r="AU328" s="210" t="s">
        <v>128</v>
      </c>
      <c r="AV328" s="11" t="s">
        <v>128</v>
      </c>
      <c r="AW328" s="11" t="s">
        <v>39</v>
      </c>
      <c r="AX328" s="11" t="s">
        <v>75</v>
      </c>
      <c r="AY328" s="210" t="s">
        <v>119</v>
      </c>
    </row>
    <row r="329" spans="2:51" s="11" customFormat="1">
      <c r="B329" s="199"/>
      <c r="C329" s="200"/>
      <c r="D329" s="201" t="s">
        <v>130</v>
      </c>
      <c r="E329" s="202" t="s">
        <v>22</v>
      </c>
      <c r="F329" s="203" t="s">
        <v>473</v>
      </c>
      <c r="G329" s="200"/>
      <c r="H329" s="204">
        <v>2.1840000000000002</v>
      </c>
      <c r="I329" s="205"/>
      <c r="J329" s="200"/>
      <c r="K329" s="200"/>
      <c r="L329" s="206"/>
      <c r="M329" s="207"/>
      <c r="N329" s="208"/>
      <c r="O329" s="208"/>
      <c r="P329" s="208"/>
      <c r="Q329" s="208"/>
      <c r="R329" s="208"/>
      <c r="S329" s="208"/>
      <c r="T329" s="209"/>
      <c r="AT329" s="210" t="s">
        <v>130</v>
      </c>
      <c r="AU329" s="210" t="s">
        <v>128</v>
      </c>
      <c r="AV329" s="11" t="s">
        <v>128</v>
      </c>
      <c r="AW329" s="11" t="s">
        <v>39</v>
      </c>
      <c r="AX329" s="11" t="s">
        <v>75</v>
      </c>
      <c r="AY329" s="210" t="s">
        <v>119</v>
      </c>
    </row>
    <row r="330" spans="2:51" s="13" customFormat="1">
      <c r="B330" s="226"/>
      <c r="C330" s="227"/>
      <c r="D330" s="201" t="s">
        <v>130</v>
      </c>
      <c r="E330" s="228" t="s">
        <v>22</v>
      </c>
      <c r="F330" s="229" t="s">
        <v>194</v>
      </c>
      <c r="G330" s="227"/>
      <c r="H330" s="230">
        <v>161.054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AT330" s="236" t="s">
        <v>130</v>
      </c>
      <c r="AU330" s="236" t="s">
        <v>128</v>
      </c>
      <c r="AV330" s="13" t="s">
        <v>127</v>
      </c>
      <c r="AW330" s="13" t="s">
        <v>39</v>
      </c>
      <c r="AX330" s="13" t="s">
        <v>75</v>
      </c>
      <c r="AY330" s="236" t="s">
        <v>119</v>
      </c>
    </row>
    <row r="331" spans="2:51" s="11" customFormat="1">
      <c r="B331" s="199"/>
      <c r="C331" s="200"/>
      <c r="D331" s="201" t="s">
        <v>130</v>
      </c>
      <c r="E331" s="202" t="s">
        <v>22</v>
      </c>
      <c r="F331" s="203" t="s">
        <v>474</v>
      </c>
      <c r="G331" s="200"/>
      <c r="H331" s="204">
        <v>80.527000000000001</v>
      </c>
      <c r="I331" s="205"/>
      <c r="J331" s="200"/>
      <c r="K331" s="200"/>
      <c r="L331" s="206"/>
      <c r="M331" s="250"/>
      <c r="N331" s="251"/>
      <c r="O331" s="251"/>
      <c r="P331" s="251"/>
      <c r="Q331" s="251"/>
      <c r="R331" s="251"/>
      <c r="S331" s="251"/>
      <c r="T331" s="252"/>
      <c r="AT331" s="210" t="s">
        <v>130</v>
      </c>
      <c r="AU331" s="210" t="s">
        <v>128</v>
      </c>
      <c r="AV331" s="11" t="s">
        <v>128</v>
      </c>
      <c r="AW331" s="11" t="s">
        <v>39</v>
      </c>
      <c r="AX331" s="11" t="s">
        <v>24</v>
      </c>
      <c r="AY331" s="210" t="s">
        <v>119</v>
      </c>
    </row>
    <row r="332" spans="2:51" s="1" customFormat="1" ht="6.95" customHeight="1">
      <c r="B332" s="55"/>
      <c r="C332" s="56"/>
      <c r="D332" s="56"/>
      <c r="E332" s="56"/>
      <c r="F332" s="56"/>
      <c r="G332" s="56"/>
      <c r="H332" s="56"/>
      <c r="I332" s="133"/>
      <c r="J332" s="56"/>
      <c r="K332" s="56"/>
      <c r="L332" s="60"/>
    </row>
  </sheetData>
  <sheetProtection algorithmName="SHA-512" hashValue="L83CYbZLwZCmq6UJ8AmQelQZcxa+saNfPGgAQ1YhSWNDSKEhzkRtFEz4/7r/RiNfsfyE14YWk7Nps4gGRsn+TQ==" saltValue="VHR2FjalL1zoKGOKZxEv2w==" spinCount="100000" sheet="1" objects="1" scenarios="1" formatCells="0" formatColumns="0" formatRows="0" sort="0" autoFilter="0"/>
  <autoFilter ref="C80:K331"/>
  <mergeCells count="6">
    <mergeCell ref="G1:H1"/>
    <mergeCell ref="L2:V2"/>
    <mergeCell ref="E7:H7"/>
    <mergeCell ref="E22:H22"/>
    <mergeCell ref="E43:H43"/>
    <mergeCell ref="E73:H73"/>
  </mergeCells>
  <hyperlinks>
    <hyperlink ref="F1:G1" location="C2" display="1) Krycí list soupisu"/>
    <hyperlink ref="G1:H1" location="C50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3" customWidth="1"/>
    <col min="2" max="2" width="1.6640625" style="253" customWidth="1"/>
    <col min="3" max="4" width="5" style="253" customWidth="1"/>
    <col min="5" max="5" width="11.6640625" style="253" customWidth="1"/>
    <col min="6" max="6" width="9.1640625" style="253" customWidth="1"/>
    <col min="7" max="7" width="5" style="253" customWidth="1"/>
    <col min="8" max="8" width="77.83203125" style="253" customWidth="1"/>
    <col min="9" max="10" width="20" style="253" customWidth="1"/>
    <col min="11" max="11" width="1.6640625" style="253" customWidth="1"/>
  </cols>
  <sheetData>
    <row r="1" spans="2:11" ht="37.5" customHeight="1"/>
    <row r="2" spans="2:1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pans="2:11" s="14" customFormat="1" ht="45" customHeight="1">
      <c r="B3" s="257"/>
      <c r="C3" s="374" t="s">
        <v>475</v>
      </c>
      <c r="D3" s="374"/>
      <c r="E3" s="374"/>
      <c r="F3" s="374"/>
      <c r="G3" s="374"/>
      <c r="H3" s="374"/>
      <c r="I3" s="374"/>
      <c r="J3" s="374"/>
      <c r="K3" s="258"/>
    </row>
    <row r="4" spans="2:11" ht="25.5" customHeight="1">
      <c r="B4" s="259"/>
      <c r="C4" s="375" t="s">
        <v>476</v>
      </c>
      <c r="D4" s="375"/>
      <c r="E4" s="375"/>
      <c r="F4" s="375"/>
      <c r="G4" s="375"/>
      <c r="H4" s="375"/>
      <c r="I4" s="375"/>
      <c r="J4" s="375"/>
      <c r="K4" s="260"/>
    </row>
    <row r="5" spans="2:11" ht="5.25" customHeight="1">
      <c r="B5" s="259"/>
      <c r="C5" s="261"/>
      <c r="D5" s="261"/>
      <c r="E5" s="261"/>
      <c r="F5" s="261"/>
      <c r="G5" s="261"/>
      <c r="H5" s="261"/>
      <c r="I5" s="261"/>
      <c r="J5" s="261"/>
      <c r="K5" s="260"/>
    </row>
    <row r="6" spans="2:11" ht="15" customHeight="1">
      <c r="B6" s="259"/>
      <c r="C6" s="373" t="s">
        <v>477</v>
      </c>
      <c r="D6" s="373"/>
      <c r="E6" s="373"/>
      <c r="F6" s="373"/>
      <c r="G6" s="373"/>
      <c r="H6" s="373"/>
      <c r="I6" s="373"/>
      <c r="J6" s="373"/>
      <c r="K6" s="260"/>
    </row>
    <row r="7" spans="2:11" ht="15" customHeight="1">
      <c r="B7" s="263"/>
      <c r="C7" s="373" t="s">
        <v>478</v>
      </c>
      <c r="D7" s="373"/>
      <c r="E7" s="373"/>
      <c r="F7" s="373"/>
      <c r="G7" s="373"/>
      <c r="H7" s="373"/>
      <c r="I7" s="373"/>
      <c r="J7" s="373"/>
      <c r="K7" s="260"/>
    </row>
    <row r="8" spans="2:11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spans="2:11" ht="15" customHeight="1">
      <c r="B9" s="263"/>
      <c r="C9" s="373" t="s">
        <v>479</v>
      </c>
      <c r="D9" s="373"/>
      <c r="E9" s="373"/>
      <c r="F9" s="373"/>
      <c r="G9" s="373"/>
      <c r="H9" s="373"/>
      <c r="I9" s="373"/>
      <c r="J9" s="373"/>
      <c r="K9" s="260"/>
    </row>
    <row r="10" spans="2:11" ht="15" customHeight="1">
      <c r="B10" s="263"/>
      <c r="C10" s="262"/>
      <c r="D10" s="373" t="s">
        <v>480</v>
      </c>
      <c r="E10" s="373"/>
      <c r="F10" s="373"/>
      <c r="G10" s="373"/>
      <c r="H10" s="373"/>
      <c r="I10" s="373"/>
      <c r="J10" s="373"/>
      <c r="K10" s="260"/>
    </row>
    <row r="11" spans="2:11" ht="15" customHeight="1">
      <c r="B11" s="263"/>
      <c r="C11" s="264"/>
      <c r="D11" s="373" t="s">
        <v>481</v>
      </c>
      <c r="E11" s="373"/>
      <c r="F11" s="373"/>
      <c r="G11" s="373"/>
      <c r="H11" s="373"/>
      <c r="I11" s="373"/>
      <c r="J11" s="373"/>
      <c r="K11" s="260"/>
    </row>
    <row r="12" spans="2:11" ht="12.75" customHeight="1">
      <c r="B12" s="263"/>
      <c r="C12" s="264"/>
      <c r="D12" s="264"/>
      <c r="E12" s="264"/>
      <c r="F12" s="264"/>
      <c r="G12" s="264"/>
      <c r="H12" s="264"/>
      <c r="I12" s="264"/>
      <c r="J12" s="264"/>
      <c r="K12" s="260"/>
    </row>
    <row r="13" spans="2:11" ht="15" customHeight="1">
      <c r="B13" s="263"/>
      <c r="C13" s="264"/>
      <c r="D13" s="373" t="s">
        <v>482</v>
      </c>
      <c r="E13" s="373"/>
      <c r="F13" s="373"/>
      <c r="G13" s="373"/>
      <c r="H13" s="373"/>
      <c r="I13" s="373"/>
      <c r="J13" s="373"/>
      <c r="K13" s="260"/>
    </row>
    <row r="14" spans="2:11" ht="15" customHeight="1">
      <c r="B14" s="263"/>
      <c r="C14" s="264"/>
      <c r="D14" s="373" t="s">
        <v>483</v>
      </c>
      <c r="E14" s="373"/>
      <c r="F14" s="373"/>
      <c r="G14" s="373"/>
      <c r="H14" s="373"/>
      <c r="I14" s="373"/>
      <c r="J14" s="373"/>
      <c r="K14" s="260"/>
    </row>
    <row r="15" spans="2:11" ht="15" customHeight="1">
      <c r="B15" s="263"/>
      <c r="C15" s="264"/>
      <c r="D15" s="373" t="s">
        <v>484</v>
      </c>
      <c r="E15" s="373"/>
      <c r="F15" s="373"/>
      <c r="G15" s="373"/>
      <c r="H15" s="373"/>
      <c r="I15" s="373"/>
      <c r="J15" s="373"/>
      <c r="K15" s="260"/>
    </row>
    <row r="16" spans="2:11" ht="15" customHeight="1">
      <c r="B16" s="263"/>
      <c r="C16" s="264"/>
      <c r="D16" s="264"/>
      <c r="E16" s="265" t="s">
        <v>79</v>
      </c>
      <c r="F16" s="373" t="s">
        <v>485</v>
      </c>
      <c r="G16" s="373"/>
      <c r="H16" s="373"/>
      <c r="I16" s="373"/>
      <c r="J16" s="373"/>
      <c r="K16" s="260"/>
    </row>
    <row r="17" spans="2:11" ht="15" customHeight="1">
      <c r="B17" s="263"/>
      <c r="C17" s="264"/>
      <c r="D17" s="264"/>
      <c r="E17" s="265" t="s">
        <v>486</v>
      </c>
      <c r="F17" s="373" t="s">
        <v>487</v>
      </c>
      <c r="G17" s="373"/>
      <c r="H17" s="373"/>
      <c r="I17" s="373"/>
      <c r="J17" s="373"/>
      <c r="K17" s="260"/>
    </row>
    <row r="18" spans="2:11" ht="15" customHeight="1">
      <c r="B18" s="263"/>
      <c r="C18" s="264"/>
      <c r="D18" s="264"/>
      <c r="E18" s="265" t="s">
        <v>488</v>
      </c>
      <c r="F18" s="373" t="s">
        <v>489</v>
      </c>
      <c r="G18" s="373"/>
      <c r="H18" s="373"/>
      <c r="I18" s="373"/>
      <c r="J18" s="373"/>
      <c r="K18" s="260"/>
    </row>
    <row r="19" spans="2:11" ht="15" customHeight="1">
      <c r="B19" s="263"/>
      <c r="C19" s="264"/>
      <c r="D19" s="264"/>
      <c r="E19" s="265" t="s">
        <v>490</v>
      </c>
      <c r="F19" s="373" t="s">
        <v>491</v>
      </c>
      <c r="G19" s="373"/>
      <c r="H19" s="373"/>
      <c r="I19" s="373"/>
      <c r="J19" s="373"/>
      <c r="K19" s="260"/>
    </row>
    <row r="20" spans="2:11" ht="15" customHeight="1">
      <c r="B20" s="263"/>
      <c r="C20" s="264"/>
      <c r="D20" s="264"/>
      <c r="E20" s="265" t="s">
        <v>492</v>
      </c>
      <c r="F20" s="373" t="s">
        <v>493</v>
      </c>
      <c r="G20" s="373"/>
      <c r="H20" s="373"/>
      <c r="I20" s="373"/>
      <c r="J20" s="373"/>
      <c r="K20" s="260"/>
    </row>
    <row r="21" spans="2:11" ht="15" customHeight="1">
      <c r="B21" s="263"/>
      <c r="C21" s="264"/>
      <c r="D21" s="264"/>
      <c r="E21" s="265" t="s">
        <v>494</v>
      </c>
      <c r="F21" s="373" t="s">
        <v>495</v>
      </c>
      <c r="G21" s="373"/>
      <c r="H21" s="373"/>
      <c r="I21" s="373"/>
      <c r="J21" s="373"/>
      <c r="K21" s="260"/>
    </row>
    <row r="22" spans="2:11" ht="12.75" customHeight="1">
      <c r="B22" s="263"/>
      <c r="C22" s="264"/>
      <c r="D22" s="264"/>
      <c r="E22" s="264"/>
      <c r="F22" s="264"/>
      <c r="G22" s="264"/>
      <c r="H22" s="264"/>
      <c r="I22" s="264"/>
      <c r="J22" s="264"/>
      <c r="K22" s="260"/>
    </row>
    <row r="23" spans="2:11" ht="15" customHeight="1">
      <c r="B23" s="263"/>
      <c r="C23" s="373" t="s">
        <v>496</v>
      </c>
      <c r="D23" s="373"/>
      <c r="E23" s="373"/>
      <c r="F23" s="373"/>
      <c r="G23" s="373"/>
      <c r="H23" s="373"/>
      <c r="I23" s="373"/>
      <c r="J23" s="373"/>
      <c r="K23" s="260"/>
    </row>
    <row r="24" spans="2:11" ht="15" customHeight="1">
      <c r="B24" s="263"/>
      <c r="C24" s="373" t="s">
        <v>497</v>
      </c>
      <c r="D24" s="373"/>
      <c r="E24" s="373"/>
      <c r="F24" s="373"/>
      <c r="G24" s="373"/>
      <c r="H24" s="373"/>
      <c r="I24" s="373"/>
      <c r="J24" s="373"/>
      <c r="K24" s="260"/>
    </row>
    <row r="25" spans="2:11" ht="15" customHeight="1">
      <c r="B25" s="263"/>
      <c r="C25" s="262"/>
      <c r="D25" s="373" t="s">
        <v>498</v>
      </c>
      <c r="E25" s="373"/>
      <c r="F25" s="373"/>
      <c r="G25" s="373"/>
      <c r="H25" s="373"/>
      <c r="I25" s="373"/>
      <c r="J25" s="373"/>
      <c r="K25" s="260"/>
    </row>
    <row r="26" spans="2:11" ht="15" customHeight="1">
      <c r="B26" s="263"/>
      <c r="C26" s="264"/>
      <c r="D26" s="373" t="s">
        <v>499</v>
      </c>
      <c r="E26" s="373"/>
      <c r="F26" s="373"/>
      <c r="G26" s="373"/>
      <c r="H26" s="373"/>
      <c r="I26" s="373"/>
      <c r="J26" s="373"/>
      <c r="K26" s="260"/>
    </row>
    <row r="27" spans="2:11" ht="12.75" customHeight="1">
      <c r="B27" s="263"/>
      <c r="C27" s="264"/>
      <c r="D27" s="264"/>
      <c r="E27" s="264"/>
      <c r="F27" s="264"/>
      <c r="G27" s="264"/>
      <c r="H27" s="264"/>
      <c r="I27" s="264"/>
      <c r="J27" s="264"/>
      <c r="K27" s="260"/>
    </row>
    <row r="28" spans="2:11" ht="15" customHeight="1">
      <c r="B28" s="263"/>
      <c r="C28" s="264"/>
      <c r="D28" s="373" t="s">
        <v>500</v>
      </c>
      <c r="E28" s="373"/>
      <c r="F28" s="373"/>
      <c r="G28" s="373"/>
      <c r="H28" s="373"/>
      <c r="I28" s="373"/>
      <c r="J28" s="373"/>
      <c r="K28" s="260"/>
    </row>
    <row r="29" spans="2:11" ht="15" customHeight="1">
      <c r="B29" s="263"/>
      <c r="C29" s="264"/>
      <c r="D29" s="373" t="s">
        <v>501</v>
      </c>
      <c r="E29" s="373"/>
      <c r="F29" s="373"/>
      <c r="G29" s="373"/>
      <c r="H29" s="373"/>
      <c r="I29" s="373"/>
      <c r="J29" s="373"/>
      <c r="K29" s="260"/>
    </row>
    <row r="30" spans="2:11" ht="12.75" customHeight="1">
      <c r="B30" s="263"/>
      <c r="C30" s="264"/>
      <c r="D30" s="264"/>
      <c r="E30" s="264"/>
      <c r="F30" s="264"/>
      <c r="G30" s="264"/>
      <c r="H30" s="264"/>
      <c r="I30" s="264"/>
      <c r="J30" s="264"/>
      <c r="K30" s="260"/>
    </row>
    <row r="31" spans="2:11" ht="15" customHeight="1">
      <c r="B31" s="263"/>
      <c r="C31" s="264"/>
      <c r="D31" s="373" t="s">
        <v>502</v>
      </c>
      <c r="E31" s="373"/>
      <c r="F31" s="373"/>
      <c r="G31" s="373"/>
      <c r="H31" s="373"/>
      <c r="I31" s="373"/>
      <c r="J31" s="373"/>
      <c r="K31" s="260"/>
    </row>
    <row r="32" spans="2:11" ht="15" customHeight="1">
      <c r="B32" s="263"/>
      <c r="C32" s="264"/>
      <c r="D32" s="373" t="s">
        <v>503</v>
      </c>
      <c r="E32" s="373"/>
      <c r="F32" s="373"/>
      <c r="G32" s="373"/>
      <c r="H32" s="373"/>
      <c r="I32" s="373"/>
      <c r="J32" s="373"/>
      <c r="K32" s="260"/>
    </row>
    <row r="33" spans="2:11" ht="15" customHeight="1">
      <c r="B33" s="263"/>
      <c r="C33" s="264"/>
      <c r="D33" s="373" t="s">
        <v>504</v>
      </c>
      <c r="E33" s="373"/>
      <c r="F33" s="373"/>
      <c r="G33" s="373"/>
      <c r="H33" s="373"/>
      <c r="I33" s="373"/>
      <c r="J33" s="373"/>
      <c r="K33" s="260"/>
    </row>
    <row r="34" spans="2:11" ht="15" customHeight="1">
      <c r="B34" s="263"/>
      <c r="C34" s="264"/>
      <c r="D34" s="262"/>
      <c r="E34" s="266" t="s">
        <v>104</v>
      </c>
      <c r="F34" s="262"/>
      <c r="G34" s="373" t="s">
        <v>505</v>
      </c>
      <c r="H34" s="373"/>
      <c r="I34" s="373"/>
      <c r="J34" s="373"/>
      <c r="K34" s="260"/>
    </row>
    <row r="35" spans="2:11" ht="30.75" customHeight="1">
      <c r="B35" s="263"/>
      <c r="C35" s="264"/>
      <c r="D35" s="262"/>
      <c r="E35" s="266" t="s">
        <v>506</v>
      </c>
      <c r="F35" s="262"/>
      <c r="G35" s="373" t="s">
        <v>507</v>
      </c>
      <c r="H35" s="373"/>
      <c r="I35" s="373"/>
      <c r="J35" s="373"/>
      <c r="K35" s="260"/>
    </row>
    <row r="36" spans="2:11" ht="15" customHeight="1">
      <c r="B36" s="263"/>
      <c r="C36" s="264"/>
      <c r="D36" s="262"/>
      <c r="E36" s="266" t="s">
        <v>56</v>
      </c>
      <c r="F36" s="262"/>
      <c r="G36" s="373" t="s">
        <v>508</v>
      </c>
      <c r="H36" s="373"/>
      <c r="I36" s="373"/>
      <c r="J36" s="373"/>
      <c r="K36" s="260"/>
    </row>
    <row r="37" spans="2:11" ht="15" customHeight="1">
      <c r="B37" s="263"/>
      <c r="C37" s="264"/>
      <c r="D37" s="262"/>
      <c r="E37" s="266" t="s">
        <v>105</v>
      </c>
      <c r="F37" s="262"/>
      <c r="G37" s="373" t="s">
        <v>509</v>
      </c>
      <c r="H37" s="373"/>
      <c r="I37" s="373"/>
      <c r="J37" s="373"/>
      <c r="K37" s="260"/>
    </row>
    <row r="38" spans="2:11" ht="15" customHeight="1">
      <c r="B38" s="263"/>
      <c r="C38" s="264"/>
      <c r="D38" s="262"/>
      <c r="E38" s="266" t="s">
        <v>106</v>
      </c>
      <c r="F38" s="262"/>
      <c r="G38" s="373" t="s">
        <v>510</v>
      </c>
      <c r="H38" s="373"/>
      <c r="I38" s="373"/>
      <c r="J38" s="373"/>
      <c r="K38" s="260"/>
    </row>
    <row r="39" spans="2:11" ht="15" customHeight="1">
      <c r="B39" s="263"/>
      <c r="C39" s="264"/>
      <c r="D39" s="262"/>
      <c r="E39" s="266" t="s">
        <v>107</v>
      </c>
      <c r="F39" s="262"/>
      <c r="G39" s="373" t="s">
        <v>511</v>
      </c>
      <c r="H39" s="373"/>
      <c r="I39" s="373"/>
      <c r="J39" s="373"/>
      <c r="K39" s="260"/>
    </row>
    <row r="40" spans="2:11" ht="15" customHeight="1">
      <c r="B40" s="263"/>
      <c r="C40" s="264"/>
      <c r="D40" s="262"/>
      <c r="E40" s="266" t="s">
        <v>512</v>
      </c>
      <c r="F40" s="262"/>
      <c r="G40" s="373" t="s">
        <v>513</v>
      </c>
      <c r="H40" s="373"/>
      <c r="I40" s="373"/>
      <c r="J40" s="373"/>
      <c r="K40" s="260"/>
    </row>
    <row r="41" spans="2:11" ht="15" customHeight="1">
      <c r="B41" s="263"/>
      <c r="C41" s="264"/>
      <c r="D41" s="262"/>
      <c r="E41" s="266"/>
      <c r="F41" s="262"/>
      <c r="G41" s="373" t="s">
        <v>514</v>
      </c>
      <c r="H41" s="373"/>
      <c r="I41" s="373"/>
      <c r="J41" s="373"/>
      <c r="K41" s="260"/>
    </row>
    <row r="42" spans="2:11" ht="15" customHeight="1">
      <c r="B42" s="263"/>
      <c r="C42" s="264"/>
      <c r="D42" s="262"/>
      <c r="E42" s="266" t="s">
        <v>515</v>
      </c>
      <c r="F42" s="262"/>
      <c r="G42" s="373" t="s">
        <v>516</v>
      </c>
      <c r="H42" s="373"/>
      <c r="I42" s="373"/>
      <c r="J42" s="373"/>
      <c r="K42" s="260"/>
    </row>
    <row r="43" spans="2:11" ht="15" customHeight="1">
      <c r="B43" s="263"/>
      <c r="C43" s="264"/>
      <c r="D43" s="262"/>
      <c r="E43" s="266" t="s">
        <v>109</v>
      </c>
      <c r="F43" s="262"/>
      <c r="G43" s="373" t="s">
        <v>517</v>
      </c>
      <c r="H43" s="373"/>
      <c r="I43" s="373"/>
      <c r="J43" s="373"/>
      <c r="K43" s="260"/>
    </row>
    <row r="44" spans="2:11" ht="12.75" customHeight="1">
      <c r="B44" s="263"/>
      <c r="C44" s="264"/>
      <c r="D44" s="262"/>
      <c r="E44" s="262"/>
      <c r="F44" s="262"/>
      <c r="G44" s="262"/>
      <c r="H44" s="262"/>
      <c r="I44" s="262"/>
      <c r="J44" s="262"/>
      <c r="K44" s="260"/>
    </row>
    <row r="45" spans="2:11" ht="15" customHeight="1">
      <c r="B45" s="263"/>
      <c r="C45" s="264"/>
      <c r="D45" s="373" t="s">
        <v>518</v>
      </c>
      <c r="E45" s="373"/>
      <c r="F45" s="373"/>
      <c r="G45" s="373"/>
      <c r="H45" s="373"/>
      <c r="I45" s="373"/>
      <c r="J45" s="373"/>
      <c r="K45" s="260"/>
    </row>
    <row r="46" spans="2:11" ht="15" customHeight="1">
      <c r="B46" s="263"/>
      <c r="C46" s="264"/>
      <c r="D46" s="264"/>
      <c r="E46" s="373" t="s">
        <v>519</v>
      </c>
      <c r="F46" s="373"/>
      <c r="G46" s="373"/>
      <c r="H46" s="373"/>
      <c r="I46" s="373"/>
      <c r="J46" s="373"/>
      <c r="K46" s="260"/>
    </row>
    <row r="47" spans="2:11" ht="15" customHeight="1">
      <c r="B47" s="263"/>
      <c r="C47" s="264"/>
      <c r="D47" s="264"/>
      <c r="E47" s="373" t="s">
        <v>520</v>
      </c>
      <c r="F47" s="373"/>
      <c r="G47" s="373"/>
      <c r="H47" s="373"/>
      <c r="I47" s="373"/>
      <c r="J47" s="373"/>
      <c r="K47" s="260"/>
    </row>
    <row r="48" spans="2:11" ht="15" customHeight="1">
      <c r="B48" s="263"/>
      <c r="C48" s="264"/>
      <c r="D48" s="264"/>
      <c r="E48" s="373" t="s">
        <v>521</v>
      </c>
      <c r="F48" s="373"/>
      <c r="G48" s="373"/>
      <c r="H48" s="373"/>
      <c r="I48" s="373"/>
      <c r="J48" s="373"/>
      <c r="K48" s="260"/>
    </row>
    <row r="49" spans="2:11" ht="15" customHeight="1">
      <c r="B49" s="263"/>
      <c r="C49" s="264"/>
      <c r="D49" s="373" t="s">
        <v>522</v>
      </c>
      <c r="E49" s="373"/>
      <c r="F49" s="373"/>
      <c r="G49" s="373"/>
      <c r="H49" s="373"/>
      <c r="I49" s="373"/>
      <c r="J49" s="373"/>
      <c r="K49" s="260"/>
    </row>
    <row r="50" spans="2:11" ht="25.5" customHeight="1">
      <c r="B50" s="259"/>
      <c r="C50" s="375" t="s">
        <v>523</v>
      </c>
      <c r="D50" s="375"/>
      <c r="E50" s="375"/>
      <c r="F50" s="375"/>
      <c r="G50" s="375"/>
      <c r="H50" s="375"/>
      <c r="I50" s="375"/>
      <c r="J50" s="375"/>
      <c r="K50" s="260"/>
    </row>
    <row r="51" spans="2:11" ht="5.25" customHeight="1">
      <c r="B51" s="259"/>
      <c r="C51" s="261"/>
      <c r="D51" s="261"/>
      <c r="E51" s="261"/>
      <c r="F51" s="261"/>
      <c r="G51" s="261"/>
      <c r="H51" s="261"/>
      <c r="I51" s="261"/>
      <c r="J51" s="261"/>
      <c r="K51" s="260"/>
    </row>
    <row r="52" spans="2:11" ht="15" customHeight="1">
      <c r="B52" s="259"/>
      <c r="C52" s="373" t="s">
        <v>524</v>
      </c>
      <c r="D52" s="373"/>
      <c r="E52" s="373"/>
      <c r="F52" s="373"/>
      <c r="G52" s="373"/>
      <c r="H52" s="373"/>
      <c r="I52" s="373"/>
      <c r="J52" s="373"/>
      <c r="K52" s="260"/>
    </row>
    <row r="53" spans="2:11" ht="15" customHeight="1">
      <c r="B53" s="259"/>
      <c r="C53" s="373" t="s">
        <v>525</v>
      </c>
      <c r="D53" s="373"/>
      <c r="E53" s="373"/>
      <c r="F53" s="373"/>
      <c r="G53" s="373"/>
      <c r="H53" s="373"/>
      <c r="I53" s="373"/>
      <c r="J53" s="373"/>
      <c r="K53" s="260"/>
    </row>
    <row r="54" spans="2:11" ht="12.75" customHeight="1">
      <c r="B54" s="259"/>
      <c r="C54" s="262"/>
      <c r="D54" s="262"/>
      <c r="E54" s="262"/>
      <c r="F54" s="262"/>
      <c r="G54" s="262"/>
      <c r="H54" s="262"/>
      <c r="I54" s="262"/>
      <c r="J54" s="262"/>
      <c r="K54" s="260"/>
    </row>
    <row r="55" spans="2:11" ht="15" customHeight="1">
      <c r="B55" s="259"/>
      <c r="C55" s="373" t="s">
        <v>526</v>
      </c>
      <c r="D55" s="373"/>
      <c r="E55" s="373"/>
      <c r="F55" s="373"/>
      <c r="G55" s="373"/>
      <c r="H55" s="373"/>
      <c r="I55" s="373"/>
      <c r="J55" s="373"/>
      <c r="K55" s="260"/>
    </row>
    <row r="56" spans="2:11" ht="15" customHeight="1">
      <c r="B56" s="259"/>
      <c r="C56" s="264"/>
      <c r="D56" s="373" t="s">
        <v>527</v>
      </c>
      <c r="E56" s="373"/>
      <c r="F56" s="373"/>
      <c r="G56" s="373"/>
      <c r="H56" s="373"/>
      <c r="I56" s="373"/>
      <c r="J56" s="373"/>
      <c r="K56" s="260"/>
    </row>
    <row r="57" spans="2:11" ht="15" customHeight="1">
      <c r="B57" s="259"/>
      <c r="C57" s="264"/>
      <c r="D57" s="373" t="s">
        <v>528</v>
      </c>
      <c r="E57" s="373"/>
      <c r="F57" s="373"/>
      <c r="G57" s="373"/>
      <c r="H57" s="373"/>
      <c r="I57" s="373"/>
      <c r="J57" s="373"/>
      <c r="K57" s="260"/>
    </row>
    <row r="58" spans="2:11" ht="15" customHeight="1">
      <c r="B58" s="259"/>
      <c r="C58" s="264"/>
      <c r="D58" s="373" t="s">
        <v>529</v>
      </c>
      <c r="E58" s="373"/>
      <c r="F58" s="373"/>
      <c r="G58" s="373"/>
      <c r="H58" s="373"/>
      <c r="I58" s="373"/>
      <c r="J58" s="373"/>
      <c r="K58" s="260"/>
    </row>
    <row r="59" spans="2:11" ht="15" customHeight="1">
      <c r="B59" s="259"/>
      <c r="C59" s="264"/>
      <c r="D59" s="373" t="s">
        <v>530</v>
      </c>
      <c r="E59" s="373"/>
      <c r="F59" s="373"/>
      <c r="G59" s="373"/>
      <c r="H59" s="373"/>
      <c r="I59" s="373"/>
      <c r="J59" s="373"/>
      <c r="K59" s="260"/>
    </row>
    <row r="60" spans="2:11" ht="15" customHeight="1">
      <c r="B60" s="259"/>
      <c r="C60" s="264"/>
      <c r="D60" s="377" t="s">
        <v>531</v>
      </c>
      <c r="E60" s="377"/>
      <c r="F60" s="377"/>
      <c r="G60" s="377"/>
      <c r="H60" s="377"/>
      <c r="I60" s="377"/>
      <c r="J60" s="377"/>
      <c r="K60" s="260"/>
    </row>
    <row r="61" spans="2:11" ht="15" customHeight="1">
      <c r="B61" s="259"/>
      <c r="C61" s="264"/>
      <c r="D61" s="373" t="s">
        <v>532</v>
      </c>
      <c r="E61" s="373"/>
      <c r="F61" s="373"/>
      <c r="G61" s="373"/>
      <c r="H61" s="373"/>
      <c r="I61" s="373"/>
      <c r="J61" s="373"/>
      <c r="K61" s="260"/>
    </row>
    <row r="62" spans="2:11" ht="12.75" customHeight="1">
      <c r="B62" s="259"/>
      <c r="C62" s="264"/>
      <c r="D62" s="264"/>
      <c r="E62" s="267"/>
      <c r="F62" s="264"/>
      <c r="G62" s="264"/>
      <c r="H62" s="264"/>
      <c r="I62" s="264"/>
      <c r="J62" s="264"/>
      <c r="K62" s="260"/>
    </row>
    <row r="63" spans="2:11" ht="15" customHeight="1">
      <c r="B63" s="259"/>
      <c r="C63" s="264"/>
      <c r="D63" s="373" t="s">
        <v>533</v>
      </c>
      <c r="E63" s="373"/>
      <c r="F63" s="373"/>
      <c r="G63" s="373"/>
      <c r="H63" s="373"/>
      <c r="I63" s="373"/>
      <c r="J63" s="373"/>
      <c r="K63" s="260"/>
    </row>
    <row r="64" spans="2:11" ht="15" customHeight="1">
      <c r="B64" s="259"/>
      <c r="C64" s="264"/>
      <c r="D64" s="377" t="s">
        <v>534</v>
      </c>
      <c r="E64" s="377"/>
      <c r="F64" s="377"/>
      <c r="G64" s="377"/>
      <c r="H64" s="377"/>
      <c r="I64" s="377"/>
      <c r="J64" s="377"/>
      <c r="K64" s="260"/>
    </row>
    <row r="65" spans="2:11" ht="15" customHeight="1">
      <c r="B65" s="259"/>
      <c r="C65" s="264"/>
      <c r="D65" s="373" t="s">
        <v>535</v>
      </c>
      <c r="E65" s="373"/>
      <c r="F65" s="373"/>
      <c r="G65" s="373"/>
      <c r="H65" s="373"/>
      <c r="I65" s="373"/>
      <c r="J65" s="373"/>
      <c r="K65" s="260"/>
    </row>
    <row r="66" spans="2:11" ht="15" customHeight="1">
      <c r="B66" s="259"/>
      <c r="C66" s="264"/>
      <c r="D66" s="373" t="s">
        <v>536</v>
      </c>
      <c r="E66" s="373"/>
      <c r="F66" s="373"/>
      <c r="G66" s="373"/>
      <c r="H66" s="373"/>
      <c r="I66" s="373"/>
      <c r="J66" s="373"/>
      <c r="K66" s="260"/>
    </row>
    <row r="67" spans="2:11" ht="15" customHeight="1">
      <c r="B67" s="259"/>
      <c r="C67" s="264"/>
      <c r="D67" s="373" t="s">
        <v>537</v>
      </c>
      <c r="E67" s="373"/>
      <c r="F67" s="373"/>
      <c r="G67" s="373"/>
      <c r="H67" s="373"/>
      <c r="I67" s="373"/>
      <c r="J67" s="373"/>
      <c r="K67" s="260"/>
    </row>
    <row r="68" spans="2:11" ht="15" customHeight="1">
      <c r="B68" s="259"/>
      <c r="C68" s="264"/>
      <c r="D68" s="373" t="s">
        <v>538</v>
      </c>
      <c r="E68" s="373"/>
      <c r="F68" s="373"/>
      <c r="G68" s="373"/>
      <c r="H68" s="373"/>
      <c r="I68" s="373"/>
      <c r="J68" s="373"/>
      <c r="K68" s="260"/>
    </row>
    <row r="69" spans="2:11" ht="12.75" customHeight="1">
      <c r="B69" s="268"/>
      <c r="C69" s="269"/>
      <c r="D69" s="269"/>
      <c r="E69" s="269"/>
      <c r="F69" s="269"/>
      <c r="G69" s="269"/>
      <c r="H69" s="269"/>
      <c r="I69" s="269"/>
      <c r="J69" s="269"/>
      <c r="K69" s="270"/>
    </row>
    <row r="70" spans="2:11" ht="18.75" customHeight="1">
      <c r="B70" s="271"/>
      <c r="C70" s="271"/>
      <c r="D70" s="271"/>
      <c r="E70" s="271"/>
      <c r="F70" s="271"/>
      <c r="G70" s="271"/>
      <c r="H70" s="271"/>
      <c r="I70" s="271"/>
      <c r="J70" s="271"/>
      <c r="K70" s="272"/>
    </row>
    <row r="71" spans="2:11" ht="18.75" customHeight="1">
      <c r="B71" s="272"/>
      <c r="C71" s="272"/>
      <c r="D71" s="272"/>
      <c r="E71" s="272"/>
      <c r="F71" s="272"/>
      <c r="G71" s="272"/>
      <c r="H71" s="272"/>
      <c r="I71" s="272"/>
      <c r="J71" s="272"/>
      <c r="K71" s="272"/>
    </row>
    <row r="72" spans="2:11" ht="7.5" customHeight="1">
      <c r="B72" s="273"/>
      <c r="C72" s="274"/>
      <c r="D72" s="274"/>
      <c r="E72" s="274"/>
      <c r="F72" s="274"/>
      <c r="G72" s="274"/>
      <c r="H72" s="274"/>
      <c r="I72" s="274"/>
      <c r="J72" s="274"/>
      <c r="K72" s="275"/>
    </row>
    <row r="73" spans="2:11" ht="45" customHeight="1">
      <c r="B73" s="276"/>
      <c r="C73" s="378" t="s">
        <v>85</v>
      </c>
      <c r="D73" s="378"/>
      <c r="E73" s="378"/>
      <c r="F73" s="378"/>
      <c r="G73" s="378"/>
      <c r="H73" s="378"/>
      <c r="I73" s="378"/>
      <c r="J73" s="378"/>
      <c r="K73" s="277"/>
    </row>
    <row r="74" spans="2:11" ht="17.25" customHeight="1">
      <c r="B74" s="276"/>
      <c r="C74" s="278" t="s">
        <v>539</v>
      </c>
      <c r="D74" s="278"/>
      <c r="E74" s="278"/>
      <c r="F74" s="278" t="s">
        <v>540</v>
      </c>
      <c r="G74" s="279"/>
      <c r="H74" s="278" t="s">
        <v>105</v>
      </c>
      <c r="I74" s="278" t="s">
        <v>60</v>
      </c>
      <c r="J74" s="278" t="s">
        <v>541</v>
      </c>
      <c r="K74" s="277"/>
    </row>
    <row r="75" spans="2:11" ht="17.25" customHeight="1">
      <c r="B75" s="276"/>
      <c r="C75" s="280" t="s">
        <v>542</v>
      </c>
      <c r="D75" s="280"/>
      <c r="E75" s="280"/>
      <c r="F75" s="281" t="s">
        <v>543</v>
      </c>
      <c r="G75" s="282"/>
      <c r="H75" s="280"/>
      <c r="I75" s="280"/>
      <c r="J75" s="280" t="s">
        <v>544</v>
      </c>
      <c r="K75" s="277"/>
    </row>
    <row r="76" spans="2:11" ht="5.25" customHeight="1">
      <c r="B76" s="276"/>
      <c r="C76" s="283"/>
      <c r="D76" s="283"/>
      <c r="E76" s="283"/>
      <c r="F76" s="283"/>
      <c r="G76" s="284"/>
      <c r="H76" s="283"/>
      <c r="I76" s="283"/>
      <c r="J76" s="283"/>
      <c r="K76" s="277"/>
    </row>
    <row r="77" spans="2:11" ht="15" customHeight="1">
      <c r="B77" s="276"/>
      <c r="C77" s="266" t="s">
        <v>56</v>
      </c>
      <c r="D77" s="283"/>
      <c r="E77" s="283"/>
      <c r="F77" s="285" t="s">
        <v>545</v>
      </c>
      <c r="G77" s="284"/>
      <c r="H77" s="266" t="s">
        <v>546</v>
      </c>
      <c r="I77" s="266" t="s">
        <v>547</v>
      </c>
      <c r="J77" s="266">
        <v>20</v>
      </c>
      <c r="K77" s="277"/>
    </row>
    <row r="78" spans="2:11" ht="15" customHeight="1">
      <c r="B78" s="276"/>
      <c r="C78" s="266" t="s">
        <v>548</v>
      </c>
      <c r="D78" s="266"/>
      <c r="E78" s="266"/>
      <c r="F78" s="285" t="s">
        <v>545</v>
      </c>
      <c r="G78" s="284"/>
      <c r="H78" s="266" t="s">
        <v>549</v>
      </c>
      <c r="I78" s="266" t="s">
        <v>547</v>
      </c>
      <c r="J78" s="266">
        <v>120</v>
      </c>
      <c r="K78" s="277"/>
    </row>
    <row r="79" spans="2:11" ht="15" customHeight="1">
      <c r="B79" s="286"/>
      <c r="C79" s="266" t="s">
        <v>550</v>
      </c>
      <c r="D79" s="266"/>
      <c r="E79" s="266"/>
      <c r="F79" s="285" t="s">
        <v>551</v>
      </c>
      <c r="G79" s="284"/>
      <c r="H79" s="266" t="s">
        <v>552</v>
      </c>
      <c r="I79" s="266" t="s">
        <v>547</v>
      </c>
      <c r="J79" s="266">
        <v>50</v>
      </c>
      <c r="K79" s="277"/>
    </row>
    <row r="80" spans="2:11" ht="15" customHeight="1">
      <c r="B80" s="286"/>
      <c r="C80" s="266" t="s">
        <v>553</v>
      </c>
      <c r="D80" s="266"/>
      <c r="E80" s="266"/>
      <c r="F80" s="285" t="s">
        <v>545</v>
      </c>
      <c r="G80" s="284"/>
      <c r="H80" s="266" t="s">
        <v>554</v>
      </c>
      <c r="I80" s="266" t="s">
        <v>555</v>
      </c>
      <c r="J80" s="266"/>
      <c r="K80" s="277"/>
    </row>
    <row r="81" spans="2:11" ht="15" customHeight="1">
      <c r="B81" s="286"/>
      <c r="C81" s="287" t="s">
        <v>556</v>
      </c>
      <c r="D81" s="287"/>
      <c r="E81" s="287"/>
      <c r="F81" s="288" t="s">
        <v>551</v>
      </c>
      <c r="G81" s="287"/>
      <c r="H81" s="287" t="s">
        <v>557</v>
      </c>
      <c r="I81" s="287" t="s">
        <v>547</v>
      </c>
      <c r="J81" s="287">
        <v>15</v>
      </c>
      <c r="K81" s="277"/>
    </row>
    <row r="82" spans="2:11" ht="15" customHeight="1">
      <c r="B82" s="286"/>
      <c r="C82" s="287" t="s">
        <v>558</v>
      </c>
      <c r="D82" s="287"/>
      <c r="E82" s="287"/>
      <c r="F82" s="288" t="s">
        <v>551</v>
      </c>
      <c r="G82" s="287"/>
      <c r="H82" s="287" t="s">
        <v>559</v>
      </c>
      <c r="I82" s="287" t="s">
        <v>547</v>
      </c>
      <c r="J82" s="287">
        <v>15</v>
      </c>
      <c r="K82" s="277"/>
    </row>
    <row r="83" spans="2:11" ht="15" customHeight="1">
      <c r="B83" s="286"/>
      <c r="C83" s="287" t="s">
        <v>560</v>
      </c>
      <c r="D83" s="287"/>
      <c r="E83" s="287"/>
      <c r="F83" s="288" t="s">
        <v>551</v>
      </c>
      <c r="G83" s="287"/>
      <c r="H83" s="287" t="s">
        <v>561</v>
      </c>
      <c r="I83" s="287" t="s">
        <v>547</v>
      </c>
      <c r="J83" s="287">
        <v>20</v>
      </c>
      <c r="K83" s="277"/>
    </row>
    <row r="84" spans="2:11" ht="15" customHeight="1">
      <c r="B84" s="286"/>
      <c r="C84" s="287" t="s">
        <v>562</v>
      </c>
      <c r="D84" s="287"/>
      <c r="E84" s="287"/>
      <c r="F84" s="288" t="s">
        <v>551</v>
      </c>
      <c r="G84" s="287"/>
      <c r="H84" s="287" t="s">
        <v>563</v>
      </c>
      <c r="I84" s="287" t="s">
        <v>547</v>
      </c>
      <c r="J84" s="287">
        <v>20</v>
      </c>
      <c r="K84" s="277"/>
    </row>
    <row r="85" spans="2:11" ht="15" customHeight="1">
      <c r="B85" s="286"/>
      <c r="C85" s="266" t="s">
        <v>564</v>
      </c>
      <c r="D85" s="266"/>
      <c r="E85" s="266"/>
      <c r="F85" s="285" t="s">
        <v>551</v>
      </c>
      <c r="G85" s="284"/>
      <c r="H85" s="266" t="s">
        <v>565</v>
      </c>
      <c r="I85" s="266" t="s">
        <v>547</v>
      </c>
      <c r="J85" s="266">
        <v>50</v>
      </c>
      <c r="K85" s="277"/>
    </row>
    <row r="86" spans="2:11" ht="15" customHeight="1">
      <c r="B86" s="286"/>
      <c r="C86" s="266" t="s">
        <v>566</v>
      </c>
      <c r="D86" s="266"/>
      <c r="E86" s="266"/>
      <c r="F86" s="285" t="s">
        <v>551</v>
      </c>
      <c r="G86" s="284"/>
      <c r="H86" s="266" t="s">
        <v>567</v>
      </c>
      <c r="I86" s="266" t="s">
        <v>547</v>
      </c>
      <c r="J86" s="266">
        <v>20</v>
      </c>
      <c r="K86" s="277"/>
    </row>
    <row r="87" spans="2:11" ht="15" customHeight="1">
      <c r="B87" s="286"/>
      <c r="C87" s="266" t="s">
        <v>568</v>
      </c>
      <c r="D87" s="266"/>
      <c r="E87" s="266"/>
      <c r="F87" s="285" t="s">
        <v>551</v>
      </c>
      <c r="G87" s="284"/>
      <c r="H87" s="266" t="s">
        <v>569</v>
      </c>
      <c r="I87" s="266" t="s">
        <v>547</v>
      </c>
      <c r="J87" s="266">
        <v>20</v>
      </c>
      <c r="K87" s="277"/>
    </row>
    <row r="88" spans="2:11" ht="15" customHeight="1">
      <c r="B88" s="286"/>
      <c r="C88" s="266" t="s">
        <v>570</v>
      </c>
      <c r="D88" s="266"/>
      <c r="E88" s="266"/>
      <c r="F88" s="285" t="s">
        <v>551</v>
      </c>
      <c r="G88" s="284"/>
      <c r="H88" s="266" t="s">
        <v>571</v>
      </c>
      <c r="I88" s="266" t="s">
        <v>547</v>
      </c>
      <c r="J88" s="266">
        <v>50</v>
      </c>
      <c r="K88" s="277"/>
    </row>
    <row r="89" spans="2:11" ht="15" customHeight="1">
      <c r="B89" s="286"/>
      <c r="C89" s="266" t="s">
        <v>572</v>
      </c>
      <c r="D89" s="266"/>
      <c r="E89" s="266"/>
      <c r="F89" s="285" t="s">
        <v>551</v>
      </c>
      <c r="G89" s="284"/>
      <c r="H89" s="266" t="s">
        <v>572</v>
      </c>
      <c r="I89" s="266" t="s">
        <v>547</v>
      </c>
      <c r="J89" s="266">
        <v>50</v>
      </c>
      <c r="K89" s="277"/>
    </row>
    <row r="90" spans="2:11" ht="15" customHeight="1">
      <c r="B90" s="286"/>
      <c r="C90" s="266" t="s">
        <v>110</v>
      </c>
      <c r="D90" s="266"/>
      <c r="E90" s="266"/>
      <c r="F90" s="285" t="s">
        <v>551</v>
      </c>
      <c r="G90" s="284"/>
      <c r="H90" s="266" t="s">
        <v>573</v>
      </c>
      <c r="I90" s="266" t="s">
        <v>547</v>
      </c>
      <c r="J90" s="266">
        <v>255</v>
      </c>
      <c r="K90" s="277"/>
    </row>
    <row r="91" spans="2:11" ht="15" customHeight="1">
      <c r="B91" s="286"/>
      <c r="C91" s="266" t="s">
        <v>574</v>
      </c>
      <c r="D91" s="266"/>
      <c r="E91" s="266"/>
      <c r="F91" s="285" t="s">
        <v>545</v>
      </c>
      <c r="G91" s="284"/>
      <c r="H91" s="266" t="s">
        <v>575</v>
      </c>
      <c r="I91" s="266" t="s">
        <v>576</v>
      </c>
      <c r="J91" s="266"/>
      <c r="K91" s="277"/>
    </row>
    <row r="92" spans="2:11" ht="15" customHeight="1">
      <c r="B92" s="286"/>
      <c r="C92" s="266" t="s">
        <v>577</v>
      </c>
      <c r="D92" s="266"/>
      <c r="E92" s="266"/>
      <c r="F92" s="285" t="s">
        <v>545</v>
      </c>
      <c r="G92" s="284"/>
      <c r="H92" s="266" t="s">
        <v>578</v>
      </c>
      <c r="I92" s="266" t="s">
        <v>579</v>
      </c>
      <c r="J92" s="266"/>
      <c r="K92" s="277"/>
    </row>
    <row r="93" spans="2:11" ht="15" customHeight="1">
      <c r="B93" s="286"/>
      <c r="C93" s="266" t="s">
        <v>580</v>
      </c>
      <c r="D93" s="266"/>
      <c r="E93" s="266"/>
      <c r="F93" s="285" t="s">
        <v>545</v>
      </c>
      <c r="G93" s="284"/>
      <c r="H93" s="266" t="s">
        <v>580</v>
      </c>
      <c r="I93" s="266" t="s">
        <v>579</v>
      </c>
      <c r="J93" s="266"/>
      <c r="K93" s="277"/>
    </row>
    <row r="94" spans="2:11" ht="15" customHeight="1">
      <c r="B94" s="286"/>
      <c r="C94" s="266" t="s">
        <v>41</v>
      </c>
      <c r="D94" s="266"/>
      <c r="E94" s="266"/>
      <c r="F94" s="285" t="s">
        <v>545</v>
      </c>
      <c r="G94" s="284"/>
      <c r="H94" s="266" t="s">
        <v>581</v>
      </c>
      <c r="I94" s="266" t="s">
        <v>579</v>
      </c>
      <c r="J94" s="266"/>
      <c r="K94" s="277"/>
    </row>
    <row r="95" spans="2:11" ht="15" customHeight="1">
      <c r="B95" s="286"/>
      <c r="C95" s="266" t="s">
        <v>51</v>
      </c>
      <c r="D95" s="266"/>
      <c r="E95" s="266"/>
      <c r="F95" s="285" t="s">
        <v>545</v>
      </c>
      <c r="G95" s="284"/>
      <c r="H95" s="266" t="s">
        <v>582</v>
      </c>
      <c r="I95" s="266" t="s">
        <v>579</v>
      </c>
      <c r="J95" s="266"/>
      <c r="K95" s="277"/>
    </row>
    <row r="96" spans="2:11" ht="15" customHeight="1">
      <c r="B96" s="289"/>
      <c r="C96" s="290"/>
      <c r="D96" s="290"/>
      <c r="E96" s="290"/>
      <c r="F96" s="290"/>
      <c r="G96" s="290"/>
      <c r="H96" s="290"/>
      <c r="I96" s="290"/>
      <c r="J96" s="290"/>
      <c r="K96" s="291"/>
    </row>
    <row r="97" spans="2:11" ht="18.75" customHeight="1">
      <c r="B97" s="292"/>
      <c r="C97" s="293"/>
      <c r="D97" s="293"/>
      <c r="E97" s="293"/>
      <c r="F97" s="293"/>
      <c r="G97" s="293"/>
      <c r="H97" s="293"/>
      <c r="I97" s="293"/>
      <c r="J97" s="293"/>
      <c r="K97" s="292"/>
    </row>
    <row r="98" spans="2:11" ht="18.75" customHeight="1">
      <c r="B98" s="272"/>
      <c r="C98" s="272"/>
      <c r="D98" s="272"/>
      <c r="E98" s="272"/>
      <c r="F98" s="272"/>
      <c r="G98" s="272"/>
      <c r="H98" s="272"/>
      <c r="I98" s="272"/>
      <c r="J98" s="272"/>
      <c r="K98" s="272"/>
    </row>
    <row r="99" spans="2:11" ht="7.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5"/>
    </row>
    <row r="100" spans="2:11" ht="45" customHeight="1">
      <c r="B100" s="276"/>
      <c r="C100" s="378" t="s">
        <v>583</v>
      </c>
      <c r="D100" s="378"/>
      <c r="E100" s="378"/>
      <c r="F100" s="378"/>
      <c r="G100" s="378"/>
      <c r="H100" s="378"/>
      <c r="I100" s="378"/>
      <c r="J100" s="378"/>
      <c r="K100" s="277"/>
    </row>
    <row r="101" spans="2:11" ht="17.25" customHeight="1">
      <c r="B101" s="276"/>
      <c r="C101" s="278" t="s">
        <v>539</v>
      </c>
      <c r="D101" s="278"/>
      <c r="E101" s="278"/>
      <c r="F101" s="278" t="s">
        <v>540</v>
      </c>
      <c r="G101" s="279"/>
      <c r="H101" s="278" t="s">
        <v>105</v>
      </c>
      <c r="I101" s="278" t="s">
        <v>60</v>
      </c>
      <c r="J101" s="278" t="s">
        <v>541</v>
      </c>
      <c r="K101" s="277"/>
    </row>
    <row r="102" spans="2:11" ht="17.25" customHeight="1">
      <c r="B102" s="276"/>
      <c r="C102" s="280" t="s">
        <v>542</v>
      </c>
      <c r="D102" s="280"/>
      <c r="E102" s="280"/>
      <c r="F102" s="281" t="s">
        <v>543</v>
      </c>
      <c r="G102" s="282"/>
      <c r="H102" s="280"/>
      <c r="I102" s="280"/>
      <c r="J102" s="280" t="s">
        <v>544</v>
      </c>
      <c r="K102" s="277"/>
    </row>
    <row r="103" spans="2:11" ht="5.25" customHeight="1">
      <c r="B103" s="276"/>
      <c r="C103" s="278"/>
      <c r="D103" s="278"/>
      <c r="E103" s="278"/>
      <c r="F103" s="278"/>
      <c r="G103" s="294"/>
      <c r="H103" s="278"/>
      <c r="I103" s="278"/>
      <c r="J103" s="278"/>
      <c r="K103" s="277"/>
    </row>
    <row r="104" spans="2:11" ht="15" customHeight="1">
      <c r="B104" s="276"/>
      <c r="C104" s="266" t="s">
        <v>56</v>
      </c>
      <c r="D104" s="283"/>
      <c r="E104" s="283"/>
      <c r="F104" s="285" t="s">
        <v>545</v>
      </c>
      <c r="G104" s="294"/>
      <c r="H104" s="266" t="s">
        <v>584</v>
      </c>
      <c r="I104" s="266" t="s">
        <v>547</v>
      </c>
      <c r="J104" s="266">
        <v>20</v>
      </c>
      <c r="K104" s="277"/>
    </row>
    <row r="105" spans="2:11" ht="15" customHeight="1">
      <c r="B105" s="276"/>
      <c r="C105" s="266" t="s">
        <v>548</v>
      </c>
      <c r="D105" s="266"/>
      <c r="E105" s="266"/>
      <c r="F105" s="285" t="s">
        <v>545</v>
      </c>
      <c r="G105" s="266"/>
      <c r="H105" s="266" t="s">
        <v>584</v>
      </c>
      <c r="I105" s="266" t="s">
        <v>547</v>
      </c>
      <c r="J105" s="266">
        <v>120</v>
      </c>
      <c r="K105" s="277"/>
    </row>
    <row r="106" spans="2:11" ht="15" customHeight="1">
      <c r="B106" s="286"/>
      <c r="C106" s="266" t="s">
        <v>550</v>
      </c>
      <c r="D106" s="266"/>
      <c r="E106" s="266"/>
      <c r="F106" s="285" t="s">
        <v>551</v>
      </c>
      <c r="G106" s="266"/>
      <c r="H106" s="266" t="s">
        <v>584</v>
      </c>
      <c r="I106" s="266" t="s">
        <v>547</v>
      </c>
      <c r="J106" s="266">
        <v>50</v>
      </c>
      <c r="K106" s="277"/>
    </row>
    <row r="107" spans="2:11" ht="15" customHeight="1">
      <c r="B107" s="286"/>
      <c r="C107" s="266" t="s">
        <v>553</v>
      </c>
      <c r="D107" s="266"/>
      <c r="E107" s="266"/>
      <c r="F107" s="285" t="s">
        <v>545</v>
      </c>
      <c r="G107" s="266"/>
      <c r="H107" s="266" t="s">
        <v>584</v>
      </c>
      <c r="I107" s="266" t="s">
        <v>555</v>
      </c>
      <c r="J107" s="266"/>
      <c r="K107" s="277"/>
    </row>
    <row r="108" spans="2:11" ht="15" customHeight="1">
      <c r="B108" s="286"/>
      <c r="C108" s="266" t="s">
        <v>564</v>
      </c>
      <c r="D108" s="266"/>
      <c r="E108" s="266"/>
      <c r="F108" s="285" t="s">
        <v>551</v>
      </c>
      <c r="G108" s="266"/>
      <c r="H108" s="266" t="s">
        <v>584</v>
      </c>
      <c r="I108" s="266" t="s">
        <v>547</v>
      </c>
      <c r="J108" s="266">
        <v>50</v>
      </c>
      <c r="K108" s="277"/>
    </row>
    <row r="109" spans="2:11" ht="15" customHeight="1">
      <c r="B109" s="286"/>
      <c r="C109" s="266" t="s">
        <v>572</v>
      </c>
      <c r="D109" s="266"/>
      <c r="E109" s="266"/>
      <c r="F109" s="285" t="s">
        <v>551</v>
      </c>
      <c r="G109" s="266"/>
      <c r="H109" s="266" t="s">
        <v>584</v>
      </c>
      <c r="I109" s="266" t="s">
        <v>547</v>
      </c>
      <c r="J109" s="266">
        <v>50</v>
      </c>
      <c r="K109" s="277"/>
    </row>
    <row r="110" spans="2:11" ht="15" customHeight="1">
      <c r="B110" s="286"/>
      <c r="C110" s="266" t="s">
        <v>570</v>
      </c>
      <c r="D110" s="266"/>
      <c r="E110" s="266"/>
      <c r="F110" s="285" t="s">
        <v>551</v>
      </c>
      <c r="G110" s="266"/>
      <c r="H110" s="266" t="s">
        <v>584</v>
      </c>
      <c r="I110" s="266" t="s">
        <v>547</v>
      </c>
      <c r="J110" s="266">
        <v>50</v>
      </c>
      <c r="K110" s="277"/>
    </row>
    <row r="111" spans="2:11" ht="15" customHeight="1">
      <c r="B111" s="286"/>
      <c r="C111" s="266" t="s">
        <v>56</v>
      </c>
      <c r="D111" s="266"/>
      <c r="E111" s="266"/>
      <c r="F111" s="285" t="s">
        <v>545</v>
      </c>
      <c r="G111" s="266"/>
      <c r="H111" s="266" t="s">
        <v>585</v>
      </c>
      <c r="I111" s="266" t="s">
        <v>547</v>
      </c>
      <c r="J111" s="266">
        <v>20</v>
      </c>
      <c r="K111" s="277"/>
    </row>
    <row r="112" spans="2:11" ht="15" customHeight="1">
      <c r="B112" s="286"/>
      <c r="C112" s="266" t="s">
        <v>586</v>
      </c>
      <c r="D112" s="266"/>
      <c r="E112" s="266"/>
      <c r="F112" s="285" t="s">
        <v>545</v>
      </c>
      <c r="G112" s="266"/>
      <c r="H112" s="266" t="s">
        <v>587</v>
      </c>
      <c r="I112" s="266" t="s">
        <v>547</v>
      </c>
      <c r="J112" s="266">
        <v>120</v>
      </c>
      <c r="K112" s="277"/>
    </row>
    <row r="113" spans="2:11" ht="15" customHeight="1">
      <c r="B113" s="286"/>
      <c r="C113" s="266" t="s">
        <v>41</v>
      </c>
      <c r="D113" s="266"/>
      <c r="E113" s="266"/>
      <c r="F113" s="285" t="s">
        <v>545</v>
      </c>
      <c r="G113" s="266"/>
      <c r="H113" s="266" t="s">
        <v>588</v>
      </c>
      <c r="I113" s="266" t="s">
        <v>579</v>
      </c>
      <c r="J113" s="266"/>
      <c r="K113" s="277"/>
    </row>
    <row r="114" spans="2:11" ht="15" customHeight="1">
      <c r="B114" s="286"/>
      <c r="C114" s="266" t="s">
        <v>51</v>
      </c>
      <c r="D114" s="266"/>
      <c r="E114" s="266"/>
      <c r="F114" s="285" t="s">
        <v>545</v>
      </c>
      <c r="G114" s="266"/>
      <c r="H114" s="266" t="s">
        <v>589</v>
      </c>
      <c r="I114" s="266" t="s">
        <v>579</v>
      </c>
      <c r="J114" s="266"/>
      <c r="K114" s="277"/>
    </row>
    <row r="115" spans="2:11" ht="15" customHeight="1">
      <c r="B115" s="286"/>
      <c r="C115" s="266" t="s">
        <v>60</v>
      </c>
      <c r="D115" s="266"/>
      <c r="E115" s="266"/>
      <c r="F115" s="285" t="s">
        <v>545</v>
      </c>
      <c r="G115" s="266"/>
      <c r="H115" s="266" t="s">
        <v>590</v>
      </c>
      <c r="I115" s="266" t="s">
        <v>591</v>
      </c>
      <c r="J115" s="266"/>
      <c r="K115" s="277"/>
    </row>
    <row r="116" spans="2:11" ht="15" customHeight="1">
      <c r="B116" s="289"/>
      <c r="C116" s="295"/>
      <c r="D116" s="295"/>
      <c r="E116" s="295"/>
      <c r="F116" s="295"/>
      <c r="G116" s="295"/>
      <c r="H116" s="295"/>
      <c r="I116" s="295"/>
      <c r="J116" s="295"/>
      <c r="K116" s="291"/>
    </row>
    <row r="117" spans="2:11" ht="18.75" customHeight="1">
      <c r="B117" s="296"/>
      <c r="C117" s="262"/>
      <c r="D117" s="262"/>
      <c r="E117" s="262"/>
      <c r="F117" s="297"/>
      <c r="G117" s="262"/>
      <c r="H117" s="262"/>
      <c r="I117" s="262"/>
      <c r="J117" s="262"/>
      <c r="K117" s="296"/>
    </row>
    <row r="118" spans="2:11" ht="18.75" customHeight="1">
      <c r="B118" s="272"/>
      <c r="C118" s="272"/>
      <c r="D118" s="272"/>
      <c r="E118" s="272"/>
      <c r="F118" s="272"/>
      <c r="G118" s="272"/>
      <c r="H118" s="272"/>
      <c r="I118" s="272"/>
      <c r="J118" s="272"/>
      <c r="K118" s="272"/>
    </row>
    <row r="119" spans="2:11" ht="7.5" customHeight="1">
      <c r="B119" s="298"/>
      <c r="C119" s="299"/>
      <c r="D119" s="299"/>
      <c r="E119" s="299"/>
      <c r="F119" s="299"/>
      <c r="G119" s="299"/>
      <c r="H119" s="299"/>
      <c r="I119" s="299"/>
      <c r="J119" s="299"/>
      <c r="K119" s="300"/>
    </row>
    <row r="120" spans="2:11" ht="45" customHeight="1">
      <c r="B120" s="301"/>
      <c r="C120" s="374" t="s">
        <v>592</v>
      </c>
      <c r="D120" s="374"/>
      <c r="E120" s="374"/>
      <c r="F120" s="374"/>
      <c r="G120" s="374"/>
      <c r="H120" s="374"/>
      <c r="I120" s="374"/>
      <c r="J120" s="374"/>
      <c r="K120" s="302"/>
    </row>
    <row r="121" spans="2:11" ht="17.25" customHeight="1">
      <c r="B121" s="303"/>
      <c r="C121" s="278" t="s">
        <v>539</v>
      </c>
      <c r="D121" s="278"/>
      <c r="E121" s="278"/>
      <c r="F121" s="278" t="s">
        <v>540</v>
      </c>
      <c r="G121" s="279"/>
      <c r="H121" s="278" t="s">
        <v>105</v>
      </c>
      <c r="I121" s="278" t="s">
        <v>60</v>
      </c>
      <c r="J121" s="278" t="s">
        <v>541</v>
      </c>
      <c r="K121" s="304"/>
    </row>
    <row r="122" spans="2:11" ht="17.25" customHeight="1">
      <c r="B122" s="303"/>
      <c r="C122" s="280" t="s">
        <v>542</v>
      </c>
      <c r="D122" s="280"/>
      <c r="E122" s="280"/>
      <c r="F122" s="281" t="s">
        <v>543</v>
      </c>
      <c r="G122" s="282"/>
      <c r="H122" s="280"/>
      <c r="I122" s="280"/>
      <c r="J122" s="280" t="s">
        <v>544</v>
      </c>
      <c r="K122" s="304"/>
    </row>
    <row r="123" spans="2:11" ht="5.25" customHeight="1">
      <c r="B123" s="305"/>
      <c r="C123" s="283"/>
      <c r="D123" s="283"/>
      <c r="E123" s="283"/>
      <c r="F123" s="283"/>
      <c r="G123" s="266"/>
      <c r="H123" s="283"/>
      <c r="I123" s="283"/>
      <c r="J123" s="283"/>
      <c r="K123" s="306"/>
    </row>
    <row r="124" spans="2:11" ht="15" customHeight="1">
      <c r="B124" s="305"/>
      <c r="C124" s="266" t="s">
        <v>548</v>
      </c>
      <c r="D124" s="283"/>
      <c r="E124" s="283"/>
      <c r="F124" s="285" t="s">
        <v>545</v>
      </c>
      <c r="G124" s="266"/>
      <c r="H124" s="266" t="s">
        <v>584</v>
      </c>
      <c r="I124" s="266" t="s">
        <v>547</v>
      </c>
      <c r="J124" s="266">
        <v>120</v>
      </c>
      <c r="K124" s="307"/>
    </row>
    <row r="125" spans="2:11" ht="15" customHeight="1">
      <c r="B125" s="305"/>
      <c r="C125" s="266" t="s">
        <v>593</v>
      </c>
      <c r="D125" s="266"/>
      <c r="E125" s="266"/>
      <c r="F125" s="285" t="s">
        <v>545</v>
      </c>
      <c r="G125" s="266"/>
      <c r="H125" s="266" t="s">
        <v>594</v>
      </c>
      <c r="I125" s="266" t="s">
        <v>547</v>
      </c>
      <c r="J125" s="266" t="s">
        <v>595</v>
      </c>
      <c r="K125" s="307"/>
    </row>
    <row r="126" spans="2:11" ht="15" customHeight="1">
      <c r="B126" s="305"/>
      <c r="C126" s="266" t="s">
        <v>494</v>
      </c>
      <c r="D126" s="266"/>
      <c r="E126" s="266"/>
      <c r="F126" s="285" t="s">
        <v>545</v>
      </c>
      <c r="G126" s="266"/>
      <c r="H126" s="266" t="s">
        <v>596</v>
      </c>
      <c r="I126" s="266" t="s">
        <v>547</v>
      </c>
      <c r="J126" s="266" t="s">
        <v>595</v>
      </c>
      <c r="K126" s="307"/>
    </row>
    <row r="127" spans="2:11" ht="15" customHeight="1">
      <c r="B127" s="305"/>
      <c r="C127" s="266" t="s">
        <v>556</v>
      </c>
      <c r="D127" s="266"/>
      <c r="E127" s="266"/>
      <c r="F127" s="285" t="s">
        <v>551</v>
      </c>
      <c r="G127" s="266"/>
      <c r="H127" s="266" t="s">
        <v>557</v>
      </c>
      <c r="I127" s="266" t="s">
        <v>547</v>
      </c>
      <c r="J127" s="266">
        <v>15</v>
      </c>
      <c r="K127" s="307"/>
    </row>
    <row r="128" spans="2:11" ht="15" customHeight="1">
      <c r="B128" s="305"/>
      <c r="C128" s="287" t="s">
        <v>558</v>
      </c>
      <c r="D128" s="287"/>
      <c r="E128" s="287"/>
      <c r="F128" s="288" t="s">
        <v>551</v>
      </c>
      <c r="G128" s="287"/>
      <c r="H128" s="287" t="s">
        <v>559</v>
      </c>
      <c r="I128" s="287" t="s">
        <v>547</v>
      </c>
      <c r="J128" s="287">
        <v>15</v>
      </c>
      <c r="K128" s="307"/>
    </row>
    <row r="129" spans="2:11" ht="15" customHeight="1">
      <c r="B129" s="305"/>
      <c r="C129" s="287" t="s">
        <v>560</v>
      </c>
      <c r="D129" s="287"/>
      <c r="E129" s="287"/>
      <c r="F129" s="288" t="s">
        <v>551</v>
      </c>
      <c r="G129" s="287"/>
      <c r="H129" s="287" t="s">
        <v>561</v>
      </c>
      <c r="I129" s="287" t="s">
        <v>547</v>
      </c>
      <c r="J129" s="287">
        <v>20</v>
      </c>
      <c r="K129" s="307"/>
    </row>
    <row r="130" spans="2:11" ht="15" customHeight="1">
      <c r="B130" s="305"/>
      <c r="C130" s="287" t="s">
        <v>562</v>
      </c>
      <c r="D130" s="287"/>
      <c r="E130" s="287"/>
      <c r="F130" s="288" t="s">
        <v>551</v>
      </c>
      <c r="G130" s="287"/>
      <c r="H130" s="287" t="s">
        <v>563</v>
      </c>
      <c r="I130" s="287" t="s">
        <v>547</v>
      </c>
      <c r="J130" s="287">
        <v>20</v>
      </c>
      <c r="K130" s="307"/>
    </row>
    <row r="131" spans="2:11" ht="15" customHeight="1">
      <c r="B131" s="305"/>
      <c r="C131" s="266" t="s">
        <v>550</v>
      </c>
      <c r="D131" s="266"/>
      <c r="E131" s="266"/>
      <c r="F131" s="285" t="s">
        <v>551</v>
      </c>
      <c r="G131" s="266"/>
      <c r="H131" s="266" t="s">
        <v>584</v>
      </c>
      <c r="I131" s="266" t="s">
        <v>547</v>
      </c>
      <c r="J131" s="266">
        <v>50</v>
      </c>
      <c r="K131" s="307"/>
    </row>
    <row r="132" spans="2:11" ht="15" customHeight="1">
      <c r="B132" s="305"/>
      <c r="C132" s="266" t="s">
        <v>564</v>
      </c>
      <c r="D132" s="266"/>
      <c r="E132" s="266"/>
      <c r="F132" s="285" t="s">
        <v>551</v>
      </c>
      <c r="G132" s="266"/>
      <c r="H132" s="266" t="s">
        <v>584</v>
      </c>
      <c r="I132" s="266" t="s">
        <v>547</v>
      </c>
      <c r="J132" s="266">
        <v>50</v>
      </c>
      <c r="K132" s="307"/>
    </row>
    <row r="133" spans="2:11" ht="15" customHeight="1">
      <c r="B133" s="305"/>
      <c r="C133" s="266" t="s">
        <v>570</v>
      </c>
      <c r="D133" s="266"/>
      <c r="E133" s="266"/>
      <c r="F133" s="285" t="s">
        <v>551</v>
      </c>
      <c r="G133" s="266"/>
      <c r="H133" s="266" t="s">
        <v>584</v>
      </c>
      <c r="I133" s="266" t="s">
        <v>547</v>
      </c>
      <c r="J133" s="266">
        <v>50</v>
      </c>
      <c r="K133" s="307"/>
    </row>
    <row r="134" spans="2:11" ht="15" customHeight="1">
      <c r="B134" s="305"/>
      <c r="C134" s="266" t="s">
        <v>572</v>
      </c>
      <c r="D134" s="266"/>
      <c r="E134" s="266"/>
      <c r="F134" s="285" t="s">
        <v>551</v>
      </c>
      <c r="G134" s="266"/>
      <c r="H134" s="266" t="s">
        <v>584</v>
      </c>
      <c r="I134" s="266" t="s">
        <v>547</v>
      </c>
      <c r="J134" s="266">
        <v>50</v>
      </c>
      <c r="K134" s="307"/>
    </row>
    <row r="135" spans="2:11" ht="15" customHeight="1">
      <c r="B135" s="305"/>
      <c r="C135" s="266" t="s">
        <v>110</v>
      </c>
      <c r="D135" s="266"/>
      <c r="E135" s="266"/>
      <c r="F135" s="285" t="s">
        <v>551</v>
      </c>
      <c r="G135" s="266"/>
      <c r="H135" s="266" t="s">
        <v>597</v>
      </c>
      <c r="I135" s="266" t="s">
        <v>547</v>
      </c>
      <c r="J135" s="266">
        <v>255</v>
      </c>
      <c r="K135" s="307"/>
    </row>
    <row r="136" spans="2:11" ht="15" customHeight="1">
      <c r="B136" s="305"/>
      <c r="C136" s="266" t="s">
        <v>574</v>
      </c>
      <c r="D136" s="266"/>
      <c r="E136" s="266"/>
      <c r="F136" s="285" t="s">
        <v>545</v>
      </c>
      <c r="G136" s="266"/>
      <c r="H136" s="266" t="s">
        <v>598</v>
      </c>
      <c r="I136" s="266" t="s">
        <v>576</v>
      </c>
      <c r="J136" s="266"/>
      <c r="K136" s="307"/>
    </row>
    <row r="137" spans="2:11" ht="15" customHeight="1">
      <c r="B137" s="305"/>
      <c r="C137" s="266" t="s">
        <v>577</v>
      </c>
      <c r="D137" s="266"/>
      <c r="E137" s="266"/>
      <c r="F137" s="285" t="s">
        <v>545</v>
      </c>
      <c r="G137" s="266"/>
      <c r="H137" s="266" t="s">
        <v>599</v>
      </c>
      <c r="I137" s="266" t="s">
        <v>579</v>
      </c>
      <c r="J137" s="266"/>
      <c r="K137" s="307"/>
    </row>
    <row r="138" spans="2:11" ht="15" customHeight="1">
      <c r="B138" s="305"/>
      <c r="C138" s="266" t="s">
        <v>580</v>
      </c>
      <c r="D138" s="266"/>
      <c r="E138" s="266"/>
      <c r="F138" s="285" t="s">
        <v>545</v>
      </c>
      <c r="G138" s="266"/>
      <c r="H138" s="266" t="s">
        <v>580</v>
      </c>
      <c r="I138" s="266" t="s">
        <v>579</v>
      </c>
      <c r="J138" s="266"/>
      <c r="K138" s="307"/>
    </row>
    <row r="139" spans="2:11" ht="15" customHeight="1">
      <c r="B139" s="305"/>
      <c r="C139" s="266" t="s">
        <v>41</v>
      </c>
      <c r="D139" s="266"/>
      <c r="E139" s="266"/>
      <c r="F139" s="285" t="s">
        <v>545</v>
      </c>
      <c r="G139" s="266"/>
      <c r="H139" s="266" t="s">
        <v>600</v>
      </c>
      <c r="I139" s="266" t="s">
        <v>579</v>
      </c>
      <c r="J139" s="266"/>
      <c r="K139" s="307"/>
    </row>
    <row r="140" spans="2:11" ht="15" customHeight="1">
      <c r="B140" s="305"/>
      <c r="C140" s="266" t="s">
        <v>601</v>
      </c>
      <c r="D140" s="266"/>
      <c r="E140" s="266"/>
      <c r="F140" s="285" t="s">
        <v>545</v>
      </c>
      <c r="G140" s="266"/>
      <c r="H140" s="266" t="s">
        <v>602</v>
      </c>
      <c r="I140" s="266" t="s">
        <v>579</v>
      </c>
      <c r="J140" s="266"/>
      <c r="K140" s="307"/>
    </row>
    <row r="141" spans="2:11" ht="15" customHeight="1">
      <c r="B141" s="308"/>
      <c r="C141" s="309"/>
      <c r="D141" s="309"/>
      <c r="E141" s="309"/>
      <c r="F141" s="309"/>
      <c r="G141" s="309"/>
      <c r="H141" s="309"/>
      <c r="I141" s="309"/>
      <c r="J141" s="309"/>
      <c r="K141" s="310"/>
    </row>
    <row r="142" spans="2:11" ht="18.75" customHeight="1">
      <c r="B142" s="262"/>
      <c r="C142" s="262"/>
      <c r="D142" s="262"/>
      <c r="E142" s="262"/>
      <c r="F142" s="297"/>
      <c r="G142" s="262"/>
      <c r="H142" s="262"/>
      <c r="I142" s="262"/>
      <c r="J142" s="262"/>
      <c r="K142" s="262"/>
    </row>
    <row r="143" spans="2:11" ht="18.75" customHeight="1">
      <c r="B143" s="272"/>
      <c r="C143" s="272"/>
      <c r="D143" s="272"/>
      <c r="E143" s="272"/>
      <c r="F143" s="272"/>
      <c r="G143" s="272"/>
      <c r="H143" s="272"/>
      <c r="I143" s="272"/>
      <c r="J143" s="272"/>
      <c r="K143" s="272"/>
    </row>
    <row r="144" spans="2:11" ht="7.5" customHeight="1">
      <c r="B144" s="273"/>
      <c r="C144" s="274"/>
      <c r="D144" s="274"/>
      <c r="E144" s="274"/>
      <c r="F144" s="274"/>
      <c r="G144" s="274"/>
      <c r="H144" s="274"/>
      <c r="I144" s="274"/>
      <c r="J144" s="274"/>
      <c r="K144" s="275"/>
    </row>
    <row r="145" spans="2:11" ht="45" customHeight="1">
      <c r="B145" s="276"/>
      <c r="C145" s="378" t="s">
        <v>603</v>
      </c>
      <c r="D145" s="378"/>
      <c r="E145" s="378"/>
      <c r="F145" s="378"/>
      <c r="G145" s="378"/>
      <c r="H145" s="378"/>
      <c r="I145" s="378"/>
      <c r="J145" s="378"/>
      <c r="K145" s="277"/>
    </row>
    <row r="146" spans="2:11" ht="17.25" customHeight="1">
      <c r="B146" s="276"/>
      <c r="C146" s="278" t="s">
        <v>539</v>
      </c>
      <c r="D146" s="278"/>
      <c r="E146" s="278"/>
      <c r="F146" s="278" t="s">
        <v>540</v>
      </c>
      <c r="G146" s="279"/>
      <c r="H146" s="278" t="s">
        <v>105</v>
      </c>
      <c r="I146" s="278" t="s">
        <v>60</v>
      </c>
      <c r="J146" s="278" t="s">
        <v>541</v>
      </c>
      <c r="K146" s="277"/>
    </row>
    <row r="147" spans="2:11" ht="17.25" customHeight="1">
      <c r="B147" s="276"/>
      <c r="C147" s="280" t="s">
        <v>542</v>
      </c>
      <c r="D147" s="280"/>
      <c r="E147" s="280"/>
      <c r="F147" s="281" t="s">
        <v>543</v>
      </c>
      <c r="G147" s="282"/>
      <c r="H147" s="280"/>
      <c r="I147" s="280"/>
      <c r="J147" s="280" t="s">
        <v>544</v>
      </c>
      <c r="K147" s="277"/>
    </row>
    <row r="148" spans="2:11" ht="5.25" customHeight="1">
      <c r="B148" s="286"/>
      <c r="C148" s="283"/>
      <c r="D148" s="283"/>
      <c r="E148" s="283"/>
      <c r="F148" s="283"/>
      <c r="G148" s="284"/>
      <c r="H148" s="283"/>
      <c r="I148" s="283"/>
      <c r="J148" s="283"/>
      <c r="K148" s="307"/>
    </row>
    <row r="149" spans="2:11" ht="15" customHeight="1">
      <c r="B149" s="286"/>
      <c r="C149" s="311" t="s">
        <v>548</v>
      </c>
      <c r="D149" s="266"/>
      <c r="E149" s="266"/>
      <c r="F149" s="312" t="s">
        <v>545</v>
      </c>
      <c r="G149" s="266"/>
      <c r="H149" s="311" t="s">
        <v>584</v>
      </c>
      <c r="I149" s="311" t="s">
        <v>547</v>
      </c>
      <c r="J149" s="311">
        <v>120</v>
      </c>
      <c r="K149" s="307"/>
    </row>
    <row r="150" spans="2:11" ht="15" customHeight="1">
      <c r="B150" s="286"/>
      <c r="C150" s="311" t="s">
        <v>593</v>
      </c>
      <c r="D150" s="266"/>
      <c r="E150" s="266"/>
      <c r="F150" s="312" t="s">
        <v>545</v>
      </c>
      <c r="G150" s="266"/>
      <c r="H150" s="311" t="s">
        <v>604</v>
      </c>
      <c r="I150" s="311" t="s">
        <v>547</v>
      </c>
      <c r="J150" s="311" t="s">
        <v>595</v>
      </c>
      <c r="K150" s="307"/>
    </row>
    <row r="151" spans="2:11" ht="15" customHeight="1">
      <c r="B151" s="286"/>
      <c r="C151" s="311" t="s">
        <v>494</v>
      </c>
      <c r="D151" s="266"/>
      <c r="E151" s="266"/>
      <c r="F151" s="312" t="s">
        <v>545</v>
      </c>
      <c r="G151" s="266"/>
      <c r="H151" s="311" t="s">
        <v>605</v>
      </c>
      <c r="I151" s="311" t="s">
        <v>547</v>
      </c>
      <c r="J151" s="311" t="s">
        <v>595</v>
      </c>
      <c r="K151" s="307"/>
    </row>
    <row r="152" spans="2:11" ht="15" customHeight="1">
      <c r="B152" s="286"/>
      <c r="C152" s="311" t="s">
        <v>550</v>
      </c>
      <c r="D152" s="266"/>
      <c r="E152" s="266"/>
      <c r="F152" s="312" t="s">
        <v>551</v>
      </c>
      <c r="G152" s="266"/>
      <c r="H152" s="311" t="s">
        <v>584</v>
      </c>
      <c r="I152" s="311" t="s">
        <v>547</v>
      </c>
      <c r="J152" s="311">
        <v>50</v>
      </c>
      <c r="K152" s="307"/>
    </row>
    <row r="153" spans="2:11" ht="15" customHeight="1">
      <c r="B153" s="286"/>
      <c r="C153" s="311" t="s">
        <v>553</v>
      </c>
      <c r="D153" s="266"/>
      <c r="E153" s="266"/>
      <c r="F153" s="312" t="s">
        <v>545</v>
      </c>
      <c r="G153" s="266"/>
      <c r="H153" s="311" t="s">
        <v>584</v>
      </c>
      <c r="I153" s="311" t="s">
        <v>555</v>
      </c>
      <c r="J153" s="311"/>
      <c r="K153" s="307"/>
    </row>
    <row r="154" spans="2:11" ht="15" customHeight="1">
      <c r="B154" s="286"/>
      <c r="C154" s="311" t="s">
        <v>564</v>
      </c>
      <c r="D154" s="266"/>
      <c r="E154" s="266"/>
      <c r="F154" s="312" t="s">
        <v>551</v>
      </c>
      <c r="G154" s="266"/>
      <c r="H154" s="311" t="s">
        <v>584</v>
      </c>
      <c r="I154" s="311" t="s">
        <v>547</v>
      </c>
      <c r="J154" s="311">
        <v>50</v>
      </c>
      <c r="K154" s="307"/>
    </row>
    <row r="155" spans="2:11" ht="15" customHeight="1">
      <c r="B155" s="286"/>
      <c r="C155" s="311" t="s">
        <v>572</v>
      </c>
      <c r="D155" s="266"/>
      <c r="E155" s="266"/>
      <c r="F155" s="312" t="s">
        <v>551</v>
      </c>
      <c r="G155" s="266"/>
      <c r="H155" s="311" t="s">
        <v>584</v>
      </c>
      <c r="I155" s="311" t="s">
        <v>547</v>
      </c>
      <c r="J155" s="311">
        <v>50</v>
      </c>
      <c r="K155" s="307"/>
    </row>
    <row r="156" spans="2:11" ht="15" customHeight="1">
      <c r="B156" s="286"/>
      <c r="C156" s="311" t="s">
        <v>570</v>
      </c>
      <c r="D156" s="266"/>
      <c r="E156" s="266"/>
      <c r="F156" s="312" t="s">
        <v>551</v>
      </c>
      <c r="G156" s="266"/>
      <c r="H156" s="311" t="s">
        <v>584</v>
      </c>
      <c r="I156" s="311" t="s">
        <v>547</v>
      </c>
      <c r="J156" s="311">
        <v>50</v>
      </c>
      <c r="K156" s="307"/>
    </row>
    <row r="157" spans="2:11" ht="15" customHeight="1">
      <c r="B157" s="286"/>
      <c r="C157" s="311" t="s">
        <v>88</v>
      </c>
      <c r="D157" s="266"/>
      <c r="E157" s="266"/>
      <c r="F157" s="312" t="s">
        <v>545</v>
      </c>
      <c r="G157" s="266"/>
      <c r="H157" s="311" t="s">
        <v>606</v>
      </c>
      <c r="I157" s="311" t="s">
        <v>547</v>
      </c>
      <c r="J157" s="311" t="s">
        <v>607</v>
      </c>
      <c r="K157" s="307"/>
    </row>
    <row r="158" spans="2:11" ht="15" customHeight="1">
      <c r="B158" s="286"/>
      <c r="C158" s="311" t="s">
        <v>608</v>
      </c>
      <c r="D158" s="266"/>
      <c r="E158" s="266"/>
      <c r="F158" s="312" t="s">
        <v>545</v>
      </c>
      <c r="G158" s="266"/>
      <c r="H158" s="311" t="s">
        <v>609</v>
      </c>
      <c r="I158" s="311" t="s">
        <v>579</v>
      </c>
      <c r="J158" s="311"/>
      <c r="K158" s="307"/>
    </row>
    <row r="159" spans="2:11" ht="15" customHeight="1">
      <c r="B159" s="313"/>
      <c r="C159" s="295"/>
      <c r="D159" s="295"/>
      <c r="E159" s="295"/>
      <c r="F159" s="295"/>
      <c r="G159" s="295"/>
      <c r="H159" s="295"/>
      <c r="I159" s="295"/>
      <c r="J159" s="295"/>
      <c r="K159" s="314"/>
    </row>
    <row r="160" spans="2:11" ht="18.75" customHeight="1">
      <c r="B160" s="262"/>
      <c r="C160" s="266"/>
      <c r="D160" s="266"/>
      <c r="E160" s="266"/>
      <c r="F160" s="285"/>
      <c r="G160" s="266"/>
      <c r="H160" s="266"/>
      <c r="I160" s="266"/>
      <c r="J160" s="266"/>
      <c r="K160" s="262"/>
    </row>
    <row r="161" spans="2:11" ht="18.75" customHeight="1">
      <c r="B161" s="272"/>
      <c r="C161" s="272"/>
      <c r="D161" s="272"/>
      <c r="E161" s="272"/>
      <c r="F161" s="272"/>
      <c r="G161" s="272"/>
      <c r="H161" s="272"/>
      <c r="I161" s="272"/>
      <c r="J161" s="272"/>
      <c r="K161" s="272"/>
    </row>
    <row r="162" spans="2:11" ht="7.5" customHeight="1">
      <c r="B162" s="254"/>
      <c r="C162" s="255"/>
      <c r="D162" s="255"/>
      <c r="E162" s="255"/>
      <c r="F162" s="255"/>
      <c r="G162" s="255"/>
      <c r="H162" s="255"/>
      <c r="I162" s="255"/>
      <c r="J162" s="255"/>
      <c r="K162" s="256"/>
    </row>
    <row r="163" spans="2:11" ht="45" customHeight="1">
      <c r="B163" s="257"/>
      <c r="C163" s="374" t="s">
        <v>610</v>
      </c>
      <c r="D163" s="374"/>
      <c r="E163" s="374"/>
      <c r="F163" s="374"/>
      <c r="G163" s="374"/>
      <c r="H163" s="374"/>
      <c r="I163" s="374"/>
      <c r="J163" s="374"/>
      <c r="K163" s="258"/>
    </row>
    <row r="164" spans="2:11" ht="17.25" customHeight="1">
      <c r="B164" s="257"/>
      <c r="C164" s="278" t="s">
        <v>539</v>
      </c>
      <c r="D164" s="278"/>
      <c r="E164" s="278"/>
      <c r="F164" s="278" t="s">
        <v>540</v>
      </c>
      <c r="G164" s="315"/>
      <c r="H164" s="316" t="s">
        <v>105</v>
      </c>
      <c r="I164" s="316" t="s">
        <v>60</v>
      </c>
      <c r="J164" s="278" t="s">
        <v>541</v>
      </c>
      <c r="K164" s="258"/>
    </row>
    <row r="165" spans="2:11" ht="17.25" customHeight="1">
      <c r="B165" s="259"/>
      <c r="C165" s="280" t="s">
        <v>542</v>
      </c>
      <c r="D165" s="280"/>
      <c r="E165" s="280"/>
      <c r="F165" s="281" t="s">
        <v>543</v>
      </c>
      <c r="G165" s="317"/>
      <c r="H165" s="318"/>
      <c r="I165" s="318"/>
      <c r="J165" s="280" t="s">
        <v>544</v>
      </c>
      <c r="K165" s="260"/>
    </row>
    <row r="166" spans="2:11" ht="5.25" customHeight="1">
      <c r="B166" s="286"/>
      <c r="C166" s="283"/>
      <c r="D166" s="283"/>
      <c r="E166" s="283"/>
      <c r="F166" s="283"/>
      <c r="G166" s="284"/>
      <c r="H166" s="283"/>
      <c r="I166" s="283"/>
      <c r="J166" s="283"/>
      <c r="K166" s="307"/>
    </row>
    <row r="167" spans="2:11" ht="15" customHeight="1">
      <c r="B167" s="286"/>
      <c r="C167" s="266" t="s">
        <v>548</v>
      </c>
      <c r="D167" s="266"/>
      <c r="E167" s="266"/>
      <c r="F167" s="285" t="s">
        <v>545</v>
      </c>
      <c r="G167" s="266"/>
      <c r="H167" s="266" t="s">
        <v>584</v>
      </c>
      <c r="I167" s="266" t="s">
        <v>547</v>
      </c>
      <c r="J167" s="266">
        <v>120</v>
      </c>
      <c r="K167" s="307"/>
    </row>
    <row r="168" spans="2:11" ht="15" customHeight="1">
      <c r="B168" s="286"/>
      <c r="C168" s="266" t="s">
        <v>593</v>
      </c>
      <c r="D168" s="266"/>
      <c r="E168" s="266"/>
      <c r="F168" s="285" t="s">
        <v>545</v>
      </c>
      <c r="G168" s="266"/>
      <c r="H168" s="266" t="s">
        <v>594</v>
      </c>
      <c r="I168" s="266" t="s">
        <v>547</v>
      </c>
      <c r="J168" s="266" t="s">
        <v>595</v>
      </c>
      <c r="K168" s="307"/>
    </row>
    <row r="169" spans="2:11" ht="15" customHeight="1">
      <c r="B169" s="286"/>
      <c r="C169" s="266" t="s">
        <v>494</v>
      </c>
      <c r="D169" s="266"/>
      <c r="E169" s="266"/>
      <c r="F169" s="285" t="s">
        <v>545</v>
      </c>
      <c r="G169" s="266"/>
      <c r="H169" s="266" t="s">
        <v>611</v>
      </c>
      <c r="I169" s="266" t="s">
        <v>547</v>
      </c>
      <c r="J169" s="266" t="s">
        <v>595</v>
      </c>
      <c r="K169" s="307"/>
    </row>
    <row r="170" spans="2:11" ht="15" customHeight="1">
      <c r="B170" s="286"/>
      <c r="C170" s="266" t="s">
        <v>550</v>
      </c>
      <c r="D170" s="266"/>
      <c r="E170" s="266"/>
      <c r="F170" s="285" t="s">
        <v>551</v>
      </c>
      <c r="G170" s="266"/>
      <c r="H170" s="266" t="s">
        <v>611</v>
      </c>
      <c r="I170" s="266" t="s">
        <v>547</v>
      </c>
      <c r="J170" s="266">
        <v>50</v>
      </c>
      <c r="K170" s="307"/>
    </row>
    <row r="171" spans="2:11" ht="15" customHeight="1">
      <c r="B171" s="286"/>
      <c r="C171" s="266" t="s">
        <v>553</v>
      </c>
      <c r="D171" s="266"/>
      <c r="E171" s="266"/>
      <c r="F171" s="285" t="s">
        <v>545</v>
      </c>
      <c r="G171" s="266"/>
      <c r="H171" s="266" t="s">
        <v>611</v>
      </c>
      <c r="I171" s="266" t="s">
        <v>555</v>
      </c>
      <c r="J171" s="266"/>
      <c r="K171" s="307"/>
    </row>
    <row r="172" spans="2:11" ht="15" customHeight="1">
      <c r="B172" s="286"/>
      <c r="C172" s="266" t="s">
        <v>564</v>
      </c>
      <c r="D172" s="266"/>
      <c r="E172" s="266"/>
      <c r="F172" s="285" t="s">
        <v>551</v>
      </c>
      <c r="G172" s="266"/>
      <c r="H172" s="266" t="s">
        <v>611</v>
      </c>
      <c r="I172" s="266" t="s">
        <v>547</v>
      </c>
      <c r="J172" s="266">
        <v>50</v>
      </c>
      <c r="K172" s="307"/>
    </row>
    <row r="173" spans="2:11" ht="15" customHeight="1">
      <c r="B173" s="286"/>
      <c r="C173" s="266" t="s">
        <v>572</v>
      </c>
      <c r="D173" s="266"/>
      <c r="E173" s="266"/>
      <c r="F173" s="285" t="s">
        <v>551</v>
      </c>
      <c r="G173" s="266"/>
      <c r="H173" s="266" t="s">
        <v>611</v>
      </c>
      <c r="I173" s="266" t="s">
        <v>547</v>
      </c>
      <c r="J173" s="266">
        <v>50</v>
      </c>
      <c r="K173" s="307"/>
    </row>
    <row r="174" spans="2:11" ht="15" customHeight="1">
      <c r="B174" s="286"/>
      <c r="C174" s="266" t="s">
        <v>570</v>
      </c>
      <c r="D174" s="266"/>
      <c r="E174" s="266"/>
      <c r="F174" s="285" t="s">
        <v>551</v>
      </c>
      <c r="G174" s="266"/>
      <c r="H174" s="266" t="s">
        <v>611</v>
      </c>
      <c r="I174" s="266" t="s">
        <v>547</v>
      </c>
      <c r="J174" s="266">
        <v>50</v>
      </c>
      <c r="K174" s="307"/>
    </row>
    <row r="175" spans="2:11" ht="15" customHeight="1">
      <c r="B175" s="286"/>
      <c r="C175" s="266" t="s">
        <v>104</v>
      </c>
      <c r="D175" s="266"/>
      <c r="E175" s="266"/>
      <c r="F175" s="285" t="s">
        <v>545</v>
      </c>
      <c r="G175" s="266"/>
      <c r="H175" s="266" t="s">
        <v>612</v>
      </c>
      <c r="I175" s="266" t="s">
        <v>613</v>
      </c>
      <c r="J175" s="266"/>
      <c r="K175" s="307"/>
    </row>
    <row r="176" spans="2:11" ht="15" customHeight="1">
      <c r="B176" s="286"/>
      <c r="C176" s="266" t="s">
        <v>60</v>
      </c>
      <c r="D176" s="266"/>
      <c r="E176" s="266"/>
      <c r="F176" s="285" t="s">
        <v>545</v>
      </c>
      <c r="G176" s="266"/>
      <c r="H176" s="266" t="s">
        <v>614</v>
      </c>
      <c r="I176" s="266" t="s">
        <v>615</v>
      </c>
      <c r="J176" s="266">
        <v>1</v>
      </c>
      <c r="K176" s="307"/>
    </row>
    <row r="177" spans="2:11" ht="15" customHeight="1">
      <c r="B177" s="286"/>
      <c r="C177" s="266" t="s">
        <v>56</v>
      </c>
      <c r="D177" s="266"/>
      <c r="E177" s="266"/>
      <c r="F177" s="285" t="s">
        <v>545</v>
      </c>
      <c r="G177" s="266"/>
      <c r="H177" s="266" t="s">
        <v>616</v>
      </c>
      <c r="I177" s="266" t="s">
        <v>547</v>
      </c>
      <c r="J177" s="266">
        <v>20</v>
      </c>
      <c r="K177" s="307"/>
    </row>
    <row r="178" spans="2:11" ht="15" customHeight="1">
      <c r="B178" s="286"/>
      <c r="C178" s="266" t="s">
        <v>105</v>
      </c>
      <c r="D178" s="266"/>
      <c r="E178" s="266"/>
      <c r="F178" s="285" t="s">
        <v>545</v>
      </c>
      <c r="G178" s="266"/>
      <c r="H178" s="266" t="s">
        <v>617</v>
      </c>
      <c r="I178" s="266" t="s">
        <v>547</v>
      </c>
      <c r="J178" s="266">
        <v>255</v>
      </c>
      <c r="K178" s="307"/>
    </row>
    <row r="179" spans="2:11" ht="15" customHeight="1">
      <c r="B179" s="286"/>
      <c r="C179" s="266" t="s">
        <v>106</v>
      </c>
      <c r="D179" s="266"/>
      <c r="E179" s="266"/>
      <c r="F179" s="285" t="s">
        <v>545</v>
      </c>
      <c r="G179" s="266"/>
      <c r="H179" s="266" t="s">
        <v>510</v>
      </c>
      <c r="I179" s="266" t="s">
        <v>547</v>
      </c>
      <c r="J179" s="266">
        <v>10</v>
      </c>
      <c r="K179" s="307"/>
    </row>
    <row r="180" spans="2:11" ht="15" customHeight="1">
      <c r="B180" s="286"/>
      <c r="C180" s="266" t="s">
        <v>107</v>
      </c>
      <c r="D180" s="266"/>
      <c r="E180" s="266"/>
      <c r="F180" s="285" t="s">
        <v>545</v>
      </c>
      <c r="G180" s="266"/>
      <c r="H180" s="266" t="s">
        <v>618</v>
      </c>
      <c r="I180" s="266" t="s">
        <v>579</v>
      </c>
      <c r="J180" s="266"/>
      <c r="K180" s="307"/>
    </row>
    <row r="181" spans="2:11" ht="15" customHeight="1">
      <c r="B181" s="286"/>
      <c r="C181" s="266" t="s">
        <v>619</v>
      </c>
      <c r="D181" s="266"/>
      <c r="E181" s="266"/>
      <c r="F181" s="285" t="s">
        <v>545</v>
      </c>
      <c r="G181" s="266"/>
      <c r="H181" s="266" t="s">
        <v>620</v>
      </c>
      <c r="I181" s="266" t="s">
        <v>579</v>
      </c>
      <c r="J181" s="266"/>
      <c r="K181" s="307"/>
    </row>
    <row r="182" spans="2:11" ht="15" customHeight="1">
      <c r="B182" s="286"/>
      <c r="C182" s="266" t="s">
        <v>608</v>
      </c>
      <c r="D182" s="266"/>
      <c r="E182" s="266"/>
      <c r="F182" s="285" t="s">
        <v>545</v>
      </c>
      <c r="G182" s="266"/>
      <c r="H182" s="266" t="s">
        <v>621</v>
      </c>
      <c r="I182" s="266" t="s">
        <v>579</v>
      </c>
      <c r="J182" s="266"/>
      <c r="K182" s="307"/>
    </row>
    <row r="183" spans="2:11" ht="15" customHeight="1">
      <c r="B183" s="286"/>
      <c r="C183" s="266" t="s">
        <v>109</v>
      </c>
      <c r="D183" s="266"/>
      <c r="E183" s="266"/>
      <c r="F183" s="285" t="s">
        <v>551</v>
      </c>
      <c r="G183" s="266"/>
      <c r="H183" s="266" t="s">
        <v>622</v>
      </c>
      <c r="I183" s="266" t="s">
        <v>547</v>
      </c>
      <c r="J183" s="266">
        <v>50</v>
      </c>
      <c r="K183" s="307"/>
    </row>
    <row r="184" spans="2:11" ht="15" customHeight="1">
      <c r="B184" s="286"/>
      <c r="C184" s="266" t="s">
        <v>623</v>
      </c>
      <c r="D184" s="266"/>
      <c r="E184" s="266"/>
      <c r="F184" s="285" t="s">
        <v>551</v>
      </c>
      <c r="G184" s="266"/>
      <c r="H184" s="266" t="s">
        <v>624</v>
      </c>
      <c r="I184" s="266" t="s">
        <v>625</v>
      </c>
      <c r="J184" s="266"/>
      <c r="K184" s="307"/>
    </row>
    <row r="185" spans="2:11" ht="15" customHeight="1">
      <c r="B185" s="286"/>
      <c r="C185" s="266" t="s">
        <v>626</v>
      </c>
      <c r="D185" s="266"/>
      <c r="E185" s="266"/>
      <c r="F185" s="285" t="s">
        <v>551</v>
      </c>
      <c r="G185" s="266"/>
      <c r="H185" s="266" t="s">
        <v>627</v>
      </c>
      <c r="I185" s="266" t="s">
        <v>625</v>
      </c>
      <c r="J185" s="266"/>
      <c r="K185" s="307"/>
    </row>
    <row r="186" spans="2:11" ht="15" customHeight="1">
      <c r="B186" s="286"/>
      <c r="C186" s="266" t="s">
        <v>628</v>
      </c>
      <c r="D186" s="266"/>
      <c r="E186" s="266"/>
      <c r="F186" s="285" t="s">
        <v>551</v>
      </c>
      <c r="G186" s="266"/>
      <c r="H186" s="266" t="s">
        <v>629</v>
      </c>
      <c r="I186" s="266" t="s">
        <v>625</v>
      </c>
      <c r="J186" s="266"/>
      <c r="K186" s="307"/>
    </row>
    <row r="187" spans="2:11" ht="15" customHeight="1">
      <c r="B187" s="286"/>
      <c r="C187" s="319" t="s">
        <v>630</v>
      </c>
      <c r="D187" s="266"/>
      <c r="E187" s="266"/>
      <c r="F187" s="285" t="s">
        <v>551</v>
      </c>
      <c r="G187" s="266"/>
      <c r="H187" s="266" t="s">
        <v>631</v>
      </c>
      <c r="I187" s="266" t="s">
        <v>632</v>
      </c>
      <c r="J187" s="320" t="s">
        <v>633</v>
      </c>
      <c r="K187" s="307"/>
    </row>
    <row r="188" spans="2:11" ht="15" customHeight="1">
      <c r="B188" s="286"/>
      <c r="C188" s="271" t="s">
        <v>45</v>
      </c>
      <c r="D188" s="266"/>
      <c r="E188" s="266"/>
      <c r="F188" s="285" t="s">
        <v>545</v>
      </c>
      <c r="G188" s="266"/>
      <c r="H188" s="262" t="s">
        <v>634</v>
      </c>
      <c r="I188" s="266" t="s">
        <v>635</v>
      </c>
      <c r="J188" s="266"/>
      <c r="K188" s="307"/>
    </row>
    <row r="189" spans="2:11" ht="15" customHeight="1">
      <c r="B189" s="286"/>
      <c r="C189" s="271" t="s">
        <v>636</v>
      </c>
      <c r="D189" s="266"/>
      <c r="E189" s="266"/>
      <c r="F189" s="285" t="s">
        <v>545</v>
      </c>
      <c r="G189" s="266"/>
      <c r="H189" s="266" t="s">
        <v>637</v>
      </c>
      <c r="I189" s="266" t="s">
        <v>579</v>
      </c>
      <c r="J189" s="266"/>
      <c r="K189" s="307"/>
    </row>
    <row r="190" spans="2:11" ht="15" customHeight="1">
      <c r="B190" s="286"/>
      <c r="C190" s="271" t="s">
        <v>638</v>
      </c>
      <c r="D190" s="266"/>
      <c r="E190" s="266"/>
      <c r="F190" s="285" t="s">
        <v>545</v>
      </c>
      <c r="G190" s="266"/>
      <c r="H190" s="266" t="s">
        <v>639</v>
      </c>
      <c r="I190" s="266" t="s">
        <v>579</v>
      </c>
      <c r="J190" s="266"/>
      <c r="K190" s="307"/>
    </row>
    <row r="191" spans="2:11" ht="15" customHeight="1">
      <c r="B191" s="286"/>
      <c r="C191" s="271" t="s">
        <v>640</v>
      </c>
      <c r="D191" s="266"/>
      <c r="E191" s="266"/>
      <c r="F191" s="285" t="s">
        <v>551</v>
      </c>
      <c r="G191" s="266"/>
      <c r="H191" s="266" t="s">
        <v>641</v>
      </c>
      <c r="I191" s="266" t="s">
        <v>579</v>
      </c>
      <c r="J191" s="266"/>
      <c r="K191" s="307"/>
    </row>
    <row r="192" spans="2:11" ht="15" customHeight="1">
      <c r="B192" s="313"/>
      <c r="C192" s="321"/>
      <c r="D192" s="295"/>
      <c r="E192" s="295"/>
      <c r="F192" s="295"/>
      <c r="G192" s="295"/>
      <c r="H192" s="295"/>
      <c r="I192" s="295"/>
      <c r="J192" s="295"/>
      <c r="K192" s="314"/>
    </row>
    <row r="193" spans="2:11" ht="18.75" customHeight="1">
      <c r="B193" s="262"/>
      <c r="C193" s="266"/>
      <c r="D193" s="266"/>
      <c r="E193" s="266"/>
      <c r="F193" s="285"/>
      <c r="G193" s="266"/>
      <c r="H193" s="266"/>
      <c r="I193" s="266"/>
      <c r="J193" s="266"/>
      <c r="K193" s="262"/>
    </row>
    <row r="194" spans="2:11" ht="18.75" customHeight="1">
      <c r="B194" s="262"/>
      <c r="C194" s="266"/>
      <c r="D194" s="266"/>
      <c r="E194" s="266"/>
      <c r="F194" s="285"/>
      <c r="G194" s="266"/>
      <c r="H194" s="266"/>
      <c r="I194" s="266"/>
      <c r="J194" s="266"/>
      <c r="K194" s="262"/>
    </row>
    <row r="195" spans="2:11" ht="18.75" customHeight="1">
      <c r="B195" s="272"/>
      <c r="C195" s="272"/>
      <c r="D195" s="272"/>
      <c r="E195" s="272"/>
      <c r="F195" s="272"/>
      <c r="G195" s="272"/>
      <c r="H195" s="272"/>
      <c r="I195" s="272"/>
      <c r="J195" s="272"/>
      <c r="K195" s="272"/>
    </row>
    <row r="196" spans="2:11">
      <c r="B196" s="254"/>
      <c r="C196" s="255"/>
      <c r="D196" s="255"/>
      <c r="E196" s="255"/>
      <c r="F196" s="255"/>
      <c r="G196" s="255"/>
      <c r="H196" s="255"/>
      <c r="I196" s="255"/>
      <c r="J196" s="255"/>
      <c r="K196" s="256"/>
    </row>
    <row r="197" spans="2:11" ht="21">
      <c r="B197" s="257"/>
      <c r="C197" s="374" t="s">
        <v>642</v>
      </c>
      <c r="D197" s="374"/>
      <c r="E197" s="374"/>
      <c r="F197" s="374"/>
      <c r="G197" s="374"/>
      <c r="H197" s="374"/>
      <c r="I197" s="374"/>
      <c r="J197" s="374"/>
      <c r="K197" s="258"/>
    </row>
    <row r="198" spans="2:11" ht="25.5" customHeight="1">
      <c r="B198" s="257"/>
      <c r="C198" s="322" t="s">
        <v>643</v>
      </c>
      <c r="D198" s="322"/>
      <c r="E198" s="322"/>
      <c r="F198" s="322" t="s">
        <v>644</v>
      </c>
      <c r="G198" s="323"/>
      <c r="H198" s="379" t="s">
        <v>645</v>
      </c>
      <c r="I198" s="379"/>
      <c r="J198" s="379"/>
      <c r="K198" s="258"/>
    </row>
    <row r="199" spans="2:11" ht="5.25" customHeight="1">
      <c r="B199" s="286"/>
      <c r="C199" s="283"/>
      <c r="D199" s="283"/>
      <c r="E199" s="283"/>
      <c r="F199" s="283"/>
      <c r="G199" s="266"/>
      <c r="H199" s="283"/>
      <c r="I199" s="283"/>
      <c r="J199" s="283"/>
      <c r="K199" s="307"/>
    </row>
    <row r="200" spans="2:11" ht="15" customHeight="1">
      <c r="B200" s="286"/>
      <c r="C200" s="266" t="s">
        <v>635</v>
      </c>
      <c r="D200" s="266"/>
      <c r="E200" s="266"/>
      <c r="F200" s="285" t="s">
        <v>46</v>
      </c>
      <c r="G200" s="266"/>
      <c r="H200" s="376" t="s">
        <v>646</v>
      </c>
      <c r="I200" s="376"/>
      <c r="J200" s="376"/>
      <c r="K200" s="307"/>
    </row>
    <row r="201" spans="2:11" ht="15" customHeight="1">
      <c r="B201" s="286"/>
      <c r="C201" s="292"/>
      <c r="D201" s="266"/>
      <c r="E201" s="266"/>
      <c r="F201" s="285" t="s">
        <v>47</v>
      </c>
      <c r="G201" s="266"/>
      <c r="H201" s="376" t="s">
        <v>647</v>
      </c>
      <c r="I201" s="376"/>
      <c r="J201" s="376"/>
      <c r="K201" s="307"/>
    </row>
    <row r="202" spans="2:11" ht="15" customHeight="1">
      <c r="B202" s="286"/>
      <c r="C202" s="292"/>
      <c r="D202" s="266"/>
      <c r="E202" s="266"/>
      <c r="F202" s="285" t="s">
        <v>50</v>
      </c>
      <c r="G202" s="266"/>
      <c r="H202" s="376" t="s">
        <v>648</v>
      </c>
      <c r="I202" s="376"/>
      <c r="J202" s="376"/>
      <c r="K202" s="307"/>
    </row>
    <row r="203" spans="2:11" ht="15" customHeight="1">
      <c r="B203" s="286"/>
      <c r="C203" s="266"/>
      <c r="D203" s="266"/>
      <c r="E203" s="266"/>
      <c r="F203" s="285" t="s">
        <v>48</v>
      </c>
      <c r="G203" s="266"/>
      <c r="H203" s="376" t="s">
        <v>649</v>
      </c>
      <c r="I203" s="376"/>
      <c r="J203" s="376"/>
      <c r="K203" s="307"/>
    </row>
    <row r="204" spans="2:11" ht="15" customHeight="1">
      <c r="B204" s="286"/>
      <c r="C204" s="266"/>
      <c r="D204" s="266"/>
      <c r="E204" s="266"/>
      <c r="F204" s="285" t="s">
        <v>49</v>
      </c>
      <c r="G204" s="266"/>
      <c r="H204" s="376" t="s">
        <v>650</v>
      </c>
      <c r="I204" s="376"/>
      <c r="J204" s="376"/>
      <c r="K204" s="307"/>
    </row>
    <row r="205" spans="2:11" ht="15" customHeight="1">
      <c r="B205" s="286"/>
      <c r="C205" s="266"/>
      <c r="D205" s="266"/>
      <c r="E205" s="266"/>
      <c r="F205" s="285"/>
      <c r="G205" s="266"/>
      <c r="H205" s="266"/>
      <c r="I205" s="266"/>
      <c r="J205" s="266"/>
      <c r="K205" s="307"/>
    </row>
    <row r="206" spans="2:11" ht="15" customHeight="1">
      <c r="B206" s="286"/>
      <c r="C206" s="266" t="s">
        <v>591</v>
      </c>
      <c r="D206" s="266"/>
      <c r="E206" s="266"/>
      <c r="F206" s="285" t="s">
        <v>79</v>
      </c>
      <c r="G206" s="266"/>
      <c r="H206" s="376" t="s">
        <v>651</v>
      </c>
      <c r="I206" s="376"/>
      <c r="J206" s="376"/>
      <c r="K206" s="307"/>
    </row>
    <row r="207" spans="2:11" ht="15" customHeight="1">
      <c r="B207" s="286"/>
      <c r="C207" s="292"/>
      <c r="D207" s="266"/>
      <c r="E207" s="266"/>
      <c r="F207" s="285" t="s">
        <v>488</v>
      </c>
      <c r="G207" s="266"/>
      <c r="H207" s="376" t="s">
        <v>489</v>
      </c>
      <c r="I207" s="376"/>
      <c r="J207" s="376"/>
      <c r="K207" s="307"/>
    </row>
    <row r="208" spans="2:11" ht="15" customHeight="1">
      <c r="B208" s="286"/>
      <c r="C208" s="266"/>
      <c r="D208" s="266"/>
      <c r="E208" s="266"/>
      <c r="F208" s="285" t="s">
        <v>486</v>
      </c>
      <c r="G208" s="266"/>
      <c r="H208" s="376" t="s">
        <v>652</v>
      </c>
      <c r="I208" s="376"/>
      <c r="J208" s="376"/>
      <c r="K208" s="307"/>
    </row>
    <row r="209" spans="2:11" ht="15" customHeight="1">
      <c r="B209" s="324"/>
      <c r="C209" s="292"/>
      <c r="D209" s="292"/>
      <c r="E209" s="292"/>
      <c r="F209" s="285" t="s">
        <v>490</v>
      </c>
      <c r="G209" s="271"/>
      <c r="H209" s="380" t="s">
        <v>491</v>
      </c>
      <c r="I209" s="380"/>
      <c r="J209" s="380"/>
      <c r="K209" s="325"/>
    </row>
    <row r="210" spans="2:11" ht="15" customHeight="1">
      <c r="B210" s="324"/>
      <c r="C210" s="292"/>
      <c r="D210" s="292"/>
      <c r="E210" s="292"/>
      <c r="F210" s="285" t="s">
        <v>492</v>
      </c>
      <c r="G210" s="271"/>
      <c r="H210" s="380" t="s">
        <v>653</v>
      </c>
      <c r="I210" s="380"/>
      <c r="J210" s="380"/>
      <c r="K210" s="325"/>
    </row>
    <row r="211" spans="2:11" ht="15" customHeight="1">
      <c r="B211" s="324"/>
      <c r="C211" s="292"/>
      <c r="D211" s="292"/>
      <c r="E211" s="292"/>
      <c r="F211" s="326"/>
      <c r="G211" s="271"/>
      <c r="H211" s="327"/>
      <c r="I211" s="327"/>
      <c r="J211" s="327"/>
      <c r="K211" s="325"/>
    </row>
    <row r="212" spans="2:11" ht="15" customHeight="1">
      <c r="B212" s="324"/>
      <c r="C212" s="266" t="s">
        <v>615</v>
      </c>
      <c r="D212" s="292"/>
      <c r="E212" s="292"/>
      <c r="F212" s="285">
        <v>1</v>
      </c>
      <c r="G212" s="271"/>
      <c r="H212" s="380" t="s">
        <v>654</v>
      </c>
      <c r="I212" s="380"/>
      <c r="J212" s="380"/>
      <c r="K212" s="325"/>
    </row>
    <row r="213" spans="2:11" ht="15" customHeight="1">
      <c r="B213" s="324"/>
      <c r="C213" s="292"/>
      <c r="D213" s="292"/>
      <c r="E213" s="292"/>
      <c r="F213" s="285">
        <v>2</v>
      </c>
      <c r="G213" s="271"/>
      <c r="H213" s="380" t="s">
        <v>655</v>
      </c>
      <c r="I213" s="380"/>
      <c r="J213" s="380"/>
      <c r="K213" s="325"/>
    </row>
    <row r="214" spans="2:11" ht="15" customHeight="1">
      <c r="B214" s="324"/>
      <c r="C214" s="292"/>
      <c r="D214" s="292"/>
      <c r="E214" s="292"/>
      <c r="F214" s="285">
        <v>3</v>
      </c>
      <c r="G214" s="271"/>
      <c r="H214" s="380" t="s">
        <v>656</v>
      </c>
      <c r="I214" s="380"/>
      <c r="J214" s="380"/>
      <c r="K214" s="325"/>
    </row>
    <row r="215" spans="2:11" ht="15" customHeight="1">
      <c r="B215" s="324"/>
      <c r="C215" s="292"/>
      <c r="D215" s="292"/>
      <c r="E215" s="292"/>
      <c r="F215" s="285">
        <v>4</v>
      </c>
      <c r="G215" s="271"/>
      <c r="H215" s="380" t="s">
        <v>657</v>
      </c>
      <c r="I215" s="380"/>
      <c r="J215" s="380"/>
      <c r="K215" s="325"/>
    </row>
    <row r="216" spans="2:11" ht="12.75" customHeight="1">
      <c r="B216" s="328"/>
      <c r="C216" s="329"/>
      <c r="D216" s="329"/>
      <c r="E216" s="329"/>
      <c r="F216" s="329"/>
      <c r="G216" s="329"/>
      <c r="H216" s="329"/>
      <c r="I216" s="329"/>
      <c r="J216" s="329"/>
      <c r="K216" s="330"/>
    </row>
  </sheetData>
  <sheetProtection algorithmName="SHA-512" hashValue="dXWeeA77epbA4s/HYUKBLqpwaycaAI5FcQBb9zsCFLRcze1L1ZBJM5PDl/T0WcfDJj0xyIvb/7NdsjL5i0q3rQ==" saltValue="wBNuYztpmcGIN2Ia+4qfQQ==" spinCount="100000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111 - Výměna oken č.p.4</vt:lpstr>
      <vt:lpstr>Pokyny pro vyplnění</vt:lpstr>
      <vt:lpstr>'111 - Výměna oken č.p.4'!Názvy_tisku</vt:lpstr>
      <vt:lpstr>'Rekapitulace stavby'!Názvy_tisku</vt:lpstr>
      <vt:lpstr>'111 - Výměna oken č.p.4'!Oblast_tisku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LAPTOP-PPI6HNC6\uzivatel</dc:creator>
  <cp:lastModifiedBy>Josef Silovský</cp:lastModifiedBy>
  <dcterms:created xsi:type="dcterms:W3CDTF">2018-05-20T15:54:10Z</dcterms:created>
  <dcterms:modified xsi:type="dcterms:W3CDTF">2018-05-21T05:17:28Z</dcterms:modified>
</cp:coreProperties>
</file>