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AA_PRENOS\"/>
    </mc:Choice>
  </mc:AlternateContent>
  <bookViews>
    <workbookView xWindow="0" yWindow="0" windowWidth="13695" windowHeight="14580"/>
  </bookViews>
  <sheets>
    <sheet name="Rekapitulace stavby" sheetId="1" r:id="rId1"/>
    <sheet name="02 - Oprava severního prů..." sheetId="2" r:id="rId2"/>
    <sheet name="Pokyny pro vyplnění" sheetId="3" r:id="rId3"/>
  </sheets>
  <definedNames>
    <definedName name="_xlnm._FilterDatabase" localSheetId="1" hidden="1">'02 - Oprava severního prů...'!$C$83:$K$168</definedName>
    <definedName name="_xlnm.Print_Titles" localSheetId="1">'02 - Oprava severního prů...'!$83:$83</definedName>
    <definedName name="_xlnm.Print_Titles" localSheetId="0">'Rekapitulace stavby'!$49:$49</definedName>
    <definedName name="_xlnm.Print_Area" localSheetId="1">'02 - Oprava severního prů...'!$C$4:$J$36,'02 - Oprava severního prů...'!$C$42:$J$65,'02 - Oprava severního prů...'!$C$71:$K$168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R86" i="2" l="1"/>
  <c r="AY52" i="1"/>
  <c r="AX52" i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BE161" i="2"/>
  <c r="T161" i="2"/>
  <c r="R161" i="2"/>
  <c r="P161" i="2"/>
  <c r="BK161" i="2"/>
  <c r="J161" i="2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BE153" i="2"/>
  <c r="T153" i="2"/>
  <c r="R153" i="2"/>
  <c r="P153" i="2"/>
  <c r="BK153" i="2"/>
  <c r="BK144" i="2" s="1"/>
  <c r="J144" i="2" s="1"/>
  <c r="J64" i="2" s="1"/>
  <c r="J153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BE149" i="2"/>
  <c r="T149" i="2"/>
  <c r="R149" i="2"/>
  <c r="P149" i="2"/>
  <c r="BK149" i="2"/>
  <c r="J149" i="2"/>
  <c r="BI145" i="2"/>
  <c r="BH145" i="2"/>
  <c r="BG145" i="2"/>
  <c r="BF145" i="2"/>
  <c r="T145" i="2"/>
  <c r="T144" i="2" s="1"/>
  <c r="R145" i="2"/>
  <c r="R144" i="2" s="1"/>
  <c r="P145" i="2"/>
  <c r="P144" i="2" s="1"/>
  <c r="BK145" i="2"/>
  <c r="J145" i="2"/>
  <c r="BE145" i="2" s="1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BE115" i="2"/>
  <c r="T115" i="2"/>
  <c r="R115" i="2"/>
  <c r="P115" i="2"/>
  <c r="P108" i="2" s="1"/>
  <c r="P107" i="2" s="1"/>
  <c r="BK115" i="2"/>
  <c r="J115" i="2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BE111" i="2"/>
  <c r="T111" i="2"/>
  <c r="R111" i="2"/>
  <c r="P111" i="2"/>
  <c r="BK111" i="2"/>
  <c r="J111" i="2"/>
  <c r="BI109" i="2"/>
  <c r="BH109" i="2"/>
  <c r="BG109" i="2"/>
  <c r="BF109" i="2"/>
  <c r="T109" i="2"/>
  <c r="T108" i="2" s="1"/>
  <c r="R109" i="2"/>
  <c r="R108" i="2" s="1"/>
  <c r="P109" i="2"/>
  <c r="BK109" i="2"/>
  <c r="BK108" i="2" s="1"/>
  <c r="J109" i="2"/>
  <c r="BE109" i="2" s="1"/>
  <c r="BI106" i="2"/>
  <c r="BH106" i="2"/>
  <c r="BG106" i="2"/>
  <c r="BF106" i="2"/>
  <c r="BE106" i="2"/>
  <c r="T106" i="2"/>
  <c r="T105" i="2" s="1"/>
  <c r="R106" i="2"/>
  <c r="R105" i="2" s="1"/>
  <c r="P106" i="2"/>
  <c r="P105" i="2" s="1"/>
  <c r="BK106" i="2"/>
  <c r="BK105" i="2" s="1"/>
  <c r="J105" i="2" s="1"/>
  <c r="J61" i="2" s="1"/>
  <c r="J106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T99" i="2" s="1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BE100" i="2"/>
  <c r="T100" i="2"/>
  <c r="R100" i="2"/>
  <c r="R99" i="2" s="1"/>
  <c r="P100" i="2"/>
  <c r="P99" i="2" s="1"/>
  <c r="BK100" i="2"/>
  <c r="BK99" i="2" s="1"/>
  <c r="J99" i="2" s="1"/>
  <c r="J60" i="2" s="1"/>
  <c r="J100" i="2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BE94" i="2"/>
  <c r="T94" i="2"/>
  <c r="R94" i="2"/>
  <c r="P94" i="2"/>
  <c r="BK94" i="2"/>
  <c r="J94" i="2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F32" i="2" s="1"/>
  <c r="BB52" i="1" s="1"/>
  <c r="BB51" i="1" s="1"/>
  <c r="BF90" i="2"/>
  <c r="BE90" i="2"/>
  <c r="T90" i="2"/>
  <c r="T89" i="2" s="1"/>
  <c r="R90" i="2"/>
  <c r="R89" i="2" s="1"/>
  <c r="P90" i="2"/>
  <c r="P89" i="2" s="1"/>
  <c r="BK90" i="2"/>
  <c r="BK89" i="2" s="1"/>
  <c r="J89" i="2" s="1"/>
  <c r="J59" i="2" s="1"/>
  <c r="J90" i="2"/>
  <c r="BI87" i="2"/>
  <c r="F34" i="2" s="1"/>
  <c r="BD52" i="1" s="1"/>
  <c r="BD51" i="1" s="1"/>
  <c r="W30" i="1" s="1"/>
  <c r="BH87" i="2"/>
  <c r="F33" i="2" s="1"/>
  <c r="BC52" i="1" s="1"/>
  <c r="BC51" i="1" s="1"/>
  <c r="BG87" i="2"/>
  <c r="BF87" i="2"/>
  <c r="J31" i="2" s="1"/>
  <c r="AW52" i="1" s="1"/>
  <c r="BE87" i="2"/>
  <c r="T87" i="2"/>
  <c r="T86" i="2" s="1"/>
  <c r="R87" i="2"/>
  <c r="P87" i="2"/>
  <c r="P86" i="2" s="1"/>
  <c r="BK87" i="2"/>
  <c r="BK86" i="2" s="1"/>
  <c r="J87" i="2"/>
  <c r="J80" i="2"/>
  <c r="J78" i="2"/>
  <c r="F78" i="2"/>
  <c r="E76" i="2"/>
  <c r="F51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80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J86" i="2" l="1"/>
  <c r="J58" i="2" s="1"/>
  <c r="BK85" i="2"/>
  <c r="W28" i="1"/>
  <c r="AX51" i="1"/>
  <c r="P85" i="2"/>
  <c r="P84" i="2" s="1"/>
  <c r="AU52" i="1" s="1"/>
  <c r="AU51" i="1" s="1"/>
  <c r="J108" i="2"/>
  <c r="J63" i="2" s="1"/>
  <c r="BK107" i="2"/>
  <c r="J107" i="2" s="1"/>
  <c r="J62" i="2" s="1"/>
  <c r="J30" i="2"/>
  <c r="AV52" i="1" s="1"/>
  <c r="AT52" i="1" s="1"/>
  <c r="R107" i="2"/>
  <c r="AY51" i="1"/>
  <c r="W29" i="1"/>
  <c r="T85" i="2"/>
  <c r="T107" i="2"/>
  <c r="F30" i="2"/>
  <c r="AZ52" i="1" s="1"/>
  <c r="AZ51" i="1" s="1"/>
  <c r="R85" i="2"/>
  <c r="F31" i="2"/>
  <c r="BA52" i="1" s="1"/>
  <c r="BA51" i="1" s="1"/>
  <c r="F81" i="2"/>
  <c r="E74" i="2"/>
  <c r="W26" i="1" l="1"/>
  <c r="AV51" i="1"/>
  <c r="T84" i="2"/>
  <c r="BK84" i="2"/>
  <c r="J84" i="2" s="1"/>
  <c r="J85" i="2"/>
  <c r="J57" i="2" s="1"/>
  <c r="W27" i="1"/>
  <c r="AW51" i="1"/>
  <c r="AK27" i="1" s="1"/>
  <c r="R84" i="2"/>
  <c r="J56" i="2" l="1"/>
  <c r="J27" i="2"/>
  <c r="AK26" i="1"/>
  <c r="AT51" i="1"/>
  <c r="J36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<sst xmlns="http://schemas.openxmlformats.org/spreadsheetml/2006/main" count="1679" uniqueCount="507">
  <si>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</si>
  <si>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</si>
  <si>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</si>
  <si>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</si>
  <si>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</si>
  <si>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</si>
  <si>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</si>
  <si>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{77772506-36a1-4784-ae66-fd976c281ecb}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</si>
  <si>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</si>
  <si>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</si>
  <si>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</si>
  <si>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</si>
  <si>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</si>
  <si>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</si>
  <si>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</si>
  <si>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</si>
  <si>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</si>
  <si>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</si>
  <si>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</si>
  <si>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čp. 4 Horažďovice</t>
  </si>
  <si>
    <t>KSO:</t>
  </si>
  <si>
    <t/>
  </si>
  <si>
    <t>CC-CZ:</t>
  </si>
  <si>
    <t>Místo:</t>
  </si>
  <si>
    <t xml:space="preserve"> </t>
  </si>
  <si>
    <t>Datum:</t>
  </si>
  <si>
    <t>16. 2. 2018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</si>
  <si>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</si>
  <si>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</si>
  <si>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</si>
  <si>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</si>
  <si>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</si>
  <si>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</si>
  <si>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</si>
  <si>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</si>
  <si>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</si>
  <si>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</si>
  <si>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</si>
  <si>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</si>
  <si>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</si>
  <si>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</si>
  <si>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</si>
  <si>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</si>
  <si>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</si>
  <si>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</si>
  <si>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</si>
  <si>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</si>
  <si>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</si>
  <si>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</si>
  <si>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</si>
  <si>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</si>
  <si>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</si>
  <si>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</si>
  <si>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</si>
  <si>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</si>
  <si>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</si>
  <si>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</si>
  <si>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</si>
  <si>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</si>
  <si>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</si>
  <si>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</si>
  <si>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</si>
  <si>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</si>
  <si>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</si>
  <si>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</si>
  <si>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</si>
  <si>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</si>
  <si>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</si>
  <si>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</si>
  <si>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</si>
  <si>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</si>
  <si>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</si>
  <si>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</si>
  <si>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</si>
  <si>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</si>
  <si>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Oprava severního průčelí</t>
  </si>
  <si>
    <t>STA</t>
  </si>
  <si>
    <t>1</t>
  </si>
  <si>
    <t>{1822aa15-a153-4b1c-a941-7b64046bd1b9}</t>
  </si>
  <si>
    <t>2</t>
  </si>
  <si>
    <t>1) Krycí list soupisu</t>
  </si>
  <si>
    <t>2) Rekapitulace</t>
  </si>
  <si>
    <t>3) Soupis prací</t>
  </si>
  <si>
    <t>Zpět na list:</t>
  </si>
  <si>
    <t>Rekapitulace stavby</t>
  </si>
  <si>
    <t>LES</t>
  </si>
  <si>
    <t>177,1</t>
  </si>
  <si>
    <t>FAS</t>
  </si>
  <si>
    <t>139,45</t>
  </si>
  <si>
    <t>KRYCÍ LIST SOUPISU</t>
  </si>
  <si>
    <t>OKAP</t>
  </si>
  <si>
    <t>23</t>
  </si>
  <si>
    <t>SVOD</t>
  </si>
  <si>
    <t>15,4</t>
  </si>
  <si>
    <t>PLECH</t>
  </si>
  <si>
    <t>2,8</t>
  </si>
  <si>
    <t>VRATA</t>
  </si>
  <si>
    <t>29,7</t>
  </si>
  <si>
    <t>Objekt:</t>
  </si>
  <si>
    <t>02 - Oprava severního průčelí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</si>
  <si>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</si>
  <si>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</si>
  <si>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</si>
  <si>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</si>
  <si>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</si>
  <si>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</si>
  <si>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</si>
  <si>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</si>
  <si>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</si>
  <si>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</si>
  <si>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</si>
  <si>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</si>
  <si>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</si>
  <si>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</si>
  <si>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</si>
  <si>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</si>
  <si>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</si>
  <si>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</si>
  <si>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</si>
  <si>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</si>
  <si>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</si>
  <si>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</si>
  <si>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</si>
  <si>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</si>
  <si>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</si>
  <si>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</si>
  <si>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</si>
  <si>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</si>
  <si>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</si>
  <si>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</si>
  <si>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</si>
  <si>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</si>
  <si>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</si>
  <si>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622325201</t>
  </si>
  <si>
    <t>Oprava vápenocementové omítky vnějších ploch stupně členitosti 1 štukové stěn, v rozsahu opravované plochy do 10%</t>
  </si>
  <si>
    <t>m2</t>
  </si>
  <si>
    <t>CS ÚRS 2017 01</t>
  </si>
  <si>
    <t>4</t>
  </si>
  <si>
    <t>-92167046</t>
  </si>
  <si>
    <t>VV</t>
  </si>
  <si>
    <t>9</t>
  </si>
  <si>
    <t>Ostatní konstrukce a práce, bourání</t>
  </si>
  <si>
    <t>941111111</t>
  </si>
  <si>
    <t>Montáž lešení řadového trubkového lehkého pracovního s podlahami s provozním zatížením tř. 3 do 200 kg/m2 šířky tř. W06 od 0,6 do 0,9 m, výšky do 10 m</t>
  </si>
  <si>
    <t>1010669553</t>
  </si>
  <si>
    <t>(7,2+15,8)*(7,3+8,1)/2</t>
  </si>
  <si>
    <t>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</si>
  <si>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</si>
  <si>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</si>
  <si>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-33837860</t>
  </si>
  <si>
    <t>177,100*20</t>
  </si>
  <si>
    <t>941111811</t>
  </si>
  <si>
    <t>Demontáž lešení řadového trubkového lehkého pracovního s podlahami s provozním zatížením tř. 3 do 200 kg/m2 šířky tř. W06 od 0,6 do 0,9 m, výšky do 10 m</t>
  </si>
  <si>
    <t>1027858417</t>
  </si>
  <si>
    <t>5</t>
  </si>
  <si>
    <t>978015321</t>
  </si>
  <si>
    <t>Otlučení vápenných nebo vápenocementových omítek vnějších ploch s vyškrabáním spar a s očištěním zdiva stupně členitosti 1 a 2, v rozsahu do 10 %</t>
  </si>
  <si>
    <t>1540239226</t>
  </si>
  <si>
    <t>LES-1,2*1,7*6-2,0*3,0-0,9*2,9-2,9*2,7-2,3*1,95*2</t>
  </si>
  <si>
    <t>Mezisoučet</t>
  </si>
  <si>
    <t>997</t>
  </si>
  <si>
    <t>Přesun sutě</t>
  </si>
  <si>
    <t>997013112</t>
  </si>
  <si>
    <t>Vnitrostaveništní doprava suti a vybouraných hmot vodorovně do 50 m svisle s použitím mechanizace pro budovy a haly výšky přes 6 do 9 m</t>
  </si>
  <si>
    <t>t</t>
  </si>
  <si>
    <t>-1149392600</t>
  </si>
  <si>
    <t>7</t>
  </si>
  <si>
    <t>997013501</t>
  </si>
  <si>
    <t>Odvoz suti a vybouraných hmot na skládku nebo meziskládku se složením, na vzdálenost do 1 km</t>
  </si>
  <si>
    <t>1732514079</t>
  </si>
  <si>
    <t>8</t>
  </si>
  <si>
    <t>997013509</t>
  </si>
  <si>
    <t>Odvoz suti a vybouraných hmot na skládku nebo meziskládku se složením, na vzdálenost Příplatek k ceně za každý další i započatý 1 km přes 1 km</t>
  </si>
  <si>
    <t>-1358985105</t>
  </si>
  <si>
    <t>0,831*17 'Přepočtené koeficientem množství</t>
  </si>
  <si>
    <t>997013803</t>
  </si>
  <si>
    <t>Poplatek za uložení stavebního odpadu na skládce (skládkovné) z keramických materiálů</t>
  </si>
  <si>
    <t>958357659</t>
  </si>
  <si>
    <t>998</t>
  </si>
  <si>
    <t>Přesun hmot</t>
  </si>
  <si>
    <t>10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</si>
  <si>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</si>
  <si>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</si>
  <si>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587862567</t>
  </si>
  <si>
    <t>PSV</t>
  </si>
  <si>
    <t>Práce a dodávky PSV</t>
  </si>
  <si>
    <t>764</t>
  </si>
  <si>
    <t>Konstrukce klempířské</t>
  </si>
  <si>
    <t>11</t>
  </si>
  <si>
    <t>764002851</t>
  </si>
  <si>
    <t>Demontáž klempířských konstrukcí oplechování parapetů do suti</t>
  </si>
  <si>
    <t>m</t>
  </si>
  <si>
    <t>16</t>
  </si>
  <si>
    <t>-1180060279</t>
  </si>
  <si>
    <t>1,3*6</t>
  </si>
  <si>
    <t>12</t>
  </si>
  <si>
    <t>764004801</t>
  </si>
  <si>
    <t>Demontáž klempířských konstrukcí žlabu podokapního do suti</t>
  </si>
  <si>
    <t>-51487747</t>
  </si>
  <si>
    <t>7,2+15,8</t>
  </si>
  <si>
    <t>13</t>
  </si>
  <si>
    <t>764004861</t>
  </si>
  <si>
    <t>Demontáž klempířských konstrukcí svodu do suti</t>
  </si>
  <si>
    <t>-1729502593</t>
  </si>
  <si>
    <t>7,3+8,1</t>
  </si>
  <si>
    <t>14</t>
  </si>
  <si>
    <t>764206105</t>
  </si>
  <si>
    <t>Montáž oplechování parapetů rovných, bez rohů, rozvinuté šířky do 400 mm</t>
  </si>
  <si>
    <t>662200090</t>
  </si>
  <si>
    <t>M</t>
  </si>
  <si>
    <t>553R-0001</t>
  </si>
  <si>
    <t>plechová tabule</t>
  </si>
  <si>
    <t>32</t>
  </si>
  <si>
    <t>-1001126600</t>
  </si>
  <si>
    <t>7,8*0,45</t>
  </si>
  <si>
    <t>764206165</t>
  </si>
  <si>
    <t>Montáž oplechování parapetů Příplatek k cenám za zvýšenou pracnost při provedení rohu nebo koutu do rš 400 mm</t>
  </si>
  <si>
    <t>kus</t>
  </si>
  <si>
    <t>-509475076</t>
  </si>
  <si>
    <t>17</t>
  </si>
  <si>
    <t>764501103</t>
  </si>
  <si>
    <t>Montáž žlabu podokapního půlkruhového žlabu</t>
  </si>
  <si>
    <t>-1378167075</t>
  </si>
  <si>
    <t>18</t>
  </si>
  <si>
    <t>553501020</t>
  </si>
  <si>
    <t>žlab podokapní půlkruhový R 150 mm</t>
  </si>
  <si>
    <t>117017483</t>
  </si>
  <si>
    <t>P</t>
  </si>
  <si>
    <t>Poznámka k položce:
ocel+zinek+PVC,  odstín barvy ostatní</t>
  </si>
  <si>
    <t>19</t>
  </si>
  <si>
    <t>553501340</t>
  </si>
  <si>
    <t>čelo žlabové půlkruhové narážecí univerzální 150 mm</t>
  </si>
  <si>
    <t>503044612</t>
  </si>
  <si>
    <t>20</t>
  </si>
  <si>
    <t>553501380</t>
  </si>
  <si>
    <t>spojka žlabů s těsněním 150 mm</t>
  </si>
  <si>
    <t>1134107098</t>
  </si>
  <si>
    <t>764508131</t>
  </si>
  <si>
    <t>Montáž svodu kruhového, průměru svodu</t>
  </si>
  <si>
    <t>2069793832</t>
  </si>
  <si>
    <t>22</t>
  </si>
  <si>
    <t>553501100</t>
  </si>
  <si>
    <t xml:space="preserve">roura svodová D120 mm </t>
  </si>
  <si>
    <t>-1814407137</t>
  </si>
  <si>
    <t>764508132</t>
  </si>
  <si>
    <t>Montáž svodu kruhového, průměru objímek</t>
  </si>
  <si>
    <t>-1939393415</t>
  </si>
  <si>
    <t>24</t>
  </si>
  <si>
    <t>553501940</t>
  </si>
  <si>
    <t>objímka roury k trnu průměr  120 mm</t>
  </si>
  <si>
    <t>-119846730</t>
  </si>
  <si>
    <t>25</t>
  </si>
  <si>
    <t>764508134</t>
  </si>
  <si>
    <t>Montáž svodu kruhového, průměru kolen horních dvojitých</t>
  </si>
  <si>
    <t>-803240267</t>
  </si>
  <si>
    <t>26</t>
  </si>
  <si>
    <t>764508135</t>
  </si>
  <si>
    <t>Montáž svodu kruhového, průměru kolen výtokových</t>
  </si>
  <si>
    <t>-1261018364</t>
  </si>
  <si>
    <t>27</t>
  </si>
  <si>
    <t>553501520</t>
  </si>
  <si>
    <t>mezikus svodové roury 120 mm</t>
  </si>
  <si>
    <t>487835587</t>
  </si>
  <si>
    <t>28</t>
  </si>
  <si>
    <t>553501560</t>
  </si>
  <si>
    <t>kotlík žlabový  150 mm</t>
  </si>
  <si>
    <t>966160913</t>
  </si>
  <si>
    <t>29</t>
  </si>
  <si>
    <t>553501600</t>
  </si>
  <si>
    <t>koleno svodové roury úhel 70°,120 mm</t>
  </si>
  <si>
    <t>835434025</t>
  </si>
  <si>
    <t>30</t>
  </si>
  <si>
    <t>553501630</t>
  </si>
  <si>
    <t>koleno výtokové 120 mm</t>
  </si>
  <si>
    <t>-78356187</t>
  </si>
  <si>
    <t>783</t>
  </si>
  <si>
    <t>Dokončovací práce - nátěry</t>
  </si>
  <si>
    <t>31</t>
  </si>
  <si>
    <t>783101203</t>
  </si>
  <si>
    <t>Příprava podkladu truhlářských konstrukcí před provedením nátěru broušení smirkovým papírem nebo plátnem jemné</t>
  </si>
  <si>
    <t>-1494960347</t>
  </si>
  <si>
    <t>0,9*2,9*4+(0,9+2,9*2)*0,12*2</t>
  </si>
  <si>
    <t>2,9*2,7*2+(2,9+2,7*2)*0,12*2</t>
  </si>
  <si>
    <t>783163101</t>
  </si>
  <si>
    <t>Napouštěcí nátěr truhlářských konstrukcí jednonásobný olejový</t>
  </si>
  <si>
    <t>1509110370</t>
  </si>
  <si>
    <t>33</t>
  </si>
  <si>
    <t>783167101</t>
  </si>
  <si>
    <t>Krycí nátěr truhlářských konstrukcí jednonásobný olejový</t>
  </si>
  <si>
    <t>-1808159706</t>
  </si>
  <si>
    <t>34</t>
  </si>
  <si>
    <t>783301313</t>
  </si>
  <si>
    <t>Příprava podkladu zámečnických konstrukcí před provedením nátěru odmaštění odmašťovačem ředidlovým</t>
  </si>
  <si>
    <t>65082286</t>
  </si>
  <si>
    <t>"dvirka"(0,5*0,7+0,6*0,6)*2+"haky"(0,04+0,01)*2*0,6*23</t>
  </si>
  <si>
    <t>35</t>
  </si>
  <si>
    <t>783314101</t>
  </si>
  <si>
    <t>Základní nátěr zámečnických konstrukcí jednonásobný syntetický</t>
  </si>
  <si>
    <t>2033753845</t>
  </si>
  <si>
    <t>36</t>
  </si>
  <si>
    <t>783317101</t>
  </si>
  <si>
    <t>Krycí nátěr (email) zámečnických konstrukcí jednonásobný syntetický standardní</t>
  </si>
  <si>
    <t>1638866879</t>
  </si>
  <si>
    <t>37</t>
  </si>
  <si>
    <t>783801201</t>
  </si>
  <si>
    <t>Příprava podkladu omítek před provedením nátěru obroušení</t>
  </si>
  <si>
    <t>-1414524617</t>
  </si>
  <si>
    <t>38</t>
  </si>
  <si>
    <t>783801503</t>
  </si>
  <si>
    <t>Příprava podkladu omítek před provedením nátěru omytí tlakovou vodou</t>
  </si>
  <si>
    <t>-1058783832</t>
  </si>
  <si>
    <t>39</t>
  </si>
  <si>
    <t>783823133</t>
  </si>
  <si>
    <t>Penetrační nátěr omítek hladkých omítek hladkých, zrnitých tenkovrstvých nebo štukových stupně členitosti 1 a 2 silikátový</t>
  </si>
  <si>
    <t>2029671974</t>
  </si>
  <si>
    <t>40</t>
  </si>
  <si>
    <t>783827423</t>
  </si>
  <si>
    <t>Krycí (ochranný ) nátěr omítek dvojnásobný hladkých omítek hladkých, zrnitých tenkovrstvých nebo štukových stupně členitosti 1 a 2 silikátový</t>
  </si>
  <si>
    <t>1170167877</t>
  </si>
  <si>
    <t>41</t>
  </si>
  <si>
    <t>783897603</t>
  </si>
  <si>
    <t>Krycí (ochranný ) nátěr omítek Příplatek k cenám za zvýšenou pracnost provádění styku 2 barev dvojnásobného nátěru</t>
  </si>
  <si>
    <t>1150442657</t>
  </si>
  <si>
    <t>(7,2+15,8)*0,6*2+(1,2*2+1,7*2)*6*0,6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</si>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</sst>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6" t="s">
        <v>16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7"/>
      <c r="AQ5" s="29"/>
      <c r="BE5" s="324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8" t="s">
        <v>19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7"/>
      <c r="AQ6" s="29"/>
      <c r="BE6" s="325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5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5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5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5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25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5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25"/>
      <c r="BS13" s="22" t="s">
        <v>8</v>
      </c>
    </row>
    <row r="14" spans="1:74">
      <c r="B14" s="26"/>
      <c r="C14" s="27"/>
      <c r="D14" s="27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25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5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5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25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5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5"/>
      <c r="BS19" s="22" t="s">
        <v>8</v>
      </c>
    </row>
    <row r="20" spans="2:71" ht="22.5" customHeight="1">
      <c r="B20" s="26"/>
      <c r="C20" s="27"/>
      <c r="D20" s="27"/>
      <c r="E20" s="331" t="s">
        <v>21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7"/>
      <c r="AP20" s="27"/>
      <c r="AQ20" s="29"/>
      <c r="BE20" s="325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5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5"/>
    </row>
    <row r="23" spans="2:71" s="1" customFormat="1" ht="25.9" customHeight="1">
      <c r="B23" s="39"/>
      <c r="C23" s="40"/>
      <c r="D23" s="41" t="s">
        <v>35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2">
        <f>ROUND(AG51,2)</f>
        <v>0</v>
      </c>
      <c r="AL23" s="333"/>
      <c r="AM23" s="333"/>
      <c r="AN23" s="333"/>
      <c r="AO23" s="333"/>
      <c r="AP23" s="40"/>
      <c r="AQ23" s="43"/>
      <c r="BE23" s="325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5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4" t="s">
        <v>36</v>
      </c>
      <c r="M25" s="334"/>
      <c r="N25" s="334"/>
      <c r="O25" s="334"/>
      <c r="P25" s="40"/>
      <c r="Q25" s="40"/>
      <c r="R25" s="40"/>
      <c r="S25" s="40"/>
      <c r="T25" s="40"/>
      <c r="U25" s="40"/>
      <c r="V25" s="40"/>
      <c r="W25" s="334" t="s">
        <v>37</v>
      </c>
      <c r="X25" s="334"/>
      <c r="Y25" s="334"/>
      <c r="Z25" s="334"/>
      <c r="AA25" s="334"/>
      <c r="AB25" s="334"/>
      <c r="AC25" s="334"/>
      <c r="AD25" s="334"/>
      <c r="AE25" s="334"/>
      <c r="AF25" s="40"/>
      <c r="AG25" s="40"/>
      <c r="AH25" s="40"/>
      <c r="AI25" s="40"/>
      <c r="AJ25" s="40"/>
      <c r="AK25" s="334" t="s">
        <v>38</v>
      </c>
      <c r="AL25" s="334"/>
      <c r="AM25" s="334"/>
      <c r="AN25" s="334"/>
      <c r="AO25" s="334"/>
      <c r="AP25" s="40"/>
      <c r="AQ25" s="43"/>
      <c r="BE25" s="325"/>
    </row>
    <row r="26" spans="2:71" s="2" customFormat="1" ht="14.45" customHeight="1">
      <c r="B26" s="45"/>
      <c r="C26" s="46"/>
      <c r="D26" s="47" t="s">
        <v>39</v>
      </c>
      <c r="E26" s="46"/>
      <c r="F26" s="47" t="s">
        <v>40</v>
      </c>
      <c r="G26" s="46"/>
      <c r="H26" s="46"/>
      <c r="I26" s="46"/>
      <c r="J26" s="46"/>
      <c r="K26" s="46"/>
      <c r="L26" s="335">
        <v>0.21</v>
      </c>
      <c r="M26" s="336"/>
      <c r="N26" s="336"/>
      <c r="O26" s="336"/>
      <c r="P26" s="46"/>
      <c r="Q26" s="46"/>
      <c r="R26" s="46"/>
      <c r="S26" s="46"/>
      <c r="T26" s="46"/>
      <c r="U26" s="46"/>
      <c r="V26" s="46"/>
      <c r="W26" s="337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6"/>
      <c r="AG26" s="46"/>
      <c r="AH26" s="46"/>
      <c r="AI26" s="46"/>
      <c r="AJ26" s="46"/>
      <c r="AK26" s="337">
        <f>ROUND(AV51,2)</f>
        <v>0</v>
      </c>
      <c r="AL26" s="336"/>
      <c r="AM26" s="336"/>
      <c r="AN26" s="336"/>
      <c r="AO26" s="336"/>
      <c r="AP26" s="46"/>
      <c r="AQ26" s="48"/>
      <c r="BE26" s="325"/>
    </row>
    <row r="27" spans="2:71" s="2" customFormat="1" ht="14.45" customHeight="1">
      <c r="B27" s="45"/>
      <c r="C27" s="46"/>
      <c r="D27" s="46"/>
      <c r="E27" s="46"/>
      <c r="F27" s="47" t="s">
        <v>41</v>
      </c>
      <c r="G27" s="46"/>
      <c r="H27" s="46"/>
      <c r="I27" s="46"/>
      <c r="J27" s="46"/>
      <c r="K27" s="46"/>
      <c r="L27" s="335">
        <v>0.15</v>
      </c>
      <c r="M27" s="336"/>
      <c r="N27" s="336"/>
      <c r="O27" s="336"/>
      <c r="P27" s="46"/>
      <c r="Q27" s="46"/>
      <c r="R27" s="46"/>
      <c r="S27" s="46"/>
      <c r="T27" s="46"/>
      <c r="U27" s="46"/>
      <c r="V27" s="46"/>
      <c r="W27" s="337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6"/>
      <c r="AG27" s="46"/>
      <c r="AH27" s="46"/>
      <c r="AI27" s="46"/>
      <c r="AJ27" s="46"/>
      <c r="AK27" s="337">
        <f>ROUND(AW51,2)</f>
        <v>0</v>
      </c>
      <c r="AL27" s="336"/>
      <c r="AM27" s="336"/>
      <c r="AN27" s="336"/>
      <c r="AO27" s="336"/>
      <c r="AP27" s="46"/>
      <c r="AQ27" s="48"/>
      <c r="BE27" s="325"/>
    </row>
    <row r="28" spans="2:71" s="2" customFormat="1" ht="14.45" hidden="1" customHeight="1">
      <c r="B28" s="45"/>
      <c r="C28" s="46"/>
      <c r="D28" s="46"/>
      <c r="E28" s="46"/>
      <c r="F28" s="47" t="s">
        <v>42</v>
      </c>
      <c r="G28" s="46"/>
      <c r="H28" s="46"/>
      <c r="I28" s="46"/>
      <c r="J28" s="46"/>
      <c r="K28" s="46"/>
      <c r="L28" s="335">
        <v>0.21</v>
      </c>
      <c r="M28" s="336"/>
      <c r="N28" s="336"/>
      <c r="O28" s="336"/>
      <c r="P28" s="46"/>
      <c r="Q28" s="46"/>
      <c r="R28" s="46"/>
      <c r="S28" s="46"/>
      <c r="T28" s="46"/>
      <c r="U28" s="46"/>
      <c r="V28" s="46"/>
      <c r="W28" s="337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6"/>
      <c r="AG28" s="46"/>
      <c r="AH28" s="46"/>
      <c r="AI28" s="46"/>
      <c r="AJ28" s="46"/>
      <c r="AK28" s="337">
        <v>0</v>
      </c>
      <c r="AL28" s="336"/>
      <c r="AM28" s="336"/>
      <c r="AN28" s="336"/>
      <c r="AO28" s="336"/>
      <c r="AP28" s="46"/>
      <c r="AQ28" s="48"/>
      <c r="BE28" s="325"/>
    </row>
    <row r="29" spans="2:71" s="2" customFormat="1" ht="14.45" hidden="1" customHeight="1">
      <c r="B29" s="45"/>
      <c r="C29" s="46"/>
      <c r="D29" s="46"/>
      <c r="E29" s="46"/>
      <c r="F29" s="47" t="s">
        <v>43</v>
      </c>
      <c r="G29" s="46"/>
      <c r="H29" s="46"/>
      <c r="I29" s="46"/>
      <c r="J29" s="46"/>
      <c r="K29" s="46"/>
      <c r="L29" s="335">
        <v>0.15</v>
      </c>
      <c r="M29" s="336"/>
      <c r="N29" s="336"/>
      <c r="O29" s="336"/>
      <c r="P29" s="46"/>
      <c r="Q29" s="46"/>
      <c r="R29" s="46"/>
      <c r="S29" s="46"/>
      <c r="T29" s="46"/>
      <c r="U29" s="46"/>
      <c r="V29" s="46"/>
      <c r="W29" s="337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6"/>
      <c r="AG29" s="46"/>
      <c r="AH29" s="46"/>
      <c r="AI29" s="46"/>
      <c r="AJ29" s="46"/>
      <c r="AK29" s="337">
        <v>0</v>
      </c>
      <c r="AL29" s="336"/>
      <c r="AM29" s="336"/>
      <c r="AN29" s="336"/>
      <c r="AO29" s="336"/>
      <c r="AP29" s="46"/>
      <c r="AQ29" s="48"/>
      <c r="BE29" s="325"/>
    </row>
    <row r="30" spans="2:71" s="2" customFormat="1" ht="14.45" hidden="1" customHeight="1">
      <c r="B30" s="45"/>
      <c r="C30" s="46"/>
      <c r="D30" s="46"/>
      <c r="E30" s="46"/>
      <c r="F30" s="47" t="s">
        <v>44</v>
      </c>
      <c r="G30" s="46"/>
      <c r="H30" s="46"/>
      <c r="I30" s="46"/>
      <c r="J30" s="46"/>
      <c r="K30" s="46"/>
      <c r="L30" s="335">
        <v>0</v>
      </c>
      <c r="M30" s="336"/>
      <c r="N30" s="336"/>
      <c r="O30" s="336"/>
      <c r="P30" s="46"/>
      <c r="Q30" s="46"/>
      <c r="R30" s="46"/>
      <c r="S30" s="46"/>
      <c r="T30" s="46"/>
      <c r="U30" s="46"/>
      <c r="V30" s="46"/>
      <c r="W30" s="337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6"/>
      <c r="AG30" s="46"/>
      <c r="AH30" s="46"/>
      <c r="AI30" s="46"/>
      <c r="AJ30" s="46"/>
      <c r="AK30" s="337">
        <v>0</v>
      </c>
      <c r="AL30" s="336"/>
      <c r="AM30" s="336"/>
      <c r="AN30" s="336"/>
      <c r="AO30" s="336"/>
      <c r="AP30" s="46"/>
      <c r="AQ30" s="48"/>
      <c r="BE30" s="325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5"/>
    </row>
    <row r="32" spans="2:71" s="1" customFormat="1" ht="25.9" customHeight="1">
      <c r="B32" s="39"/>
      <c r="C32" s="49"/>
      <c r="D32" s="50" t="s">
        <v>45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46</v>
      </c>
      <c r="U32" s="51"/>
      <c r="V32" s="51"/>
      <c r="W32" s="51"/>
      <c r="X32" s="338" t="s">
        <v>47</v>
      </c>
      <c r="Y32" s="339"/>
      <c r="Z32" s="339"/>
      <c r="AA32" s="339"/>
      <c r="AB32" s="339"/>
      <c r="AC32" s="51"/>
      <c r="AD32" s="51"/>
      <c r="AE32" s="51"/>
      <c r="AF32" s="51"/>
      <c r="AG32" s="51"/>
      <c r="AH32" s="51"/>
      <c r="AI32" s="51"/>
      <c r="AJ32" s="51"/>
      <c r="AK32" s="340">
        <f>SUM(AK23:AK30)</f>
        <v>0</v>
      </c>
      <c r="AL32" s="339"/>
      <c r="AM32" s="339"/>
      <c r="AN32" s="339"/>
      <c r="AO32" s="341"/>
      <c r="AP32" s="49"/>
      <c r="AQ32" s="53"/>
      <c r="BE32" s="325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48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180216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2" t="str">
        <f>K6</f>
        <v>Oprava čp. 4 Horažďovice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4" t="str">
        <f>IF(AN8= "","",AN8)</f>
        <v>16. 2. 2018</v>
      </c>
      <c r="AN44" s="34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45" t="str">
        <f>IF(E17="","",E17)</f>
        <v xml:space="preserve"> </v>
      </c>
      <c r="AN46" s="345"/>
      <c r="AO46" s="345"/>
      <c r="AP46" s="345"/>
      <c r="AQ46" s="61"/>
      <c r="AR46" s="59"/>
      <c r="AS46" s="346" t="s">
        <v>49</v>
      </c>
      <c r="AT46" s="34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8"/>
      <c r="AT47" s="34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0"/>
      <c r="AT48" s="35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2" t="s">
        <v>50</v>
      </c>
      <c r="D49" s="353"/>
      <c r="E49" s="353"/>
      <c r="F49" s="353"/>
      <c r="G49" s="353"/>
      <c r="H49" s="77"/>
      <c r="I49" s="354" t="s">
        <v>51</v>
      </c>
      <c r="J49" s="353"/>
      <c r="K49" s="353"/>
      <c r="L49" s="353"/>
      <c r="M49" s="353"/>
      <c r="N49" s="353"/>
      <c r="O49" s="353"/>
      <c r="P49" s="353"/>
      <c r="Q49" s="353"/>
      <c r="R49" s="353"/>
      <c r="S49" s="353"/>
      <c r="T49" s="353"/>
      <c r="U49" s="353"/>
      <c r="V49" s="353"/>
      <c r="W49" s="353"/>
      <c r="X49" s="353"/>
      <c r="Y49" s="353"/>
      <c r="Z49" s="353"/>
      <c r="AA49" s="353"/>
      <c r="AB49" s="353"/>
      <c r="AC49" s="353"/>
      <c r="AD49" s="353"/>
      <c r="AE49" s="353"/>
      <c r="AF49" s="353"/>
      <c r="AG49" s="355" t="s">
        <v>52</v>
      </c>
      <c r="AH49" s="353"/>
      <c r="AI49" s="353"/>
      <c r="AJ49" s="353"/>
      <c r="AK49" s="353"/>
      <c r="AL49" s="353"/>
      <c r="AM49" s="353"/>
      <c r="AN49" s="354" t="s">
        <v>53</v>
      </c>
      <c r="AO49" s="353"/>
      <c r="AP49" s="353"/>
      <c r="AQ49" s="78" t="s">
        <v>54</v>
      </c>
      <c r="AR49" s="59"/>
      <c r="AS49" s="79" t="s">
        <v>55</v>
      </c>
      <c r="AT49" s="80" t="s">
        <v>56</v>
      </c>
      <c r="AU49" s="80" t="s">
        <v>57</v>
      </c>
      <c r="AV49" s="80" t="s">
        <v>58</v>
      </c>
      <c r="AW49" s="80" t="s">
        <v>59</v>
      </c>
      <c r="AX49" s="80" t="s">
        <v>60</v>
      </c>
      <c r="AY49" s="80" t="s">
        <v>61</v>
      </c>
      <c r="AZ49" s="80" t="s">
        <v>62</v>
      </c>
      <c r="BA49" s="80" t="s">
        <v>63</v>
      </c>
      <c r="BB49" s="80" t="s">
        <v>64</v>
      </c>
      <c r="BC49" s="80" t="s">
        <v>65</v>
      </c>
      <c r="BD49" s="81" t="s">
        <v>66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67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9">
        <f>ROUND(AG52,2)</f>
        <v>0</v>
      </c>
      <c r="AH51" s="359"/>
      <c r="AI51" s="359"/>
      <c r="AJ51" s="359"/>
      <c r="AK51" s="359"/>
      <c r="AL51" s="359"/>
      <c r="AM51" s="359"/>
      <c r="AN51" s="360">
        <f>SUM(AG51,AT51)</f>
        <v>0</v>
      </c>
      <c r="AO51" s="360"/>
      <c r="AP51" s="36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68</v>
      </c>
      <c r="BT51" s="92" t="s">
        <v>69</v>
      </c>
      <c r="BU51" s="93" t="s">
        <v>70</v>
      </c>
      <c r="BV51" s="92" t="s">
        <v>71</v>
      </c>
      <c r="BW51" s="92" t="s">
        <v>7</v>
      </c>
      <c r="BX51" s="92" t="s">
        <v>72</v>
      </c>
      <c r="CL51" s="92" t="s">
        <v>21</v>
      </c>
    </row>
    <row r="52" spans="1:91" s="5" customFormat="1" ht="22.5" customHeight="1">
      <c r="A52" s="94" t="s">
        <v>73</v>
      </c>
      <c r="B52" s="95"/>
      <c r="C52" s="96"/>
      <c r="D52" s="358" t="s">
        <v>74</v>
      </c>
      <c r="E52" s="358"/>
      <c r="F52" s="358"/>
      <c r="G52" s="358"/>
      <c r="H52" s="358"/>
      <c r="I52" s="97"/>
      <c r="J52" s="358" t="s">
        <v>75</v>
      </c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6">
        <f>'02 - Oprava severního prů...'!J27</f>
        <v>0</v>
      </c>
      <c r="AH52" s="357"/>
      <c r="AI52" s="357"/>
      <c r="AJ52" s="357"/>
      <c r="AK52" s="357"/>
      <c r="AL52" s="357"/>
      <c r="AM52" s="357"/>
      <c r="AN52" s="356">
        <f>SUM(AG52,AT52)</f>
        <v>0</v>
      </c>
      <c r="AO52" s="357"/>
      <c r="AP52" s="357"/>
      <c r="AQ52" s="98" t="s">
        <v>76</v>
      </c>
      <c r="AR52" s="99"/>
      <c r="AS52" s="100">
        <v>0</v>
      </c>
      <c r="AT52" s="101">
        <f>ROUND(SUM(AV52:AW52),2)</f>
        <v>0</v>
      </c>
      <c r="AU52" s="102">
        <f>'02 - Oprava severního prů...'!P84</f>
        <v>0</v>
      </c>
      <c r="AV52" s="101">
        <f>'02 - Oprava severního prů...'!J30</f>
        <v>0</v>
      </c>
      <c r="AW52" s="101">
        <f>'02 - Oprava severního prů...'!J31</f>
        <v>0</v>
      </c>
      <c r="AX52" s="101">
        <f>'02 - Oprava severního prů...'!J32</f>
        <v>0</v>
      </c>
      <c r="AY52" s="101">
        <f>'02 - Oprava severního prů...'!J33</f>
        <v>0</v>
      </c>
      <c r="AZ52" s="101">
        <f>'02 - Oprava severního prů...'!F30</f>
        <v>0</v>
      </c>
      <c r="BA52" s="101">
        <f>'02 - Oprava severního prů...'!F31</f>
        <v>0</v>
      </c>
      <c r="BB52" s="101">
        <f>'02 - Oprava severního prů...'!F32</f>
        <v>0</v>
      </c>
      <c r="BC52" s="101">
        <f>'02 - Oprava severního prů...'!F33</f>
        <v>0</v>
      </c>
      <c r="BD52" s="103">
        <f>'02 - Oprava severního prů...'!F34</f>
        <v>0</v>
      </c>
      <c r="BT52" s="104" t="s">
        <v>77</v>
      </c>
      <c r="BV52" s="104" t="s">
        <v>71</v>
      </c>
      <c r="BW52" s="104" t="s">
        <v>78</v>
      </c>
      <c r="BX52" s="104" t="s">
        <v>7</v>
      </c>
      <c r="CL52" s="104" t="s">
        <v>21</v>
      </c>
      <c r="CM52" s="104" t="s">
        <v>79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mHIG4eAQ4ZyiSSxG5mQw1nHqfHPaSJb8KkfF2PNdtYX0Ub6rk+LDhgG6WnrUPTp4PlbAaIAo1cnT97Hcpnp1iw==" saltValue="dQGYiw5vpyo/aj7ALmA44g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2 - Oprava severního prů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80</v>
      </c>
      <c r="G1" s="369" t="s">
        <v>81</v>
      </c>
      <c r="H1" s="369"/>
      <c r="I1" s="109"/>
      <c r="J1" s="108" t="s">
        <v>82</v>
      </c>
      <c r="K1" s="107" t="s">
        <v>83</v>
      </c>
      <c r="L1" s="108" t="s">
        <v>84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2" t="s">
        <v>78</v>
      </c>
      <c r="AZ2" s="110" t="s">
        <v>85</v>
      </c>
      <c r="BA2" s="110" t="s">
        <v>21</v>
      </c>
      <c r="BB2" s="110" t="s">
        <v>21</v>
      </c>
      <c r="BC2" s="110" t="s">
        <v>86</v>
      </c>
      <c r="BD2" s="110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1"/>
      <c r="J3" s="24"/>
      <c r="K3" s="25"/>
      <c r="AT3" s="22" t="s">
        <v>79</v>
      </c>
      <c r="AZ3" s="110" t="s">
        <v>87</v>
      </c>
      <c r="BA3" s="110" t="s">
        <v>21</v>
      </c>
      <c r="BB3" s="110" t="s">
        <v>21</v>
      </c>
      <c r="BC3" s="110" t="s">
        <v>88</v>
      </c>
      <c r="BD3" s="110" t="s">
        <v>79</v>
      </c>
    </row>
    <row r="4" spans="1:70" ht="36.950000000000003" customHeight="1">
      <c r="B4" s="26"/>
      <c r="C4" s="27"/>
      <c r="D4" s="28" t="s">
        <v>89</v>
      </c>
      <c r="E4" s="27"/>
      <c r="F4" s="27"/>
      <c r="G4" s="27"/>
      <c r="H4" s="27"/>
      <c r="I4" s="112"/>
      <c r="J4" s="27"/>
      <c r="K4" s="29"/>
      <c r="M4" s="30" t="s">
        <v>12</v>
      </c>
      <c r="AT4" s="22" t="s">
        <v>6</v>
      </c>
      <c r="AZ4" s="110" t="s">
        <v>90</v>
      </c>
      <c r="BA4" s="110" t="s">
        <v>21</v>
      </c>
      <c r="BB4" s="110" t="s">
        <v>21</v>
      </c>
      <c r="BC4" s="110" t="s">
        <v>91</v>
      </c>
      <c r="BD4" s="110" t="s">
        <v>79</v>
      </c>
    </row>
    <row r="5" spans="1:70" ht="6.95" customHeight="1">
      <c r="B5" s="26"/>
      <c r="C5" s="27"/>
      <c r="D5" s="27"/>
      <c r="E5" s="27"/>
      <c r="F5" s="27"/>
      <c r="G5" s="27"/>
      <c r="H5" s="27"/>
      <c r="I5" s="112"/>
      <c r="J5" s="27"/>
      <c r="K5" s="29"/>
      <c r="AZ5" s="110" t="s">
        <v>92</v>
      </c>
      <c r="BA5" s="110" t="s">
        <v>21</v>
      </c>
      <c r="BB5" s="110" t="s">
        <v>21</v>
      </c>
      <c r="BC5" s="110" t="s">
        <v>93</v>
      </c>
      <c r="BD5" s="110" t="s">
        <v>79</v>
      </c>
    </row>
    <row r="6" spans="1:70">
      <c r="B6" s="26"/>
      <c r="C6" s="27"/>
      <c r="D6" s="35" t="s">
        <v>18</v>
      </c>
      <c r="E6" s="27"/>
      <c r="F6" s="27"/>
      <c r="G6" s="27"/>
      <c r="H6" s="27"/>
      <c r="I6" s="112"/>
      <c r="J6" s="27"/>
      <c r="K6" s="29"/>
      <c r="AZ6" s="110" t="s">
        <v>94</v>
      </c>
      <c r="BA6" s="110" t="s">
        <v>21</v>
      </c>
      <c r="BB6" s="110" t="s">
        <v>21</v>
      </c>
      <c r="BC6" s="110" t="s">
        <v>95</v>
      </c>
      <c r="BD6" s="110" t="s">
        <v>79</v>
      </c>
    </row>
    <row r="7" spans="1:70" ht="22.5" customHeight="1">
      <c r="B7" s="26"/>
      <c r="C7" s="27"/>
      <c r="D7" s="27"/>
      <c r="E7" s="362" t="str">
        <f>'Rekapitulace stavby'!K6</f>
        <v>Oprava čp. 4 Horažďovice</v>
      </c>
      <c r="F7" s="363"/>
      <c r="G7" s="363"/>
      <c r="H7" s="363"/>
      <c r="I7" s="112"/>
      <c r="J7" s="27"/>
      <c r="K7" s="29"/>
      <c r="AZ7" s="110" t="s">
        <v>96</v>
      </c>
      <c r="BA7" s="110" t="s">
        <v>21</v>
      </c>
      <c r="BB7" s="110" t="s">
        <v>21</v>
      </c>
      <c r="BC7" s="110" t="s">
        <v>97</v>
      </c>
      <c r="BD7" s="110" t="s">
        <v>79</v>
      </c>
    </row>
    <row r="8" spans="1:70" s="1" customFormat="1">
      <c r="B8" s="39"/>
      <c r="C8" s="40"/>
      <c r="D8" s="35" t="s">
        <v>98</v>
      </c>
      <c r="E8" s="40"/>
      <c r="F8" s="40"/>
      <c r="G8" s="40"/>
      <c r="H8" s="40"/>
      <c r="I8" s="113"/>
      <c r="J8" s="40"/>
      <c r="K8" s="43"/>
    </row>
    <row r="9" spans="1:70" s="1" customFormat="1" ht="36.950000000000003" customHeight="1">
      <c r="B9" s="39"/>
      <c r="C9" s="40"/>
      <c r="D9" s="40"/>
      <c r="E9" s="364" t="s">
        <v>99</v>
      </c>
      <c r="F9" s="365"/>
      <c r="G9" s="365"/>
      <c r="H9" s="365"/>
      <c r="I9" s="113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3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4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4" t="s">
        <v>25</v>
      </c>
      <c r="J12" s="115" t="str">
        <f>'Rekapitulace stavby'!AN8</f>
        <v>16. 2. 2018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3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4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4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3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4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4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3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4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4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3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3"/>
      <c r="J23" s="40"/>
      <c r="K23" s="43"/>
    </row>
    <row r="24" spans="2:11" s="6" customFormat="1" ht="22.5" customHeight="1">
      <c r="B24" s="116"/>
      <c r="C24" s="117"/>
      <c r="D24" s="117"/>
      <c r="E24" s="331" t="s">
        <v>21</v>
      </c>
      <c r="F24" s="331"/>
      <c r="G24" s="331"/>
      <c r="H24" s="331"/>
      <c r="I24" s="118"/>
      <c r="J24" s="117"/>
      <c r="K24" s="119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3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0"/>
      <c r="J26" s="83"/>
      <c r="K26" s="121"/>
    </row>
    <row r="27" spans="2:11" s="1" customFormat="1" ht="25.35" customHeight="1">
      <c r="B27" s="39"/>
      <c r="C27" s="40"/>
      <c r="D27" s="122" t="s">
        <v>35</v>
      </c>
      <c r="E27" s="40"/>
      <c r="F27" s="40"/>
      <c r="G27" s="40"/>
      <c r="H27" s="40"/>
      <c r="I27" s="113"/>
      <c r="J27" s="123">
        <f>ROUND(J84,2)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0"/>
      <c r="J28" s="83"/>
      <c r="K28" s="121"/>
    </row>
    <row r="29" spans="2:11" s="1" customFormat="1" ht="14.45" customHeight="1">
      <c r="B29" s="39"/>
      <c r="C29" s="40"/>
      <c r="D29" s="40"/>
      <c r="E29" s="40"/>
      <c r="F29" s="44" t="s">
        <v>37</v>
      </c>
      <c r="G29" s="40"/>
      <c r="H29" s="40"/>
      <c r="I29" s="124" t="s">
        <v>36</v>
      </c>
      <c r="J29" s="44" t="s">
        <v>38</v>
      </c>
      <c r="K29" s="43"/>
    </row>
    <row r="30" spans="2:11" s="1" customFormat="1" ht="14.45" customHeight="1">
      <c r="B30" s="39"/>
      <c r="C30" s="40"/>
      <c r="D30" s="47" t="s">
        <v>39</v>
      </c>
      <c r="E30" s="47" t="s">
        <v>40</v>
      </c>
      <c r="F30" s="125">
        <f>ROUND(SUM(BE84:BE168), 2)</f>
        <v>0</v>
      </c>
      <c r="G30" s="40"/>
      <c r="H30" s="40"/>
      <c r="I30" s="126">
        <v>0.21</v>
      </c>
      <c r="J30" s="125">
        <f>ROUND(ROUND((SUM(BE84:BE168)),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41</v>
      </c>
      <c r="F31" s="125">
        <f>ROUND(SUM(BF84:BF168), 2)</f>
        <v>0</v>
      </c>
      <c r="G31" s="40"/>
      <c r="H31" s="40"/>
      <c r="I31" s="126">
        <v>0.15</v>
      </c>
      <c r="J31" s="125">
        <f>ROUND(ROUND((SUM(BF84:BF168)),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42</v>
      </c>
      <c r="F32" s="125">
        <f>ROUND(SUM(BG84:BG168), 2)</f>
        <v>0</v>
      </c>
      <c r="G32" s="40"/>
      <c r="H32" s="40"/>
      <c r="I32" s="126">
        <v>0.21</v>
      </c>
      <c r="J32" s="125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43</v>
      </c>
      <c r="F33" s="125">
        <f>ROUND(SUM(BH84:BH168), 2)</f>
        <v>0</v>
      </c>
      <c r="G33" s="40"/>
      <c r="H33" s="40"/>
      <c r="I33" s="126">
        <v>0.15</v>
      </c>
      <c r="J33" s="125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5">
        <f>ROUND(SUM(BI84:BI168), 2)</f>
        <v>0</v>
      </c>
      <c r="G34" s="40"/>
      <c r="H34" s="40"/>
      <c r="I34" s="126">
        <v>0</v>
      </c>
      <c r="J34" s="125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3"/>
      <c r="J35" s="40"/>
      <c r="K35" s="43"/>
    </row>
    <row r="36" spans="2:11" s="1" customFormat="1" ht="25.35" customHeight="1">
      <c r="B36" s="39"/>
      <c r="C36" s="127"/>
      <c r="D36" s="128" t="s">
        <v>45</v>
      </c>
      <c r="E36" s="77"/>
      <c r="F36" s="77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4"/>
      <c r="J37" s="55"/>
      <c r="K37" s="56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39"/>
      <c r="C42" s="28" t="s">
        <v>100</v>
      </c>
      <c r="D42" s="40"/>
      <c r="E42" s="40"/>
      <c r="F42" s="40"/>
      <c r="G42" s="40"/>
      <c r="H42" s="40"/>
      <c r="I42" s="113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3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3"/>
      <c r="J44" s="40"/>
      <c r="K44" s="43"/>
    </row>
    <row r="45" spans="2:11" s="1" customFormat="1" ht="22.5" customHeight="1">
      <c r="B45" s="39"/>
      <c r="C45" s="40"/>
      <c r="D45" s="40"/>
      <c r="E45" s="362" t="str">
        <f>E7</f>
        <v>Oprava čp. 4 Horažďovice</v>
      </c>
      <c r="F45" s="363"/>
      <c r="G45" s="363"/>
      <c r="H45" s="363"/>
      <c r="I45" s="113"/>
      <c r="J45" s="40"/>
      <c r="K45" s="43"/>
    </row>
    <row r="46" spans="2:11" s="1" customFormat="1" ht="14.45" customHeight="1">
      <c r="B46" s="39"/>
      <c r="C46" s="35" t="s">
        <v>98</v>
      </c>
      <c r="D46" s="40"/>
      <c r="E46" s="40"/>
      <c r="F46" s="40"/>
      <c r="G46" s="40"/>
      <c r="H46" s="40"/>
      <c r="I46" s="113"/>
      <c r="J46" s="40"/>
      <c r="K46" s="43"/>
    </row>
    <row r="47" spans="2:11" s="1" customFormat="1" ht="23.25" customHeight="1">
      <c r="B47" s="39"/>
      <c r="C47" s="40"/>
      <c r="D47" s="40"/>
      <c r="E47" s="364" t="str">
        <f>E9</f>
        <v>02 - Oprava severního průčelí</v>
      </c>
      <c r="F47" s="365"/>
      <c r="G47" s="365"/>
      <c r="H47" s="365"/>
      <c r="I47" s="113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3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4" t="s">
        <v>25</v>
      </c>
      <c r="J49" s="115" t="str">
        <f>IF(J12="","",J12)</f>
        <v>16. 2. 2018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3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4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3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3"/>
      <c r="J53" s="40"/>
      <c r="K53" s="43"/>
    </row>
    <row r="54" spans="2:47" s="1" customFormat="1" ht="29.25" customHeight="1">
      <c r="B54" s="39"/>
      <c r="C54" s="139" t="s">
        <v>101</v>
      </c>
      <c r="D54" s="127"/>
      <c r="E54" s="127"/>
      <c r="F54" s="127"/>
      <c r="G54" s="127"/>
      <c r="H54" s="127"/>
      <c r="I54" s="140"/>
      <c r="J54" s="141" t="s">
        <v>102</v>
      </c>
      <c r="K54" s="14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3"/>
      <c r="J55" s="40"/>
      <c r="K55" s="43"/>
    </row>
    <row r="56" spans="2:47" s="1" customFormat="1" ht="29.25" customHeight="1">
      <c r="B56" s="39"/>
      <c r="C56" s="143" t="s">
        <v>103</v>
      </c>
      <c r="D56" s="40"/>
      <c r="E56" s="40"/>
      <c r="F56" s="40"/>
      <c r="G56" s="40"/>
      <c r="H56" s="40"/>
      <c r="I56" s="113"/>
      <c r="J56" s="123">
        <f>J84</f>
        <v>0</v>
      </c>
      <c r="K56" s="43"/>
      <c r="AU56" s="22" t="s">
        <v>104</v>
      </c>
    </row>
    <row r="57" spans="2:47" s="7" customFormat="1" ht="24.95" customHeight="1">
      <c r="B57" s="144"/>
      <c r="C57" s="145"/>
      <c r="D57" s="146" t="s">
        <v>105</v>
      </c>
      <c r="E57" s="147"/>
      <c r="F57" s="147"/>
      <c r="G57" s="147"/>
      <c r="H57" s="147"/>
      <c r="I57" s="148"/>
      <c r="J57" s="149">
        <f>J85</f>
        <v>0</v>
      </c>
      <c r="K57" s="150"/>
    </row>
    <row r="58" spans="2:47" s="8" customFormat="1" ht="19.899999999999999" customHeight="1">
      <c r="B58" s="151"/>
      <c r="C58" s="152"/>
      <c r="D58" s="153" t="s">
        <v>106</v>
      </c>
      <c r="E58" s="154"/>
      <c r="F58" s="154"/>
      <c r="G58" s="154"/>
      <c r="H58" s="154"/>
      <c r="I58" s="155"/>
      <c r="J58" s="156">
        <f>J86</f>
        <v>0</v>
      </c>
      <c r="K58" s="157"/>
    </row>
    <row r="59" spans="2:47" s="8" customFormat="1" ht="19.899999999999999" customHeight="1">
      <c r="B59" s="151"/>
      <c r="C59" s="152"/>
      <c r="D59" s="153" t="s">
        <v>107</v>
      </c>
      <c r="E59" s="154"/>
      <c r="F59" s="154"/>
      <c r="G59" s="154"/>
      <c r="H59" s="154"/>
      <c r="I59" s="155"/>
      <c r="J59" s="156">
        <f>J89</f>
        <v>0</v>
      </c>
      <c r="K59" s="157"/>
    </row>
    <row r="60" spans="2:47" s="8" customFormat="1" ht="19.899999999999999" customHeight="1">
      <c r="B60" s="151"/>
      <c r="C60" s="152"/>
      <c r="D60" s="153" t="s">
        <v>108</v>
      </c>
      <c r="E60" s="154"/>
      <c r="F60" s="154"/>
      <c r="G60" s="154"/>
      <c r="H60" s="154"/>
      <c r="I60" s="155"/>
      <c r="J60" s="156">
        <f>J99</f>
        <v>0</v>
      </c>
      <c r="K60" s="157"/>
    </row>
    <row r="61" spans="2:47" s="8" customFormat="1" ht="19.899999999999999" customHeight="1">
      <c r="B61" s="151"/>
      <c r="C61" s="152"/>
      <c r="D61" s="153" t="s">
        <v>109</v>
      </c>
      <c r="E61" s="154"/>
      <c r="F61" s="154"/>
      <c r="G61" s="154"/>
      <c r="H61" s="154"/>
      <c r="I61" s="155"/>
      <c r="J61" s="156">
        <f>J105</f>
        <v>0</v>
      </c>
      <c r="K61" s="157"/>
    </row>
    <row r="62" spans="2:47" s="7" customFormat="1" ht="24.95" customHeight="1">
      <c r="B62" s="144"/>
      <c r="C62" s="145"/>
      <c r="D62" s="146" t="s">
        <v>110</v>
      </c>
      <c r="E62" s="147"/>
      <c r="F62" s="147"/>
      <c r="G62" s="147"/>
      <c r="H62" s="147"/>
      <c r="I62" s="148"/>
      <c r="J62" s="149">
        <f>J107</f>
        <v>0</v>
      </c>
      <c r="K62" s="150"/>
    </row>
    <row r="63" spans="2:47" s="8" customFormat="1" ht="19.899999999999999" customHeight="1">
      <c r="B63" s="151"/>
      <c r="C63" s="152"/>
      <c r="D63" s="153" t="s">
        <v>111</v>
      </c>
      <c r="E63" s="154"/>
      <c r="F63" s="154"/>
      <c r="G63" s="154"/>
      <c r="H63" s="154"/>
      <c r="I63" s="155"/>
      <c r="J63" s="156">
        <f>J108</f>
        <v>0</v>
      </c>
      <c r="K63" s="157"/>
    </row>
    <row r="64" spans="2:47" s="8" customFormat="1" ht="19.899999999999999" customHeight="1">
      <c r="B64" s="151"/>
      <c r="C64" s="152"/>
      <c r="D64" s="153" t="s">
        <v>112</v>
      </c>
      <c r="E64" s="154"/>
      <c r="F64" s="154"/>
      <c r="G64" s="154"/>
      <c r="H64" s="154"/>
      <c r="I64" s="155"/>
      <c r="J64" s="156">
        <f>J144</f>
        <v>0</v>
      </c>
      <c r="K64" s="157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3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4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37"/>
      <c r="J70" s="58"/>
      <c r="K70" s="58"/>
      <c r="L70" s="59"/>
    </row>
    <row r="71" spans="2:12" s="1" customFormat="1" ht="36.950000000000003" customHeight="1">
      <c r="B71" s="39"/>
      <c r="C71" s="60" t="s">
        <v>113</v>
      </c>
      <c r="D71" s="61"/>
      <c r="E71" s="61"/>
      <c r="F71" s="61"/>
      <c r="G71" s="61"/>
      <c r="H71" s="61"/>
      <c r="I71" s="158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58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58"/>
      <c r="J73" s="61"/>
      <c r="K73" s="61"/>
      <c r="L73" s="59"/>
    </row>
    <row r="74" spans="2:12" s="1" customFormat="1" ht="22.5" customHeight="1">
      <c r="B74" s="39"/>
      <c r="C74" s="61"/>
      <c r="D74" s="61"/>
      <c r="E74" s="366" t="str">
        <f>E7</f>
        <v>Oprava čp. 4 Horažďovice</v>
      </c>
      <c r="F74" s="367"/>
      <c r="G74" s="367"/>
      <c r="H74" s="367"/>
      <c r="I74" s="158"/>
      <c r="J74" s="61"/>
      <c r="K74" s="61"/>
      <c r="L74" s="59"/>
    </row>
    <row r="75" spans="2:12" s="1" customFormat="1" ht="14.45" customHeight="1">
      <c r="B75" s="39"/>
      <c r="C75" s="63" t="s">
        <v>98</v>
      </c>
      <c r="D75" s="61"/>
      <c r="E75" s="61"/>
      <c r="F75" s="61"/>
      <c r="G75" s="61"/>
      <c r="H75" s="61"/>
      <c r="I75" s="158"/>
      <c r="J75" s="61"/>
      <c r="K75" s="61"/>
      <c r="L75" s="59"/>
    </row>
    <row r="76" spans="2:12" s="1" customFormat="1" ht="23.25" customHeight="1">
      <c r="B76" s="39"/>
      <c r="C76" s="61"/>
      <c r="D76" s="61"/>
      <c r="E76" s="342" t="str">
        <f>E9</f>
        <v>02 - Oprava severního průčelí</v>
      </c>
      <c r="F76" s="368"/>
      <c r="G76" s="368"/>
      <c r="H76" s="368"/>
      <c r="I76" s="158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58"/>
      <c r="J77" s="61"/>
      <c r="K77" s="61"/>
      <c r="L77" s="59"/>
    </row>
    <row r="78" spans="2:12" s="1" customFormat="1" ht="18" customHeight="1">
      <c r="B78" s="39"/>
      <c r="C78" s="63" t="s">
        <v>23</v>
      </c>
      <c r="D78" s="61"/>
      <c r="E78" s="61"/>
      <c r="F78" s="159" t="str">
        <f>F12</f>
        <v xml:space="preserve"> </v>
      </c>
      <c r="G78" s="61"/>
      <c r="H78" s="61"/>
      <c r="I78" s="160" t="s">
        <v>25</v>
      </c>
      <c r="J78" s="71" t="str">
        <f>IF(J12="","",J12)</f>
        <v>16. 2. 2018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58"/>
      <c r="J79" s="61"/>
      <c r="K79" s="61"/>
      <c r="L79" s="59"/>
    </row>
    <row r="80" spans="2:12" s="1" customFormat="1">
      <c r="B80" s="39"/>
      <c r="C80" s="63" t="s">
        <v>27</v>
      </c>
      <c r="D80" s="61"/>
      <c r="E80" s="61"/>
      <c r="F80" s="159" t="str">
        <f>E15</f>
        <v xml:space="preserve"> </v>
      </c>
      <c r="G80" s="61"/>
      <c r="H80" s="61"/>
      <c r="I80" s="160" t="s">
        <v>32</v>
      </c>
      <c r="J80" s="159" t="str">
        <f>E21</f>
        <v xml:space="preserve"> </v>
      </c>
      <c r="K80" s="61"/>
      <c r="L80" s="59"/>
    </row>
    <row r="81" spans="2:65" s="1" customFormat="1" ht="14.45" customHeight="1">
      <c r="B81" s="39"/>
      <c r="C81" s="63" t="s">
        <v>30</v>
      </c>
      <c r="D81" s="61"/>
      <c r="E81" s="61"/>
      <c r="F81" s="159" t="str">
        <f>IF(E18="","",E18)</f>
        <v/>
      </c>
      <c r="G81" s="61"/>
      <c r="H81" s="61"/>
      <c r="I81" s="158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58"/>
      <c r="J82" s="61"/>
      <c r="K82" s="61"/>
      <c r="L82" s="59"/>
    </row>
    <row r="83" spans="2:65" s="9" customFormat="1" ht="29.25" customHeight="1">
      <c r="B83" s="161"/>
      <c r="C83" s="162" t="s">
        <v>114</v>
      </c>
      <c r="D83" s="163" t="s">
        <v>54</v>
      </c>
      <c r="E83" s="163" t="s">
        <v>50</v>
      </c>
      <c r="F83" s="163" t="s">
        <v>115</v>
      </c>
      <c r="G83" s="163" t="s">
        <v>116</v>
      </c>
      <c r="H83" s="163" t="s">
        <v>117</v>
      </c>
      <c r="I83" s="164" t="s">
        <v>118</v>
      </c>
      <c r="J83" s="163" t="s">
        <v>102</v>
      </c>
      <c r="K83" s="165" t="s">
        <v>119</v>
      </c>
      <c r="L83" s="166"/>
      <c r="M83" s="79" t="s">
        <v>120</v>
      </c>
      <c r="N83" s="80" t="s">
        <v>39</v>
      </c>
      <c r="O83" s="80" t="s">
        <v>121</v>
      </c>
      <c r="P83" s="80" t="s">
        <v>122</v>
      </c>
      <c r="Q83" s="80" t="s">
        <v>123</v>
      </c>
      <c r="R83" s="80" t="s">
        <v>124</v>
      </c>
      <c r="S83" s="80" t="s">
        <v>125</v>
      </c>
      <c r="T83" s="81" t="s">
        <v>126</v>
      </c>
    </row>
    <row r="84" spans="2:65" s="1" customFormat="1" ht="29.25" customHeight="1">
      <c r="B84" s="39"/>
      <c r="C84" s="85" t="s">
        <v>103</v>
      </c>
      <c r="D84" s="61"/>
      <c r="E84" s="61"/>
      <c r="F84" s="61"/>
      <c r="G84" s="61"/>
      <c r="H84" s="61"/>
      <c r="I84" s="158"/>
      <c r="J84" s="167">
        <f>BK84</f>
        <v>0</v>
      </c>
      <c r="K84" s="61"/>
      <c r="L84" s="59"/>
      <c r="M84" s="82"/>
      <c r="N84" s="83"/>
      <c r="O84" s="83"/>
      <c r="P84" s="168">
        <f>P85+P107</f>
        <v>0</v>
      </c>
      <c r="Q84" s="83"/>
      <c r="R84" s="168">
        <f>R85+R107</f>
        <v>0.80297549999999984</v>
      </c>
      <c r="S84" s="83"/>
      <c r="T84" s="169">
        <f>T85+T107</f>
        <v>0.83075199999999993</v>
      </c>
      <c r="AT84" s="22" t="s">
        <v>68</v>
      </c>
      <c r="AU84" s="22" t="s">
        <v>104</v>
      </c>
      <c r="BK84" s="170">
        <f>BK85+BK107</f>
        <v>0</v>
      </c>
    </row>
    <row r="85" spans="2:65" s="10" customFormat="1" ht="37.35" customHeight="1">
      <c r="B85" s="171"/>
      <c r="C85" s="172"/>
      <c r="D85" s="173" t="s">
        <v>68</v>
      </c>
      <c r="E85" s="174" t="s">
        <v>127</v>
      </c>
      <c r="F85" s="174" t="s">
        <v>128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P86+P89+P99+P105</f>
        <v>0</v>
      </c>
      <c r="Q85" s="179"/>
      <c r="R85" s="180">
        <f>R86+R89+R99+R105</f>
        <v>0.58290099999999989</v>
      </c>
      <c r="S85" s="179"/>
      <c r="T85" s="181">
        <f>T86+T89+T99+T105</f>
        <v>0.69724999999999993</v>
      </c>
      <c r="AR85" s="182" t="s">
        <v>77</v>
      </c>
      <c r="AT85" s="183" t="s">
        <v>68</v>
      </c>
      <c r="AU85" s="183" t="s">
        <v>69</v>
      </c>
      <c r="AY85" s="182" t="s">
        <v>129</v>
      </c>
      <c r="BK85" s="184">
        <f>BK86+BK89+BK99+BK105</f>
        <v>0</v>
      </c>
    </row>
    <row r="86" spans="2:65" s="10" customFormat="1" ht="19.899999999999999" customHeight="1">
      <c r="B86" s="171"/>
      <c r="C86" s="172"/>
      <c r="D86" s="185" t="s">
        <v>68</v>
      </c>
      <c r="E86" s="186" t="s">
        <v>130</v>
      </c>
      <c r="F86" s="186" t="s">
        <v>131</v>
      </c>
      <c r="G86" s="172"/>
      <c r="H86" s="172"/>
      <c r="I86" s="175"/>
      <c r="J86" s="187">
        <f>BK86</f>
        <v>0</v>
      </c>
      <c r="K86" s="172"/>
      <c r="L86" s="177"/>
      <c r="M86" s="178"/>
      <c r="N86" s="179"/>
      <c r="O86" s="179"/>
      <c r="P86" s="180">
        <f>SUM(P87:P88)</f>
        <v>0</v>
      </c>
      <c r="Q86" s="179"/>
      <c r="R86" s="180">
        <f>SUM(R87:R88)</f>
        <v>0.58290099999999989</v>
      </c>
      <c r="S86" s="179"/>
      <c r="T86" s="181">
        <f>SUM(T87:T88)</f>
        <v>0</v>
      </c>
      <c r="AR86" s="182" t="s">
        <v>77</v>
      </c>
      <c r="AT86" s="183" t="s">
        <v>68</v>
      </c>
      <c r="AU86" s="183" t="s">
        <v>77</v>
      </c>
      <c r="AY86" s="182" t="s">
        <v>129</v>
      </c>
      <c r="BK86" s="184">
        <f>SUM(BK87:BK88)</f>
        <v>0</v>
      </c>
    </row>
    <row r="87" spans="2:65" s="1" customFormat="1" ht="31.5" customHeight="1">
      <c r="B87" s="39"/>
      <c r="C87" s="188" t="s">
        <v>77</v>
      </c>
      <c r="D87" s="188" t="s">
        <v>132</v>
      </c>
      <c r="E87" s="189" t="s">
        <v>133</v>
      </c>
      <c r="F87" s="190" t="s">
        <v>134</v>
      </c>
      <c r="G87" s="191" t="s">
        <v>135</v>
      </c>
      <c r="H87" s="192">
        <v>139.44999999999999</v>
      </c>
      <c r="I87" s="193"/>
      <c r="J87" s="194">
        <f>ROUND(I87*H87,2)</f>
        <v>0</v>
      </c>
      <c r="K87" s="190" t="s">
        <v>136</v>
      </c>
      <c r="L87" s="59"/>
      <c r="M87" s="195" t="s">
        <v>21</v>
      </c>
      <c r="N87" s="196" t="s">
        <v>40</v>
      </c>
      <c r="O87" s="40"/>
      <c r="P87" s="197">
        <f>O87*H87</f>
        <v>0</v>
      </c>
      <c r="Q87" s="197">
        <v>4.1799999999999997E-3</v>
      </c>
      <c r="R87" s="197">
        <f>Q87*H87</f>
        <v>0.58290099999999989</v>
      </c>
      <c r="S87" s="197">
        <v>0</v>
      </c>
      <c r="T87" s="198">
        <f>S87*H87</f>
        <v>0</v>
      </c>
      <c r="AR87" s="22" t="s">
        <v>137</v>
      </c>
      <c r="AT87" s="22" t="s">
        <v>132</v>
      </c>
      <c r="AU87" s="22" t="s">
        <v>79</v>
      </c>
      <c r="AY87" s="22" t="s">
        <v>129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22" t="s">
        <v>77</v>
      </c>
      <c r="BK87" s="199">
        <f>ROUND(I87*H87,2)</f>
        <v>0</v>
      </c>
      <c r="BL87" s="22" t="s">
        <v>137</v>
      </c>
      <c r="BM87" s="22" t="s">
        <v>138</v>
      </c>
    </row>
    <row r="88" spans="2:65" s="11" customFormat="1" ht="13.5">
      <c r="B88" s="200"/>
      <c r="C88" s="201"/>
      <c r="D88" s="202" t="s">
        <v>139</v>
      </c>
      <c r="E88" s="203" t="s">
        <v>21</v>
      </c>
      <c r="F88" s="204" t="s">
        <v>87</v>
      </c>
      <c r="G88" s="201"/>
      <c r="H88" s="205">
        <v>139.44999999999999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139</v>
      </c>
      <c r="AU88" s="211" t="s">
        <v>79</v>
      </c>
      <c r="AV88" s="11" t="s">
        <v>79</v>
      </c>
      <c r="AW88" s="11" t="s">
        <v>33</v>
      </c>
      <c r="AX88" s="11" t="s">
        <v>77</v>
      </c>
      <c r="AY88" s="211" t="s">
        <v>129</v>
      </c>
    </row>
    <row r="89" spans="2:65" s="10" customFormat="1" ht="29.85" customHeight="1">
      <c r="B89" s="171"/>
      <c r="C89" s="172"/>
      <c r="D89" s="185" t="s">
        <v>68</v>
      </c>
      <c r="E89" s="186" t="s">
        <v>140</v>
      </c>
      <c r="F89" s="186" t="s">
        <v>141</v>
      </c>
      <c r="G89" s="172"/>
      <c r="H89" s="172"/>
      <c r="I89" s="175"/>
      <c r="J89" s="187">
        <f>BK89</f>
        <v>0</v>
      </c>
      <c r="K89" s="172"/>
      <c r="L89" s="177"/>
      <c r="M89" s="178"/>
      <c r="N89" s="179"/>
      <c r="O89" s="179"/>
      <c r="P89" s="180">
        <f>SUM(P90:P98)</f>
        <v>0</v>
      </c>
      <c r="Q89" s="179"/>
      <c r="R89" s="180">
        <f>SUM(R90:R98)</f>
        <v>0</v>
      </c>
      <c r="S89" s="179"/>
      <c r="T89" s="181">
        <f>SUM(T90:T98)</f>
        <v>0.69724999999999993</v>
      </c>
      <c r="AR89" s="182" t="s">
        <v>77</v>
      </c>
      <c r="AT89" s="183" t="s">
        <v>68</v>
      </c>
      <c r="AU89" s="183" t="s">
        <v>77</v>
      </c>
      <c r="AY89" s="182" t="s">
        <v>129</v>
      </c>
      <c r="BK89" s="184">
        <f>SUM(BK90:BK98)</f>
        <v>0</v>
      </c>
    </row>
    <row r="90" spans="2:65" s="1" customFormat="1" ht="31.5" customHeight="1">
      <c r="B90" s="39"/>
      <c r="C90" s="188" t="s">
        <v>79</v>
      </c>
      <c r="D90" s="188" t="s">
        <v>132</v>
      </c>
      <c r="E90" s="189" t="s">
        <v>142</v>
      </c>
      <c r="F90" s="190" t="s">
        <v>143</v>
      </c>
      <c r="G90" s="191" t="s">
        <v>135</v>
      </c>
      <c r="H90" s="192">
        <v>177.1</v>
      </c>
      <c r="I90" s="193"/>
      <c r="J90" s="194">
        <f>ROUND(I90*H90,2)</f>
        <v>0</v>
      </c>
      <c r="K90" s="190" t="s">
        <v>136</v>
      </c>
      <c r="L90" s="59"/>
      <c r="M90" s="195" t="s">
        <v>21</v>
      </c>
      <c r="N90" s="196" t="s">
        <v>40</v>
      </c>
      <c r="O90" s="40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22" t="s">
        <v>137</v>
      </c>
      <c r="AT90" s="22" t="s">
        <v>132</v>
      </c>
      <c r="AU90" s="22" t="s">
        <v>79</v>
      </c>
      <c r="AY90" s="22" t="s">
        <v>129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2" t="s">
        <v>77</v>
      </c>
      <c r="BK90" s="199">
        <f>ROUND(I90*H90,2)</f>
        <v>0</v>
      </c>
      <c r="BL90" s="22" t="s">
        <v>137</v>
      </c>
      <c r="BM90" s="22" t="s">
        <v>144</v>
      </c>
    </row>
    <row r="91" spans="2:65" s="11" customFormat="1" ht="13.5">
      <c r="B91" s="200"/>
      <c r="C91" s="201"/>
      <c r="D91" s="212" t="s">
        <v>139</v>
      </c>
      <c r="E91" s="213" t="s">
        <v>85</v>
      </c>
      <c r="F91" s="214" t="s">
        <v>145</v>
      </c>
      <c r="G91" s="201"/>
      <c r="H91" s="215">
        <v>177.1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139</v>
      </c>
      <c r="AU91" s="211" t="s">
        <v>79</v>
      </c>
      <c r="AV91" s="11" t="s">
        <v>79</v>
      </c>
      <c r="AW91" s="11" t="s">
        <v>33</v>
      </c>
      <c r="AX91" s="11" t="s">
        <v>77</v>
      </c>
      <c r="AY91" s="211" t="s">
        <v>129</v>
      </c>
    </row>
    <row r="92" spans="2:65" s="1" customFormat="1" ht="44.25" customHeight="1">
      <c r="B92" s="39"/>
      <c r="C92" s="188" t="s">
        <v>146</v>
      </c>
      <c r="D92" s="188" t="s">
        <v>132</v>
      </c>
      <c r="E92" s="189" t="s">
        <v>147</v>
      </c>
      <c r="F92" s="190" t="s">
        <v>148</v>
      </c>
      <c r="G92" s="191" t="s">
        <v>135</v>
      </c>
      <c r="H92" s="192">
        <v>3542</v>
      </c>
      <c r="I92" s="193"/>
      <c r="J92" s="194">
        <f>ROUND(I92*H92,2)</f>
        <v>0</v>
      </c>
      <c r="K92" s="190" t="s">
        <v>136</v>
      </c>
      <c r="L92" s="59"/>
      <c r="M92" s="195" t="s">
        <v>21</v>
      </c>
      <c r="N92" s="196" t="s">
        <v>40</v>
      </c>
      <c r="O92" s="40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22" t="s">
        <v>137</v>
      </c>
      <c r="AT92" s="22" t="s">
        <v>132</v>
      </c>
      <c r="AU92" s="22" t="s">
        <v>79</v>
      </c>
      <c r="AY92" s="22" t="s">
        <v>129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2" t="s">
        <v>77</v>
      </c>
      <c r="BK92" s="199">
        <f>ROUND(I92*H92,2)</f>
        <v>0</v>
      </c>
      <c r="BL92" s="22" t="s">
        <v>137</v>
      </c>
      <c r="BM92" s="22" t="s">
        <v>149</v>
      </c>
    </row>
    <row r="93" spans="2:65" s="11" customFormat="1" ht="13.5">
      <c r="B93" s="200"/>
      <c r="C93" s="201"/>
      <c r="D93" s="212" t="s">
        <v>139</v>
      </c>
      <c r="E93" s="213" t="s">
        <v>21</v>
      </c>
      <c r="F93" s="214" t="s">
        <v>150</v>
      </c>
      <c r="G93" s="201"/>
      <c r="H93" s="215">
        <v>3542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139</v>
      </c>
      <c r="AU93" s="211" t="s">
        <v>79</v>
      </c>
      <c r="AV93" s="11" t="s">
        <v>79</v>
      </c>
      <c r="AW93" s="11" t="s">
        <v>33</v>
      </c>
      <c r="AX93" s="11" t="s">
        <v>77</v>
      </c>
      <c r="AY93" s="211" t="s">
        <v>129</v>
      </c>
    </row>
    <row r="94" spans="2:65" s="1" customFormat="1" ht="31.5" customHeight="1">
      <c r="B94" s="39"/>
      <c r="C94" s="188" t="s">
        <v>137</v>
      </c>
      <c r="D94" s="188" t="s">
        <v>132</v>
      </c>
      <c r="E94" s="189" t="s">
        <v>151</v>
      </c>
      <c r="F94" s="190" t="s">
        <v>152</v>
      </c>
      <c r="G94" s="191" t="s">
        <v>135</v>
      </c>
      <c r="H94" s="192">
        <v>177.1</v>
      </c>
      <c r="I94" s="193"/>
      <c r="J94" s="194">
        <f>ROUND(I94*H94,2)</f>
        <v>0</v>
      </c>
      <c r="K94" s="190" t="s">
        <v>136</v>
      </c>
      <c r="L94" s="59"/>
      <c r="M94" s="195" t="s">
        <v>21</v>
      </c>
      <c r="N94" s="196" t="s">
        <v>40</v>
      </c>
      <c r="O94" s="40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22" t="s">
        <v>137</v>
      </c>
      <c r="AT94" s="22" t="s">
        <v>132</v>
      </c>
      <c r="AU94" s="22" t="s">
        <v>79</v>
      </c>
      <c r="AY94" s="22" t="s">
        <v>129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2" t="s">
        <v>77</v>
      </c>
      <c r="BK94" s="199">
        <f>ROUND(I94*H94,2)</f>
        <v>0</v>
      </c>
      <c r="BL94" s="22" t="s">
        <v>137</v>
      </c>
      <c r="BM94" s="22" t="s">
        <v>153</v>
      </c>
    </row>
    <row r="95" spans="2:65" s="11" customFormat="1" ht="13.5">
      <c r="B95" s="200"/>
      <c r="C95" s="201"/>
      <c r="D95" s="212" t="s">
        <v>139</v>
      </c>
      <c r="E95" s="213" t="s">
        <v>21</v>
      </c>
      <c r="F95" s="214" t="s">
        <v>85</v>
      </c>
      <c r="G95" s="201"/>
      <c r="H95" s="215">
        <v>177.1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139</v>
      </c>
      <c r="AU95" s="211" t="s">
        <v>79</v>
      </c>
      <c r="AV95" s="11" t="s">
        <v>79</v>
      </c>
      <c r="AW95" s="11" t="s">
        <v>33</v>
      </c>
      <c r="AX95" s="11" t="s">
        <v>77</v>
      </c>
      <c r="AY95" s="211" t="s">
        <v>129</v>
      </c>
    </row>
    <row r="96" spans="2:65" s="1" customFormat="1" ht="31.5" customHeight="1">
      <c r="B96" s="39"/>
      <c r="C96" s="188" t="s">
        <v>154</v>
      </c>
      <c r="D96" s="188" t="s">
        <v>132</v>
      </c>
      <c r="E96" s="189" t="s">
        <v>155</v>
      </c>
      <c r="F96" s="190" t="s">
        <v>156</v>
      </c>
      <c r="G96" s="191" t="s">
        <v>135</v>
      </c>
      <c r="H96" s="192">
        <v>139.44999999999999</v>
      </c>
      <c r="I96" s="193"/>
      <c r="J96" s="194">
        <f>ROUND(I96*H96,2)</f>
        <v>0</v>
      </c>
      <c r="K96" s="190" t="s">
        <v>136</v>
      </c>
      <c r="L96" s="59"/>
      <c r="M96" s="195" t="s">
        <v>21</v>
      </c>
      <c r="N96" s="196" t="s">
        <v>40</v>
      </c>
      <c r="O96" s="40"/>
      <c r="P96" s="197">
        <f>O96*H96</f>
        <v>0</v>
      </c>
      <c r="Q96" s="197">
        <v>0</v>
      </c>
      <c r="R96" s="197">
        <f>Q96*H96</f>
        <v>0</v>
      </c>
      <c r="S96" s="197">
        <v>5.0000000000000001E-3</v>
      </c>
      <c r="T96" s="198">
        <f>S96*H96</f>
        <v>0.69724999999999993</v>
      </c>
      <c r="AR96" s="22" t="s">
        <v>137</v>
      </c>
      <c r="AT96" s="22" t="s">
        <v>132</v>
      </c>
      <c r="AU96" s="22" t="s">
        <v>79</v>
      </c>
      <c r="AY96" s="22" t="s">
        <v>129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22" t="s">
        <v>77</v>
      </c>
      <c r="BK96" s="199">
        <f>ROUND(I96*H96,2)</f>
        <v>0</v>
      </c>
      <c r="BL96" s="22" t="s">
        <v>137</v>
      </c>
      <c r="BM96" s="22" t="s">
        <v>157</v>
      </c>
    </row>
    <row r="97" spans="2:65" s="11" customFormat="1" ht="13.5">
      <c r="B97" s="200"/>
      <c r="C97" s="201"/>
      <c r="D97" s="202" t="s">
        <v>139</v>
      </c>
      <c r="E97" s="203" t="s">
        <v>21</v>
      </c>
      <c r="F97" s="204" t="s">
        <v>158</v>
      </c>
      <c r="G97" s="201"/>
      <c r="H97" s="205">
        <v>139.44999999999999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139</v>
      </c>
      <c r="AU97" s="211" t="s">
        <v>79</v>
      </c>
      <c r="AV97" s="11" t="s">
        <v>79</v>
      </c>
      <c r="AW97" s="11" t="s">
        <v>33</v>
      </c>
      <c r="AX97" s="11" t="s">
        <v>69</v>
      </c>
      <c r="AY97" s="211" t="s">
        <v>129</v>
      </c>
    </row>
    <row r="98" spans="2:65" s="12" customFormat="1" ht="13.5">
      <c r="B98" s="216"/>
      <c r="C98" s="217"/>
      <c r="D98" s="202" t="s">
        <v>139</v>
      </c>
      <c r="E98" s="218" t="s">
        <v>87</v>
      </c>
      <c r="F98" s="219" t="s">
        <v>159</v>
      </c>
      <c r="G98" s="217"/>
      <c r="H98" s="220">
        <v>139.44999999999999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139</v>
      </c>
      <c r="AU98" s="226" t="s">
        <v>79</v>
      </c>
      <c r="AV98" s="12" t="s">
        <v>146</v>
      </c>
      <c r="AW98" s="12" t="s">
        <v>33</v>
      </c>
      <c r="AX98" s="12" t="s">
        <v>77</v>
      </c>
      <c r="AY98" s="226" t="s">
        <v>129</v>
      </c>
    </row>
    <row r="99" spans="2:65" s="10" customFormat="1" ht="29.85" customHeight="1">
      <c r="B99" s="171"/>
      <c r="C99" s="172"/>
      <c r="D99" s="185" t="s">
        <v>68</v>
      </c>
      <c r="E99" s="186" t="s">
        <v>160</v>
      </c>
      <c r="F99" s="186" t="s">
        <v>161</v>
      </c>
      <c r="G99" s="172"/>
      <c r="H99" s="172"/>
      <c r="I99" s="175"/>
      <c r="J99" s="187">
        <f>BK99</f>
        <v>0</v>
      </c>
      <c r="K99" s="172"/>
      <c r="L99" s="177"/>
      <c r="M99" s="178"/>
      <c r="N99" s="179"/>
      <c r="O99" s="179"/>
      <c r="P99" s="180">
        <f>SUM(P100:P104)</f>
        <v>0</v>
      </c>
      <c r="Q99" s="179"/>
      <c r="R99" s="180">
        <f>SUM(R100:R104)</f>
        <v>0</v>
      </c>
      <c r="S99" s="179"/>
      <c r="T99" s="181">
        <f>SUM(T100:T104)</f>
        <v>0</v>
      </c>
      <c r="AR99" s="182" t="s">
        <v>77</v>
      </c>
      <c r="AT99" s="183" t="s">
        <v>68</v>
      </c>
      <c r="AU99" s="183" t="s">
        <v>77</v>
      </c>
      <c r="AY99" s="182" t="s">
        <v>129</v>
      </c>
      <c r="BK99" s="184">
        <f>SUM(BK100:BK104)</f>
        <v>0</v>
      </c>
    </row>
    <row r="100" spans="2:65" s="1" customFormat="1" ht="31.5" customHeight="1">
      <c r="B100" s="39"/>
      <c r="C100" s="188" t="s">
        <v>130</v>
      </c>
      <c r="D100" s="188" t="s">
        <v>132</v>
      </c>
      <c r="E100" s="189" t="s">
        <v>162</v>
      </c>
      <c r="F100" s="190" t="s">
        <v>163</v>
      </c>
      <c r="G100" s="191" t="s">
        <v>164</v>
      </c>
      <c r="H100" s="192">
        <v>0.83099999999999996</v>
      </c>
      <c r="I100" s="193"/>
      <c r="J100" s="194">
        <f>ROUND(I100*H100,2)</f>
        <v>0</v>
      </c>
      <c r="K100" s="190" t="s">
        <v>136</v>
      </c>
      <c r="L100" s="59"/>
      <c r="M100" s="195" t="s">
        <v>21</v>
      </c>
      <c r="N100" s="196" t="s">
        <v>40</v>
      </c>
      <c r="O100" s="40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22" t="s">
        <v>137</v>
      </c>
      <c r="AT100" s="22" t="s">
        <v>132</v>
      </c>
      <c r="AU100" s="22" t="s">
        <v>79</v>
      </c>
      <c r="AY100" s="22" t="s">
        <v>129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22" t="s">
        <v>77</v>
      </c>
      <c r="BK100" s="199">
        <f>ROUND(I100*H100,2)</f>
        <v>0</v>
      </c>
      <c r="BL100" s="22" t="s">
        <v>137</v>
      </c>
      <c r="BM100" s="22" t="s">
        <v>165</v>
      </c>
    </row>
    <row r="101" spans="2:65" s="1" customFormat="1" ht="31.5" customHeight="1">
      <c r="B101" s="39"/>
      <c r="C101" s="188" t="s">
        <v>166</v>
      </c>
      <c r="D101" s="188" t="s">
        <v>132</v>
      </c>
      <c r="E101" s="189" t="s">
        <v>167</v>
      </c>
      <c r="F101" s="190" t="s">
        <v>168</v>
      </c>
      <c r="G101" s="191" t="s">
        <v>164</v>
      </c>
      <c r="H101" s="192">
        <v>0.83099999999999996</v>
      </c>
      <c r="I101" s="193"/>
      <c r="J101" s="194">
        <f>ROUND(I101*H101,2)</f>
        <v>0</v>
      </c>
      <c r="K101" s="190" t="s">
        <v>136</v>
      </c>
      <c r="L101" s="59"/>
      <c r="M101" s="195" t="s">
        <v>21</v>
      </c>
      <c r="N101" s="196" t="s">
        <v>40</v>
      </c>
      <c r="O101" s="40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22" t="s">
        <v>137</v>
      </c>
      <c r="AT101" s="22" t="s">
        <v>132</v>
      </c>
      <c r="AU101" s="22" t="s">
        <v>79</v>
      </c>
      <c r="AY101" s="22" t="s">
        <v>129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22" t="s">
        <v>77</v>
      </c>
      <c r="BK101" s="199">
        <f>ROUND(I101*H101,2)</f>
        <v>0</v>
      </c>
      <c r="BL101" s="22" t="s">
        <v>137</v>
      </c>
      <c r="BM101" s="22" t="s">
        <v>169</v>
      </c>
    </row>
    <row r="102" spans="2:65" s="1" customFormat="1" ht="31.5" customHeight="1">
      <c r="B102" s="39"/>
      <c r="C102" s="188" t="s">
        <v>170</v>
      </c>
      <c r="D102" s="188" t="s">
        <v>132</v>
      </c>
      <c r="E102" s="189" t="s">
        <v>171</v>
      </c>
      <c r="F102" s="190" t="s">
        <v>172</v>
      </c>
      <c r="G102" s="191" t="s">
        <v>164</v>
      </c>
      <c r="H102" s="192">
        <v>14.127000000000001</v>
      </c>
      <c r="I102" s="193"/>
      <c r="J102" s="194">
        <f>ROUND(I102*H102,2)</f>
        <v>0</v>
      </c>
      <c r="K102" s="190" t="s">
        <v>136</v>
      </c>
      <c r="L102" s="59"/>
      <c r="M102" s="195" t="s">
        <v>21</v>
      </c>
      <c r="N102" s="196" t="s">
        <v>40</v>
      </c>
      <c r="O102" s="40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22" t="s">
        <v>137</v>
      </c>
      <c r="AT102" s="22" t="s">
        <v>132</v>
      </c>
      <c r="AU102" s="22" t="s">
        <v>79</v>
      </c>
      <c r="AY102" s="22" t="s">
        <v>129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22" t="s">
        <v>77</v>
      </c>
      <c r="BK102" s="199">
        <f>ROUND(I102*H102,2)</f>
        <v>0</v>
      </c>
      <c r="BL102" s="22" t="s">
        <v>137</v>
      </c>
      <c r="BM102" s="22" t="s">
        <v>173</v>
      </c>
    </row>
    <row r="103" spans="2:65" s="11" customFormat="1" ht="13.5">
      <c r="B103" s="200"/>
      <c r="C103" s="201"/>
      <c r="D103" s="212" t="s">
        <v>139</v>
      </c>
      <c r="E103" s="201"/>
      <c r="F103" s="214" t="s">
        <v>174</v>
      </c>
      <c r="G103" s="201"/>
      <c r="H103" s="215">
        <v>14.127000000000001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139</v>
      </c>
      <c r="AU103" s="211" t="s">
        <v>79</v>
      </c>
      <c r="AV103" s="11" t="s">
        <v>79</v>
      </c>
      <c r="AW103" s="11" t="s">
        <v>6</v>
      </c>
      <c r="AX103" s="11" t="s">
        <v>77</v>
      </c>
      <c r="AY103" s="211" t="s">
        <v>129</v>
      </c>
    </row>
    <row r="104" spans="2:65" s="1" customFormat="1" ht="22.5" customHeight="1">
      <c r="B104" s="39"/>
      <c r="C104" s="188" t="s">
        <v>140</v>
      </c>
      <c r="D104" s="188" t="s">
        <v>132</v>
      </c>
      <c r="E104" s="189" t="s">
        <v>175</v>
      </c>
      <c r="F104" s="190" t="s">
        <v>176</v>
      </c>
      <c r="G104" s="191" t="s">
        <v>164</v>
      </c>
      <c r="H104" s="192">
        <v>0.83099999999999996</v>
      </c>
      <c r="I104" s="193"/>
      <c r="J104" s="194">
        <f>ROUND(I104*H104,2)</f>
        <v>0</v>
      </c>
      <c r="K104" s="190" t="s">
        <v>136</v>
      </c>
      <c r="L104" s="59"/>
      <c r="M104" s="195" t="s">
        <v>21</v>
      </c>
      <c r="N104" s="196" t="s">
        <v>40</v>
      </c>
      <c r="O104" s="40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22" t="s">
        <v>137</v>
      </c>
      <c r="AT104" s="22" t="s">
        <v>132</v>
      </c>
      <c r="AU104" s="22" t="s">
        <v>79</v>
      </c>
      <c r="AY104" s="22" t="s">
        <v>129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2" t="s">
        <v>77</v>
      </c>
      <c r="BK104" s="199">
        <f>ROUND(I104*H104,2)</f>
        <v>0</v>
      </c>
      <c r="BL104" s="22" t="s">
        <v>137</v>
      </c>
      <c r="BM104" s="22" t="s">
        <v>177</v>
      </c>
    </row>
    <row r="105" spans="2:65" s="10" customFormat="1" ht="29.85" customHeight="1">
      <c r="B105" s="171"/>
      <c r="C105" s="172"/>
      <c r="D105" s="185" t="s">
        <v>68</v>
      </c>
      <c r="E105" s="186" t="s">
        <v>178</v>
      </c>
      <c r="F105" s="186" t="s">
        <v>179</v>
      </c>
      <c r="G105" s="172"/>
      <c r="H105" s="172"/>
      <c r="I105" s="175"/>
      <c r="J105" s="187">
        <f>BK105</f>
        <v>0</v>
      </c>
      <c r="K105" s="172"/>
      <c r="L105" s="177"/>
      <c r="M105" s="178"/>
      <c r="N105" s="179"/>
      <c r="O105" s="179"/>
      <c r="P105" s="180">
        <f>P106</f>
        <v>0</v>
      </c>
      <c r="Q105" s="179"/>
      <c r="R105" s="180">
        <f>R106</f>
        <v>0</v>
      </c>
      <c r="S105" s="179"/>
      <c r="T105" s="181">
        <f>T106</f>
        <v>0</v>
      </c>
      <c r="AR105" s="182" t="s">
        <v>77</v>
      </c>
      <c r="AT105" s="183" t="s">
        <v>68</v>
      </c>
      <c r="AU105" s="183" t="s">
        <v>77</v>
      </c>
      <c r="AY105" s="182" t="s">
        <v>129</v>
      </c>
      <c r="BK105" s="184">
        <f>BK106</f>
        <v>0</v>
      </c>
    </row>
    <row r="106" spans="2:65" s="1" customFormat="1" ht="44.25" customHeight="1">
      <c r="B106" s="39"/>
      <c r="C106" s="188" t="s">
        <v>180</v>
      </c>
      <c r="D106" s="188" t="s">
        <v>132</v>
      </c>
      <c r="E106" s="189" t="s">
        <v>181</v>
      </c>
      <c r="F106" s="190" t="s">
        <v>182</v>
      </c>
      <c r="G106" s="191" t="s">
        <v>164</v>
      </c>
      <c r="H106" s="192">
        <v>0.58299999999999996</v>
      </c>
      <c r="I106" s="193"/>
      <c r="J106" s="194">
        <f>ROUND(I106*H106,2)</f>
        <v>0</v>
      </c>
      <c r="K106" s="190" t="s">
        <v>136</v>
      </c>
      <c r="L106" s="59"/>
      <c r="M106" s="195" t="s">
        <v>21</v>
      </c>
      <c r="N106" s="196" t="s">
        <v>40</v>
      </c>
      <c r="O106" s="40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22" t="s">
        <v>137</v>
      </c>
      <c r="AT106" s="22" t="s">
        <v>132</v>
      </c>
      <c r="AU106" s="22" t="s">
        <v>79</v>
      </c>
      <c r="AY106" s="22" t="s">
        <v>129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2" t="s">
        <v>77</v>
      </c>
      <c r="BK106" s="199">
        <f>ROUND(I106*H106,2)</f>
        <v>0</v>
      </c>
      <c r="BL106" s="22" t="s">
        <v>137</v>
      </c>
      <c r="BM106" s="22" t="s">
        <v>183</v>
      </c>
    </row>
    <row r="107" spans="2:65" s="10" customFormat="1" ht="37.35" customHeight="1">
      <c r="B107" s="171"/>
      <c r="C107" s="172"/>
      <c r="D107" s="173" t="s">
        <v>68</v>
      </c>
      <c r="E107" s="174" t="s">
        <v>184</v>
      </c>
      <c r="F107" s="174" t="s">
        <v>185</v>
      </c>
      <c r="G107" s="172"/>
      <c r="H107" s="172"/>
      <c r="I107" s="175"/>
      <c r="J107" s="176">
        <f>BK107</f>
        <v>0</v>
      </c>
      <c r="K107" s="172"/>
      <c r="L107" s="177"/>
      <c r="M107" s="178"/>
      <c r="N107" s="179"/>
      <c r="O107" s="179"/>
      <c r="P107" s="180">
        <f>P108+P144</f>
        <v>0</v>
      </c>
      <c r="Q107" s="179"/>
      <c r="R107" s="180">
        <f>R108+R144</f>
        <v>0.22007449999999998</v>
      </c>
      <c r="S107" s="179"/>
      <c r="T107" s="181">
        <f>T108+T144</f>
        <v>0.13350200000000001</v>
      </c>
      <c r="AR107" s="182" t="s">
        <v>79</v>
      </c>
      <c r="AT107" s="183" t="s">
        <v>68</v>
      </c>
      <c r="AU107" s="183" t="s">
        <v>69</v>
      </c>
      <c r="AY107" s="182" t="s">
        <v>129</v>
      </c>
      <c r="BK107" s="184">
        <f>BK108+BK144</f>
        <v>0</v>
      </c>
    </row>
    <row r="108" spans="2:65" s="10" customFormat="1" ht="19.899999999999999" customHeight="1">
      <c r="B108" s="171"/>
      <c r="C108" s="172"/>
      <c r="D108" s="185" t="s">
        <v>68</v>
      </c>
      <c r="E108" s="186" t="s">
        <v>186</v>
      </c>
      <c r="F108" s="186" t="s">
        <v>187</v>
      </c>
      <c r="G108" s="172"/>
      <c r="H108" s="172"/>
      <c r="I108" s="175"/>
      <c r="J108" s="187">
        <f>BK108</f>
        <v>0</v>
      </c>
      <c r="K108" s="172"/>
      <c r="L108" s="177"/>
      <c r="M108" s="178"/>
      <c r="N108" s="179"/>
      <c r="O108" s="179"/>
      <c r="P108" s="180">
        <f>SUM(P109:P143)</f>
        <v>0</v>
      </c>
      <c r="Q108" s="179"/>
      <c r="R108" s="180">
        <f>SUM(R109:R143)</f>
        <v>9.4412999999999997E-2</v>
      </c>
      <c r="S108" s="179"/>
      <c r="T108" s="181">
        <f>SUM(T109:T143)</f>
        <v>0.13350200000000001</v>
      </c>
      <c r="AR108" s="182" t="s">
        <v>79</v>
      </c>
      <c r="AT108" s="183" t="s">
        <v>68</v>
      </c>
      <c r="AU108" s="183" t="s">
        <v>77</v>
      </c>
      <c r="AY108" s="182" t="s">
        <v>129</v>
      </c>
      <c r="BK108" s="184">
        <f>SUM(BK109:BK143)</f>
        <v>0</v>
      </c>
    </row>
    <row r="109" spans="2:65" s="1" customFormat="1" ht="22.5" customHeight="1">
      <c r="B109" s="39"/>
      <c r="C109" s="188" t="s">
        <v>188</v>
      </c>
      <c r="D109" s="188" t="s">
        <v>132</v>
      </c>
      <c r="E109" s="189" t="s">
        <v>189</v>
      </c>
      <c r="F109" s="190" t="s">
        <v>190</v>
      </c>
      <c r="G109" s="191" t="s">
        <v>191</v>
      </c>
      <c r="H109" s="192">
        <v>7.8</v>
      </c>
      <c r="I109" s="193"/>
      <c r="J109" s="194">
        <f>ROUND(I109*H109,2)</f>
        <v>0</v>
      </c>
      <c r="K109" s="190" t="s">
        <v>136</v>
      </c>
      <c r="L109" s="59"/>
      <c r="M109" s="195" t="s">
        <v>21</v>
      </c>
      <c r="N109" s="196" t="s">
        <v>40</v>
      </c>
      <c r="O109" s="40"/>
      <c r="P109" s="197">
        <f>O109*H109</f>
        <v>0</v>
      </c>
      <c r="Q109" s="197">
        <v>0</v>
      </c>
      <c r="R109" s="197">
        <f>Q109*H109</f>
        <v>0</v>
      </c>
      <c r="S109" s="197">
        <v>1.67E-3</v>
      </c>
      <c r="T109" s="198">
        <f>S109*H109</f>
        <v>1.3025999999999999E-2</v>
      </c>
      <c r="AR109" s="22" t="s">
        <v>192</v>
      </c>
      <c r="AT109" s="22" t="s">
        <v>132</v>
      </c>
      <c r="AU109" s="22" t="s">
        <v>79</v>
      </c>
      <c r="AY109" s="22" t="s">
        <v>129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22" t="s">
        <v>77</v>
      </c>
      <c r="BK109" s="199">
        <f>ROUND(I109*H109,2)</f>
        <v>0</v>
      </c>
      <c r="BL109" s="22" t="s">
        <v>192</v>
      </c>
      <c r="BM109" s="22" t="s">
        <v>193</v>
      </c>
    </row>
    <row r="110" spans="2:65" s="11" customFormat="1" ht="13.5">
      <c r="B110" s="200"/>
      <c r="C110" s="201"/>
      <c r="D110" s="212" t="s">
        <v>139</v>
      </c>
      <c r="E110" s="213" t="s">
        <v>21</v>
      </c>
      <c r="F110" s="214" t="s">
        <v>194</v>
      </c>
      <c r="G110" s="201"/>
      <c r="H110" s="215">
        <v>7.8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139</v>
      </c>
      <c r="AU110" s="211" t="s">
        <v>79</v>
      </c>
      <c r="AV110" s="11" t="s">
        <v>79</v>
      </c>
      <c r="AW110" s="11" t="s">
        <v>33</v>
      </c>
      <c r="AX110" s="11" t="s">
        <v>77</v>
      </c>
      <c r="AY110" s="211" t="s">
        <v>129</v>
      </c>
    </row>
    <row r="111" spans="2:65" s="1" customFormat="1" ht="22.5" customHeight="1">
      <c r="B111" s="39"/>
      <c r="C111" s="188" t="s">
        <v>195</v>
      </c>
      <c r="D111" s="188" t="s">
        <v>132</v>
      </c>
      <c r="E111" s="189" t="s">
        <v>196</v>
      </c>
      <c r="F111" s="190" t="s">
        <v>197</v>
      </c>
      <c r="G111" s="191" t="s">
        <v>191</v>
      </c>
      <c r="H111" s="192">
        <v>23</v>
      </c>
      <c r="I111" s="193"/>
      <c r="J111" s="194">
        <f>ROUND(I111*H111,2)</f>
        <v>0</v>
      </c>
      <c r="K111" s="190" t="s">
        <v>136</v>
      </c>
      <c r="L111" s="59"/>
      <c r="M111" s="195" t="s">
        <v>21</v>
      </c>
      <c r="N111" s="196" t="s">
        <v>40</v>
      </c>
      <c r="O111" s="40"/>
      <c r="P111" s="197">
        <f>O111*H111</f>
        <v>0</v>
      </c>
      <c r="Q111" s="197">
        <v>0</v>
      </c>
      <c r="R111" s="197">
        <f>Q111*H111</f>
        <v>0</v>
      </c>
      <c r="S111" s="197">
        <v>2.5999999999999999E-3</v>
      </c>
      <c r="T111" s="198">
        <f>S111*H111</f>
        <v>5.9799999999999999E-2</v>
      </c>
      <c r="AR111" s="22" t="s">
        <v>192</v>
      </c>
      <c r="AT111" s="22" t="s">
        <v>132</v>
      </c>
      <c r="AU111" s="22" t="s">
        <v>79</v>
      </c>
      <c r="AY111" s="22" t="s">
        <v>129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22" t="s">
        <v>77</v>
      </c>
      <c r="BK111" s="199">
        <f>ROUND(I111*H111,2)</f>
        <v>0</v>
      </c>
      <c r="BL111" s="22" t="s">
        <v>192</v>
      </c>
      <c r="BM111" s="22" t="s">
        <v>198</v>
      </c>
    </row>
    <row r="112" spans="2:65" s="11" customFormat="1" ht="13.5">
      <c r="B112" s="200"/>
      <c r="C112" s="201"/>
      <c r="D112" s="212" t="s">
        <v>139</v>
      </c>
      <c r="E112" s="213" t="s">
        <v>90</v>
      </c>
      <c r="F112" s="214" t="s">
        <v>199</v>
      </c>
      <c r="G112" s="201"/>
      <c r="H112" s="215">
        <v>23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139</v>
      </c>
      <c r="AU112" s="211" t="s">
        <v>79</v>
      </c>
      <c r="AV112" s="11" t="s">
        <v>79</v>
      </c>
      <c r="AW112" s="11" t="s">
        <v>33</v>
      </c>
      <c r="AX112" s="11" t="s">
        <v>77</v>
      </c>
      <c r="AY112" s="211" t="s">
        <v>129</v>
      </c>
    </row>
    <row r="113" spans="2:65" s="1" customFormat="1" ht="22.5" customHeight="1">
      <c r="B113" s="39"/>
      <c r="C113" s="188" t="s">
        <v>200</v>
      </c>
      <c r="D113" s="188" t="s">
        <v>132</v>
      </c>
      <c r="E113" s="189" t="s">
        <v>201</v>
      </c>
      <c r="F113" s="190" t="s">
        <v>202</v>
      </c>
      <c r="G113" s="191" t="s">
        <v>191</v>
      </c>
      <c r="H113" s="192">
        <v>15.4</v>
      </c>
      <c r="I113" s="193"/>
      <c r="J113" s="194">
        <f>ROUND(I113*H113,2)</f>
        <v>0</v>
      </c>
      <c r="K113" s="190" t="s">
        <v>136</v>
      </c>
      <c r="L113" s="59"/>
      <c r="M113" s="195" t="s">
        <v>21</v>
      </c>
      <c r="N113" s="196" t="s">
        <v>40</v>
      </c>
      <c r="O113" s="40"/>
      <c r="P113" s="197">
        <f>O113*H113</f>
        <v>0</v>
      </c>
      <c r="Q113" s="197">
        <v>0</v>
      </c>
      <c r="R113" s="197">
        <f>Q113*H113</f>
        <v>0</v>
      </c>
      <c r="S113" s="197">
        <v>3.9399999999999999E-3</v>
      </c>
      <c r="T113" s="198">
        <f>S113*H113</f>
        <v>6.0676000000000001E-2</v>
      </c>
      <c r="AR113" s="22" t="s">
        <v>192</v>
      </c>
      <c r="AT113" s="22" t="s">
        <v>132</v>
      </c>
      <c r="AU113" s="22" t="s">
        <v>79</v>
      </c>
      <c r="AY113" s="22" t="s">
        <v>129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2" t="s">
        <v>77</v>
      </c>
      <c r="BK113" s="199">
        <f>ROUND(I113*H113,2)</f>
        <v>0</v>
      </c>
      <c r="BL113" s="22" t="s">
        <v>192</v>
      </c>
      <c r="BM113" s="22" t="s">
        <v>203</v>
      </c>
    </row>
    <row r="114" spans="2:65" s="11" customFormat="1" ht="13.5">
      <c r="B114" s="200"/>
      <c r="C114" s="201"/>
      <c r="D114" s="212" t="s">
        <v>139</v>
      </c>
      <c r="E114" s="213" t="s">
        <v>92</v>
      </c>
      <c r="F114" s="214" t="s">
        <v>204</v>
      </c>
      <c r="G114" s="201"/>
      <c r="H114" s="215">
        <v>15.4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139</v>
      </c>
      <c r="AU114" s="211" t="s">
        <v>79</v>
      </c>
      <c r="AV114" s="11" t="s">
        <v>79</v>
      </c>
      <c r="AW114" s="11" t="s">
        <v>33</v>
      </c>
      <c r="AX114" s="11" t="s">
        <v>77</v>
      </c>
      <c r="AY114" s="211" t="s">
        <v>129</v>
      </c>
    </row>
    <row r="115" spans="2:65" s="1" customFormat="1" ht="22.5" customHeight="1">
      <c r="B115" s="39"/>
      <c r="C115" s="188" t="s">
        <v>205</v>
      </c>
      <c r="D115" s="188" t="s">
        <v>132</v>
      </c>
      <c r="E115" s="189" t="s">
        <v>206</v>
      </c>
      <c r="F115" s="190" t="s">
        <v>207</v>
      </c>
      <c r="G115" s="191" t="s">
        <v>191</v>
      </c>
      <c r="H115" s="192">
        <v>7.8</v>
      </c>
      <c r="I115" s="193"/>
      <c r="J115" s="194">
        <f>ROUND(I115*H115,2)</f>
        <v>0</v>
      </c>
      <c r="K115" s="190" t="s">
        <v>136</v>
      </c>
      <c r="L115" s="59"/>
      <c r="M115" s="195" t="s">
        <v>21</v>
      </c>
      <c r="N115" s="196" t="s">
        <v>40</v>
      </c>
      <c r="O115" s="40"/>
      <c r="P115" s="197">
        <f>O115*H115</f>
        <v>0</v>
      </c>
      <c r="Q115" s="197">
        <v>4.0000000000000003E-5</v>
      </c>
      <c r="R115" s="197">
        <f>Q115*H115</f>
        <v>3.1199999999999999E-4</v>
      </c>
      <c r="S115" s="197">
        <v>0</v>
      </c>
      <c r="T115" s="198">
        <f>S115*H115</f>
        <v>0</v>
      </c>
      <c r="AR115" s="22" t="s">
        <v>192</v>
      </c>
      <c r="AT115" s="22" t="s">
        <v>132</v>
      </c>
      <c r="AU115" s="22" t="s">
        <v>79</v>
      </c>
      <c r="AY115" s="22" t="s">
        <v>129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22" t="s">
        <v>77</v>
      </c>
      <c r="BK115" s="199">
        <f>ROUND(I115*H115,2)</f>
        <v>0</v>
      </c>
      <c r="BL115" s="22" t="s">
        <v>192</v>
      </c>
      <c r="BM115" s="22" t="s">
        <v>208</v>
      </c>
    </row>
    <row r="116" spans="2:65" s="1" customFormat="1" ht="22.5" customHeight="1">
      <c r="B116" s="39"/>
      <c r="C116" s="227" t="s">
        <v>10</v>
      </c>
      <c r="D116" s="227" t="s">
        <v>209</v>
      </c>
      <c r="E116" s="228" t="s">
        <v>210</v>
      </c>
      <c r="F116" s="229" t="s">
        <v>211</v>
      </c>
      <c r="G116" s="230" t="s">
        <v>135</v>
      </c>
      <c r="H116" s="231">
        <v>3.51</v>
      </c>
      <c r="I116" s="232"/>
      <c r="J116" s="233">
        <f>ROUND(I116*H116,2)</f>
        <v>0</v>
      </c>
      <c r="K116" s="229" t="s">
        <v>21</v>
      </c>
      <c r="L116" s="234"/>
      <c r="M116" s="235" t="s">
        <v>21</v>
      </c>
      <c r="N116" s="236" t="s">
        <v>40</v>
      </c>
      <c r="O116" s="40"/>
      <c r="P116" s="197">
        <f>O116*H116</f>
        <v>0</v>
      </c>
      <c r="Q116" s="197">
        <v>7.4999999999999997E-3</v>
      </c>
      <c r="R116" s="197">
        <f>Q116*H116</f>
        <v>2.6324999999999998E-2</v>
      </c>
      <c r="S116" s="197">
        <v>0</v>
      </c>
      <c r="T116" s="198">
        <f>S116*H116</f>
        <v>0</v>
      </c>
      <c r="AR116" s="22" t="s">
        <v>212</v>
      </c>
      <c r="AT116" s="22" t="s">
        <v>209</v>
      </c>
      <c r="AU116" s="22" t="s">
        <v>79</v>
      </c>
      <c r="AY116" s="22" t="s">
        <v>129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22" t="s">
        <v>77</v>
      </c>
      <c r="BK116" s="199">
        <f>ROUND(I116*H116,2)</f>
        <v>0</v>
      </c>
      <c r="BL116" s="22" t="s">
        <v>192</v>
      </c>
      <c r="BM116" s="22" t="s">
        <v>213</v>
      </c>
    </row>
    <row r="117" spans="2:65" s="11" customFormat="1" ht="13.5">
      <c r="B117" s="200"/>
      <c r="C117" s="201"/>
      <c r="D117" s="212" t="s">
        <v>139</v>
      </c>
      <c r="E117" s="213" t="s">
        <v>21</v>
      </c>
      <c r="F117" s="214" t="s">
        <v>214</v>
      </c>
      <c r="G117" s="201"/>
      <c r="H117" s="215">
        <v>3.51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139</v>
      </c>
      <c r="AU117" s="211" t="s">
        <v>79</v>
      </c>
      <c r="AV117" s="11" t="s">
        <v>79</v>
      </c>
      <c r="AW117" s="11" t="s">
        <v>33</v>
      </c>
      <c r="AX117" s="11" t="s">
        <v>77</v>
      </c>
      <c r="AY117" s="211" t="s">
        <v>129</v>
      </c>
    </row>
    <row r="118" spans="2:65" s="1" customFormat="1" ht="31.5" customHeight="1">
      <c r="B118" s="39"/>
      <c r="C118" s="188" t="s">
        <v>192</v>
      </c>
      <c r="D118" s="188" t="s">
        <v>132</v>
      </c>
      <c r="E118" s="189" t="s">
        <v>215</v>
      </c>
      <c r="F118" s="190" t="s">
        <v>216</v>
      </c>
      <c r="G118" s="191" t="s">
        <v>217</v>
      </c>
      <c r="H118" s="192">
        <v>24</v>
      </c>
      <c r="I118" s="193"/>
      <c r="J118" s="194">
        <f>ROUND(I118*H118,2)</f>
        <v>0</v>
      </c>
      <c r="K118" s="190" t="s">
        <v>136</v>
      </c>
      <c r="L118" s="59"/>
      <c r="M118" s="195" t="s">
        <v>21</v>
      </c>
      <c r="N118" s="196" t="s">
        <v>40</v>
      </c>
      <c r="O118" s="40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22" t="s">
        <v>192</v>
      </c>
      <c r="AT118" s="22" t="s">
        <v>132</v>
      </c>
      <c r="AU118" s="22" t="s">
        <v>79</v>
      </c>
      <c r="AY118" s="22" t="s">
        <v>129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22" t="s">
        <v>77</v>
      </c>
      <c r="BK118" s="199">
        <f>ROUND(I118*H118,2)</f>
        <v>0</v>
      </c>
      <c r="BL118" s="22" t="s">
        <v>192</v>
      </c>
      <c r="BM118" s="22" t="s">
        <v>218</v>
      </c>
    </row>
    <row r="119" spans="2:65" s="1" customFormat="1" ht="22.5" customHeight="1">
      <c r="B119" s="39"/>
      <c r="C119" s="188" t="s">
        <v>219</v>
      </c>
      <c r="D119" s="188" t="s">
        <v>132</v>
      </c>
      <c r="E119" s="189" t="s">
        <v>220</v>
      </c>
      <c r="F119" s="190" t="s">
        <v>221</v>
      </c>
      <c r="G119" s="191" t="s">
        <v>191</v>
      </c>
      <c r="H119" s="192">
        <v>23</v>
      </c>
      <c r="I119" s="193"/>
      <c r="J119" s="194">
        <f>ROUND(I119*H119,2)</f>
        <v>0</v>
      </c>
      <c r="K119" s="190" t="s">
        <v>136</v>
      </c>
      <c r="L119" s="59"/>
      <c r="M119" s="195" t="s">
        <v>21</v>
      </c>
      <c r="N119" s="196" t="s">
        <v>40</v>
      </c>
      <c r="O119" s="40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22" t="s">
        <v>192</v>
      </c>
      <c r="AT119" s="22" t="s">
        <v>132</v>
      </c>
      <c r="AU119" s="22" t="s">
        <v>79</v>
      </c>
      <c r="AY119" s="22" t="s">
        <v>129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2" t="s">
        <v>77</v>
      </c>
      <c r="BK119" s="199">
        <f>ROUND(I119*H119,2)</f>
        <v>0</v>
      </c>
      <c r="BL119" s="22" t="s">
        <v>192</v>
      </c>
      <c r="BM119" s="22" t="s">
        <v>222</v>
      </c>
    </row>
    <row r="120" spans="2:65" s="11" customFormat="1" ht="13.5">
      <c r="B120" s="200"/>
      <c r="C120" s="201"/>
      <c r="D120" s="212" t="s">
        <v>139</v>
      </c>
      <c r="E120" s="213" t="s">
        <v>21</v>
      </c>
      <c r="F120" s="214" t="s">
        <v>90</v>
      </c>
      <c r="G120" s="201"/>
      <c r="H120" s="215">
        <v>23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139</v>
      </c>
      <c r="AU120" s="211" t="s">
        <v>79</v>
      </c>
      <c r="AV120" s="11" t="s">
        <v>79</v>
      </c>
      <c r="AW120" s="11" t="s">
        <v>33</v>
      </c>
      <c r="AX120" s="11" t="s">
        <v>77</v>
      </c>
      <c r="AY120" s="211" t="s">
        <v>129</v>
      </c>
    </row>
    <row r="121" spans="2:65" s="1" customFormat="1" ht="22.5" customHeight="1">
      <c r="B121" s="39"/>
      <c r="C121" s="227" t="s">
        <v>223</v>
      </c>
      <c r="D121" s="227" t="s">
        <v>209</v>
      </c>
      <c r="E121" s="228" t="s">
        <v>224</v>
      </c>
      <c r="F121" s="229" t="s">
        <v>225</v>
      </c>
      <c r="G121" s="230" t="s">
        <v>191</v>
      </c>
      <c r="H121" s="231">
        <v>23</v>
      </c>
      <c r="I121" s="232"/>
      <c r="J121" s="233">
        <f>ROUND(I121*H121,2)</f>
        <v>0</v>
      </c>
      <c r="K121" s="229" t="s">
        <v>136</v>
      </c>
      <c r="L121" s="234"/>
      <c r="M121" s="235" t="s">
        <v>21</v>
      </c>
      <c r="N121" s="236" t="s">
        <v>40</v>
      </c>
      <c r="O121" s="40"/>
      <c r="P121" s="197">
        <f>O121*H121</f>
        <v>0</v>
      </c>
      <c r="Q121" s="197">
        <v>1.1800000000000001E-3</v>
      </c>
      <c r="R121" s="197">
        <f>Q121*H121</f>
        <v>2.7140000000000001E-2</v>
      </c>
      <c r="S121" s="197">
        <v>0</v>
      </c>
      <c r="T121" s="198">
        <f>S121*H121</f>
        <v>0</v>
      </c>
      <c r="AR121" s="22" t="s">
        <v>212</v>
      </c>
      <c r="AT121" s="22" t="s">
        <v>209</v>
      </c>
      <c r="AU121" s="22" t="s">
        <v>79</v>
      </c>
      <c r="AY121" s="22" t="s">
        <v>129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22" t="s">
        <v>77</v>
      </c>
      <c r="BK121" s="199">
        <f>ROUND(I121*H121,2)</f>
        <v>0</v>
      </c>
      <c r="BL121" s="22" t="s">
        <v>192</v>
      </c>
      <c r="BM121" s="22" t="s">
        <v>226</v>
      </c>
    </row>
    <row r="122" spans="2:65" s="1" customFormat="1" ht="27">
      <c r="B122" s="39"/>
      <c r="C122" s="61"/>
      <c r="D122" s="202" t="s">
        <v>227</v>
      </c>
      <c r="E122" s="61"/>
      <c r="F122" s="237" t="s">
        <v>228</v>
      </c>
      <c r="G122" s="61"/>
      <c r="H122" s="61"/>
      <c r="I122" s="158"/>
      <c r="J122" s="61"/>
      <c r="K122" s="61"/>
      <c r="L122" s="59"/>
      <c r="M122" s="238"/>
      <c r="N122" s="40"/>
      <c r="O122" s="40"/>
      <c r="P122" s="40"/>
      <c r="Q122" s="40"/>
      <c r="R122" s="40"/>
      <c r="S122" s="40"/>
      <c r="T122" s="76"/>
      <c r="AT122" s="22" t="s">
        <v>227</v>
      </c>
      <c r="AU122" s="22" t="s">
        <v>79</v>
      </c>
    </row>
    <row r="123" spans="2:65" s="11" customFormat="1" ht="13.5">
      <c r="B123" s="200"/>
      <c r="C123" s="201"/>
      <c r="D123" s="212" t="s">
        <v>139</v>
      </c>
      <c r="E123" s="213" t="s">
        <v>21</v>
      </c>
      <c r="F123" s="214" t="s">
        <v>90</v>
      </c>
      <c r="G123" s="201"/>
      <c r="H123" s="215">
        <v>23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139</v>
      </c>
      <c r="AU123" s="211" t="s">
        <v>79</v>
      </c>
      <c r="AV123" s="11" t="s">
        <v>79</v>
      </c>
      <c r="AW123" s="11" t="s">
        <v>33</v>
      </c>
      <c r="AX123" s="11" t="s">
        <v>77</v>
      </c>
      <c r="AY123" s="211" t="s">
        <v>129</v>
      </c>
    </row>
    <row r="124" spans="2:65" s="1" customFormat="1" ht="22.5" customHeight="1">
      <c r="B124" s="39"/>
      <c r="C124" s="227" t="s">
        <v>229</v>
      </c>
      <c r="D124" s="227" t="s">
        <v>209</v>
      </c>
      <c r="E124" s="228" t="s">
        <v>230</v>
      </c>
      <c r="F124" s="229" t="s">
        <v>231</v>
      </c>
      <c r="G124" s="230" t="s">
        <v>217</v>
      </c>
      <c r="H124" s="231">
        <v>2</v>
      </c>
      <c r="I124" s="232"/>
      <c r="J124" s="233">
        <f>ROUND(I124*H124,2)</f>
        <v>0</v>
      </c>
      <c r="K124" s="229" t="s">
        <v>136</v>
      </c>
      <c r="L124" s="234"/>
      <c r="M124" s="235" t="s">
        <v>21</v>
      </c>
      <c r="N124" s="236" t="s">
        <v>40</v>
      </c>
      <c r="O124" s="40"/>
      <c r="P124" s="197">
        <f>O124*H124</f>
        <v>0</v>
      </c>
      <c r="Q124" s="197">
        <v>8.0000000000000007E-5</v>
      </c>
      <c r="R124" s="197">
        <f>Q124*H124</f>
        <v>1.6000000000000001E-4</v>
      </c>
      <c r="S124" s="197">
        <v>0</v>
      </c>
      <c r="T124" s="198">
        <f>S124*H124</f>
        <v>0</v>
      </c>
      <c r="AR124" s="22" t="s">
        <v>212</v>
      </c>
      <c r="AT124" s="22" t="s">
        <v>209</v>
      </c>
      <c r="AU124" s="22" t="s">
        <v>79</v>
      </c>
      <c r="AY124" s="22" t="s">
        <v>129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22" t="s">
        <v>77</v>
      </c>
      <c r="BK124" s="199">
        <f>ROUND(I124*H124,2)</f>
        <v>0</v>
      </c>
      <c r="BL124" s="22" t="s">
        <v>192</v>
      </c>
      <c r="BM124" s="22" t="s">
        <v>232</v>
      </c>
    </row>
    <row r="125" spans="2:65" s="1" customFormat="1" ht="27">
      <c r="B125" s="39"/>
      <c r="C125" s="61"/>
      <c r="D125" s="212" t="s">
        <v>227</v>
      </c>
      <c r="E125" s="61"/>
      <c r="F125" s="239" t="s">
        <v>228</v>
      </c>
      <c r="G125" s="61"/>
      <c r="H125" s="61"/>
      <c r="I125" s="158"/>
      <c r="J125" s="61"/>
      <c r="K125" s="61"/>
      <c r="L125" s="59"/>
      <c r="M125" s="238"/>
      <c r="N125" s="40"/>
      <c r="O125" s="40"/>
      <c r="P125" s="40"/>
      <c r="Q125" s="40"/>
      <c r="R125" s="40"/>
      <c r="S125" s="40"/>
      <c r="T125" s="76"/>
      <c r="AT125" s="22" t="s">
        <v>227</v>
      </c>
      <c r="AU125" s="22" t="s">
        <v>79</v>
      </c>
    </row>
    <row r="126" spans="2:65" s="1" customFormat="1" ht="22.5" customHeight="1">
      <c r="B126" s="39"/>
      <c r="C126" s="227" t="s">
        <v>233</v>
      </c>
      <c r="D126" s="227" t="s">
        <v>209</v>
      </c>
      <c r="E126" s="228" t="s">
        <v>234</v>
      </c>
      <c r="F126" s="229" t="s">
        <v>235</v>
      </c>
      <c r="G126" s="230" t="s">
        <v>217</v>
      </c>
      <c r="H126" s="231">
        <v>3</v>
      </c>
      <c r="I126" s="232"/>
      <c r="J126" s="233">
        <f>ROUND(I126*H126,2)</f>
        <v>0</v>
      </c>
      <c r="K126" s="229" t="s">
        <v>136</v>
      </c>
      <c r="L126" s="234"/>
      <c r="M126" s="235" t="s">
        <v>21</v>
      </c>
      <c r="N126" s="236" t="s">
        <v>40</v>
      </c>
      <c r="O126" s="40"/>
      <c r="P126" s="197">
        <f>O126*H126</f>
        <v>0</v>
      </c>
      <c r="Q126" s="197">
        <v>2.5000000000000001E-4</v>
      </c>
      <c r="R126" s="197">
        <f>Q126*H126</f>
        <v>7.5000000000000002E-4</v>
      </c>
      <c r="S126" s="197">
        <v>0</v>
      </c>
      <c r="T126" s="198">
        <f>S126*H126</f>
        <v>0</v>
      </c>
      <c r="AR126" s="22" t="s">
        <v>212</v>
      </c>
      <c r="AT126" s="22" t="s">
        <v>209</v>
      </c>
      <c r="AU126" s="22" t="s">
        <v>79</v>
      </c>
      <c r="AY126" s="22" t="s">
        <v>129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22" t="s">
        <v>77</v>
      </c>
      <c r="BK126" s="199">
        <f>ROUND(I126*H126,2)</f>
        <v>0</v>
      </c>
      <c r="BL126" s="22" t="s">
        <v>192</v>
      </c>
      <c r="BM126" s="22" t="s">
        <v>236</v>
      </c>
    </row>
    <row r="127" spans="2:65" s="1" customFormat="1" ht="27">
      <c r="B127" s="39"/>
      <c r="C127" s="61"/>
      <c r="D127" s="212" t="s">
        <v>227</v>
      </c>
      <c r="E127" s="61"/>
      <c r="F127" s="239" t="s">
        <v>228</v>
      </c>
      <c r="G127" s="61"/>
      <c r="H127" s="61"/>
      <c r="I127" s="158"/>
      <c r="J127" s="61"/>
      <c r="K127" s="61"/>
      <c r="L127" s="59"/>
      <c r="M127" s="238"/>
      <c r="N127" s="40"/>
      <c r="O127" s="40"/>
      <c r="P127" s="40"/>
      <c r="Q127" s="40"/>
      <c r="R127" s="40"/>
      <c r="S127" s="40"/>
      <c r="T127" s="76"/>
      <c r="AT127" s="22" t="s">
        <v>227</v>
      </c>
      <c r="AU127" s="22" t="s">
        <v>79</v>
      </c>
    </row>
    <row r="128" spans="2:65" s="1" customFormat="1" ht="22.5" customHeight="1">
      <c r="B128" s="39"/>
      <c r="C128" s="188" t="s">
        <v>9</v>
      </c>
      <c r="D128" s="188" t="s">
        <v>132</v>
      </c>
      <c r="E128" s="189" t="s">
        <v>237</v>
      </c>
      <c r="F128" s="190" t="s">
        <v>238</v>
      </c>
      <c r="G128" s="191" t="s">
        <v>191</v>
      </c>
      <c r="H128" s="192">
        <v>15.4</v>
      </c>
      <c r="I128" s="193"/>
      <c r="J128" s="194">
        <f>ROUND(I128*H128,2)</f>
        <v>0</v>
      </c>
      <c r="K128" s="190" t="s">
        <v>136</v>
      </c>
      <c r="L128" s="59"/>
      <c r="M128" s="195" t="s">
        <v>21</v>
      </c>
      <c r="N128" s="196" t="s">
        <v>40</v>
      </c>
      <c r="O128" s="40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22" t="s">
        <v>192</v>
      </c>
      <c r="AT128" s="22" t="s">
        <v>132</v>
      </c>
      <c r="AU128" s="22" t="s">
        <v>79</v>
      </c>
      <c r="AY128" s="22" t="s">
        <v>129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22" t="s">
        <v>77</v>
      </c>
      <c r="BK128" s="199">
        <f>ROUND(I128*H128,2)</f>
        <v>0</v>
      </c>
      <c r="BL128" s="22" t="s">
        <v>192</v>
      </c>
      <c r="BM128" s="22" t="s">
        <v>239</v>
      </c>
    </row>
    <row r="129" spans="2:65" s="11" customFormat="1" ht="13.5">
      <c r="B129" s="200"/>
      <c r="C129" s="201"/>
      <c r="D129" s="212" t="s">
        <v>139</v>
      </c>
      <c r="E129" s="213" t="s">
        <v>21</v>
      </c>
      <c r="F129" s="214" t="s">
        <v>92</v>
      </c>
      <c r="G129" s="201"/>
      <c r="H129" s="215">
        <v>15.4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139</v>
      </c>
      <c r="AU129" s="211" t="s">
        <v>79</v>
      </c>
      <c r="AV129" s="11" t="s">
        <v>79</v>
      </c>
      <c r="AW129" s="11" t="s">
        <v>33</v>
      </c>
      <c r="AX129" s="11" t="s">
        <v>77</v>
      </c>
      <c r="AY129" s="211" t="s">
        <v>129</v>
      </c>
    </row>
    <row r="130" spans="2:65" s="1" customFormat="1" ht="22.5" customHeight="1">
      <c r="B130" s="39"/>
      <c r="C130" s="227" t="s">
        <v>240</v>
      </c>
      <c r="D130" s="227" t="s">
        <v>209</v>
      </c>
      <c r="E130" s="228" t="s">
        <v>241</v>
      </c>
      <c r="F130" s="229" t="s">
        <v>242</v>
      </c>
      <c r="G130" s="230" t="s">
        <v>191</v>
      </c>
      <c r="H130" s="231">
        <v>15.4</v>
      </c>
      <c r="I130" s="232"/>
      <c r="J130" s="233">
        <f>ROUND(I130*H130,2)</f>
        <v>0</v>
      </c>
      <c r="K130" s="229" t="s">
        <v>136</v>
      </c>
      <c r="L130" s="234"/>
      <c r="M130" s="235" t="s">
        <v>21</v>
      </c>
      <c r="N130" s="236" t="s">
        <v>40</v>
      </c>
      <c r="O130" s="40"/>
      <c r="P130" s="197">
        <f>O130*H130</f>
        <v>0</v>
      </c>
      <c r="Q130" s="197">
        <v>2.1900000000000001E-3</v>
      </c>
      <c r="R130" s="197">
        <f>Q130*H130</f>
        <v>3.3725999999999999E-2</v>
      </c>
      <c r="S130" s="197">
        <v>0</v>
      </c>
      <c r="T130" s="198">
        <f>S130*H130</f>
        <v>0</v>
      </c>
      <c r="AR130" s="22" t="s">
        <v>212</v>
      </c>
      <c r="AT130" s="22" t="s">
        <v>209</v>
      </c>
      <c r="AU130" s="22" t="s">
        <v>79</v>
      </c>
      <c r="AY130" s="22" t="s">
        <v>129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22" t="s">
        <v>77</v>
      </c>
      <c r="BK130" s="199">
        <f>ROUND(I130*H130,2)</f>
        <v>0</v>
      </c>
      <c r="BL130" s="22" t="s">
        <v>192</v>
      </c>
      <c r="BM130" s="22" t="s">
        <v>243</v>
      </c>
    </row>
    <row r="131" spans="2:65" s="1" customFormat="1" ht="27">
      <c r="B131" s="39"/>
      <c r="C131" s="61"/>
      <c r="D131" s="212" t="s">
        <v>227</v>
      </c>
      <c r="E131" s="61"/>
      <c r="F131" s="239" t="s">
        <v>228</v>
      </c>
      <c r="G131" s="61"/>
      <c r="H131" s="61"/>
      <c r="I131" s="158"/>
      <c r="J131" s="61"/>
      <c r="K131" s="61"/>
      <c r="L131" s="59"/>
      <c r="M131" s="238"/>
      <c r="N131" s="40"/>
      <c r="O131" s="40"/>
      <c r="P131" s="40"/>
      <c r="Q131" s="40"/>
      <c r="R131" s="40"/>
      <c r="S131" s="40"/>
      <c r="T131" s="76"/>
      <c r="AT131" s="22" t="s">
        <v>227</v>
      </c>
      <c r="AU131" s="22" t="s">
        <v>79</v>
      </c>
    </row>
    <row r="132" spans="2:65" s="1" customFormat="1" ht="22.5" customHeight="1">
      <c r="B132" s="39"/>
      <c r="C132" s="188" t="s">
        <v>91</v>
      </c>
      <c r="D132" s="188" t="s">
        <v>132</v>
      </c>
      <c r="E132" s="189" t="s">
        <v>244</v>
      </c>
      <c r="F132" s="190" t="s">
        <v>245</v>
      </c>
      <c r="G132" s="191" t="s">
        <v>217</v>
      </c>
      <c r="H132" s="192">
        <v>10</v>
      </c>
      <c r="I132" s="193"/>
      <c r="J132" s="194">
        <f>ROUND(I132*H132,2)</f>
        <v>0</v>
      </c>
      <c r="K132" s="190" t="s">
        <v>136</v>
      </c>
      <c r="L132" s="59"/>
      <c r="M132" s="195" t="s">
        <v>21</v>
      </c>
      <c r="N132" s="196" t="s">
        <v>40</v>
      </c>
      <c r="O132" s="40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22" t="s">
        <v>192</v>
      </c>
      <c r="AT132" s="22" t="s">
        <v>132</v>
      </c>
      <c r="AU132" s="22" t="s">
        <v>79</v>
      </c>
      <c r="AY132" s="22" t="s">
        <v>129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22" t="s">
        <v>77</v>
      </c>
      <c r="BK132" s="199">
        <f>ROUND(I132*H132,2)</f>
        <v>0</v>
      </c>
      <c r="BL132" s="22" t="s">
        <v>192</v>
      </c>
      <c r="BM132" s="22" t="s">
        <v>246</v>
      </c>
    </row>
    <row r="133" spans="2:65" s="1" customFormat="1" ht="22.5" customHeight="1">
      <c r="B133" s="39"/>
      <c r="C133" s="227" t="s">
        <v>247</v>
      </c>
      <c r="D133" s="227" t="s">
        <v>209</v>
      </c>
      <c r="E133" s="228" t="s">
        <v>248</v>
      </c>
      <c r="F133" s="229" t="s">
        <v>249</v>
      </c>
      <c r="G133" s="230" t="s">
        <v>217</v>
      </c>
      <c r="H133" s="231">
        <v>10</v>
      </c>
      <c r="I133" s="232"/>
      <c r="J133" s="233">
        <f>ROUND(I133*H133,2)</f>
        <v>0</v>
      </c>
      <c r="K133" s="229" t="s">
        <v>136</v>
      </c>
      <c r="L133" s="234"/>
      <c r="M133" s="235" t="s">
        <v>21</v>
      </c>
      <c r="N133" s="236" t="s">
        <v>40</v>
      </c>
      <c r="O133" s="40"/>
      <c r="P133" s="197">
        <f>O133*H133</f>
        <v>0</v>
      </c>
      <c r="Q133" s="197">
        <v>3.5E-4</v>
      </c>
      <c r="R133" s="197">
        <f>Q133*H133</f>
        <v>3.5000000000000001E-3</v>
      </c>
      <c r="S133" s="197">
        <v>0</v>
      </c>
      <c r="T133" s="198">
        <f>S133*H133</f>
        <v>0</v>
      </c>
      <c r="AR133" s="22" t="s">
        <v>212</v>
      </c>
      <c r="AT133" s="22" t="s">
        <v>209</v>
      </c>
      <c r="AU133" s="22" t="s">
        <v>79</v>
      </c>
      <c r="AY133" s="22" t="s">
        <v>129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22" t="s">
        <v>77</v>
      </c>
      <c r="BK133" s="199">
        <f>ROUND(I133*H133,2)</f>
        <v>0</v>
      </c>
      <c r="BL133" s="22" t="s">
        <v>192</v>
      </c>
      <c r="BM133" s="22" t="s">
        <v>250</v>
      </c>
    </row>
    <row r="134" spans="2:65" s="1" customFormat="1" ht="22.5" customHeight="1">
      <c r="B134" s="39"/>
      <c r="C134" s="188" t="s">
        <v>251</v>
      </c>
      <c r="D134" s="188" t="s">
        <v>132</v>
      </c>
      <c r="E134" s="189" t="s">
        <v>252</v>
      </c>
      <c r="F134" s="190" t="s">
        <v>253</v>
      </c>
      <c r="G134" s="191" t="s">
        <v>217</v>
      </c>
      <c r="H134" s="192">
        <v>2</v>
      </c>
      <c r="I134" s="193"/>
      <c r="J134" s="194">
        <f>ROUND(I134*H134,2)</f>
        <v>0</v>
      </c>
      <c r="K134" s="190" t="s">
        <v>136</v>
      </c>
      <c r="L134" s="59"/>
      <c r="M134" s="195" t="s">
        <v>21</v>
      </c>
      <c r="N134" s="196" t="s">
        <v>40</v>
      </c>
      <c r="O134" s="40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22" t="s">
        <v>192</v>
      </c>
      <c r="AT134" s="22" t="s">
        <v>132</v>
      </c>
      <c r="AU134" s="22" t="s">
        <v>79</v>
      </c>
      <c r="AY134" s="22" t="s">
        <v>129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22" t="s">
        <v>77</v>
      </c>
      <c r="BK134" s="199">
        <f>ROUND(I134*H134,2)</f>
        <v>0</v>
      </c>
      <c r="BL134" s="22" t="s">
        <v>192</v>
      </c>
      <c r="BM134" s="22" t="s">
        <v>254</v>
      </c>
    </row>
    <row r="135" spans="2:65" s="1" customFormat="1" ht="22.5" customHeight="1">
      <c r="B135" s="39"/>
      <c r="C135" s="188" t="s">
        <v>255</v>
      </c>
      <c r="D135" s="188" t="s">
        <v>132</v>
      </c>
      <c r="E135" s="189" t="s">
        <v>256</v>
      </c>
      <c r="F135" s="190" t="s">
        <v>257</v>
      </c>
      <c r="G135" s="191" t="s">
        <v>217</v>
      </c>
      <c r="H135" s="192">
        <v>2</v>
      </c>
      <c r="I135" s="193"/>
      <c r="J135" s="194">
        <f>ROUND(I135*H135,2)</f>
        <v>0</v>
      </c>
      <c r="K135" s="190" t="s">
        <v>136</v>
      </c>
      <c r="L135" s="59"/>
      <c r="M135" s="195" t="s">
        <v>21</v>
      </c>
      <c r="N135" s="196" t="s">
        <v>40</v>
      </c>
      <c r="O135" s="40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22" t="s">
        <v>192</v>
      </c>
      <c r="AT135" s="22" t="s">
        <v>132</v>
      </c>
      <c r="AU135" s="22" t="s">
        <v>79</v>
      </c>
      <c r="AY135" s="22" t="s">
        <v>129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22" t="s">
        <v>77</v>
      </c>
      <c r="BK135" s="199">
        <f>ROUND(I135*H135,2)</f>
        <v>0</v>
      </c>
      <c r="BL135" s="22" t="s">
        <v>192</v>
      </c>
      <c r="BM135" s="22" t="s">
        <v>258</v>
      </c>
    </row>
    <row r="136" spans="2:65" s="1" customFormat="1" ht="22.5" customHeight="1">
      <c r="B136" s="39"/>
      <c r="C136" s="227" t="s">
        <v>259</v>
      </c>
      <c r="D136" s="227" t="s">
        <v>209</v>
      </c>
      <c r="E136" s="228" t="s">
        <v>260</v>
      </c>
      <c r="F136" s="229" t="s">
        <v>261</v>
      </c>
      <c r="G136" s="230" t="s">
        <v>217</v>
      </c>
      <c r="H136" s="231">
        <v>2</v>
      </c>
      <c r="I136" s="232"/>
      <c r="J136" s="233">
        <f>ROUND(I136*H136,2)</f>
        <v>0</v>
      </c>
      <c r="K136" s="229" t="s">
        <v>136</v>
      </c>
      <c r="L136" s="234"/>
      <c r="M136" s="235" t="s">
        <v>21</v>
      </c>
      <c r="N136" s="236" t="s">
        <v>40</v>
      </c>
      <c r="O136" s="40"/>
      <c r="P136" s="197">
        <f>O136*H136</f>
        <v>0</v>
      </c>
      <c r="Q136" s="197">
        <v>2.5000000000000001E-4</v>
      </c>
      <c r="R136" s="197">
        <f>Q136*H136</f>
        <v>5.0000000000000001E-4</v>
      </c>
      <c r="S136" s="197">
        <v>0</v>
      </c>
      <c r="T136" s="198">
        <f>S136*H136</f>
        <v>0</v>
      </c>
      <c r="AR136" s="22" t="s">
        <v>212</v>
      </c>
      <c r="AT136" s="22" t="s">
        <v>209</v>
      </c>
      <c r="AU136" s="22" t="s">
        <v>79</v>
      </c>
      <c r="AY136" s="22" t="s">
        <v>129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2" t="s">
        <v>77</v>
      </c>
      <c r="BK136" s="199">
        <f>ROUND(I136*H136,2)</f>
        <v>0</v>
      </c>
      <c r="BL136" s="22" t="s">
        <v>192</v>
      </c>
      <c r="BM136" s="22" t="s">
        <v>262</v>
      </c>
    </row>
    <row r="137" spans="2:65" s="1" customFormat="1" ht="27">
      <c r="B137" s="39"/>
      <c r="C137" s="61"/>
      <c r="D137" s="212" t="s">
        <v>227</v>
      </c>
      <c r="E137" s="61"/>
      <c r="F137" s="239" t="s">
        <v>228</v>
      </c>
      <c r="G137" s="61"/>
      <c r="H137" s="61"/>
      <c r="I137" s="158"/>
      <c r="J137" s="61"/>
      <c r="K137" s="61"/>
      <c r="L137" s="59"/>
      <c r="M137" s="238"/>
      <c r="N137" s="40"/>
      <c r="O137" s="40"/>
      <c r="P137" s="40"/>
      <c r="Q137" s="40"/>
      <c r="R137" s="40"/>
      <c r="S137" s="40"/>
      <c r="T137" s="76"/>
      <c r="AT137" s="22" t="s">
        <v>227</v>
      </c>
      <c r="AU137" s="22" t="s">
        <v>79</v>
      </c>
    </row>
    <row r="138" spans="2:65" s="1" customFormat="1" ht="22.5" customHeight="1">
      <c r="B138" s="39"/>
      <c r="C138" s="227" t="s">
        <v>263</v>
      </c>
      <c r="D138" s="227" t="s">
        <v>209</v>
      </c>
      <c r="E138" s="228" t="s">
        <v>264</v>
      </c>
      <c r="F138" s="229" t="s">
        <v>265</v>
      </c>
      <c r="G138" s="230" t="s">
        <v>217</v>
      </c>
      <c r="H138" s="231">
        <v>2</v>
      </c>
      <c r="I138" s="232"/>
      <c r="J138" s="233">
        <f>ROUND(I138*H138,2)</f>
        <v>0</v>
      </c>
      <c r="K138" s="229" t="s">
        <v>136</v>
      </c>
      <c r="L138" s="234"/>
      <c r="M138" s="235" t="s">
        <v>21</v>
      </c>
      <c r="N138" s="236" t="s">
        <v>40</v>
      </c>
      <c r="O138" s="40"/>
      <c r="P138" s="197">
        <f>O138*H138</f>
        <v>0</v>
      </c>
      <c r="Q138" s="197">
        <v>2.5000000000000001E-4</v>
      </c>
      <c r="R138" s="197">
        <f>Q138*H138</f>
        <v>5.0000000000000001E-4</v>
      </c>
      <c r="S138" s="197">
        <v>0</v>
      </c>
      <c r="T138" s="198">
        <f>S138*H138</f>
        <v>0</v>
      </c>
      <c r="AR138" s="22" t="s">
        <v>212</v>
      </c>
      <c r="AT138" s="22" t="s">
        <v>209</v>
      </c>
      <c r="AU138" s="22" t="s">
        <v>79</v>
      </c>
      <c r="AY138" s="22" t="s">
        <v>129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22" t="s">
        <v>77</v>
      </c>
      <c r="BK138" s="199">
        <f>ROUND(I138*H138,2)</f>
        <v>0</v>
      </c>
      <c r="BL138" s="22" t="s">
        <v>192</v>
      </c>
      <c r="BM138" s="22" t="s">
        <v>266</v>
      </c>
    </row>
    <row r="139" spans="2:65" s="1" customFormat="1" ht="27">
      <c r="B139" s="39"/>
      <c r="C139" s="61"/>
      <c r="D139" s="212" t="s">
        <v>227</v>
      </c>
      <c r="E139" s="61"/>
      <c r="F139" s="239" t="s">
        <v>228</v>
      </c>
      <c r="G139" s="61"/>
      <c r="H139" s="61"/>
      <c r="I139" s="158"/>
      <c r="J139" s="61"/>
      <c r="K139" s="61"/>
      <c r="L139" s="59"/>
      <c r="M139" s="238"/>
      <c r="N139" s="40"/>
      <c r="O139" s="40"/>
      <c r="P139" s="40"/>
      <c r="Q139" s="40"/>
      <c r="R139" s="40"/>
      <c r="S139" s="40"/>
      <c r="T139" s="76"/>
      <c r="AT139" s="22" t="s">
        <v>227</v>
      </c>
      <c r="AU139" s="22" t="s">
        <v>79</v>
      </c>
    </row>
    <row r="140" spans="2:65" s="1" customFormat="1" ht="22.5" customHeight="1">
      <c r="B140" s="39"/>
      <c r="C140" s="227" t="s">
        <v>267</v>
      </c>
      <c r="D140" s="227" t="s">
        <v>209</v>
      </c>
      <c r="E140" s="228" t="s">
        <v>268</v>
      </c>
      <c r="F140" s="229" t="s">
        <v>269</v>
      </c>
      <c r="G140" s="230" t="s">
        <v>217</v>
      </c>
      <c r="H140" s="231">
        <v>4</v>
      </c>
      <c r="I140" s="232"/>
      <c r="J140" s="233">
        <f>ROUND(I140*H140,2)</f>
        <v>0</v>
      </c>
      <c r="K140" s="229" t="s">
        <v>136</v>
      </c>
      <c r="L140" s="234"/>
      <c r="M140" s="235" t="s">
        <v>21</v>
      </c>
      <c r="N140" s="236" t="s">
        <v>40</v>
      </c>
      <c r="O140" s="40"/>
      <c r="P140" s="197">
        <f>O140*H140</f>
        <v>0</v>
      </c>
      <c r="Q140" s="197">
        <v>2.5000000000000001E-4</v>
      </c>
      <c r="R140" s="197">
        <f>Q140*H140</f>
        <v>1E-3</v>
      </c>
      <c r="S140" s="197">
        <v>0</v>
      </c>
      <c r="T140" s="198">
        <f>S140*H140</f>
        <v>0</v>
      </c>
      <c r="AR140" s="22" t="s">
        <v>212</v>
      </c>
      <c r="AT140" s="22" t="s">
        <v>209</v>
      </c>
      <c r="AU140" s="22" t="s">
        <v>79</v>
      </c>
      <c r="AY140" s="22" t="s">
        <v>129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22" t="s">
        <v>77</v>
      </c>
      <c r="BK140" s="199">
        <f>ROUND(I140*H140,2)</f>
        <v>0</v>
      </c>
      <c r="BL140" s="22" t="s">
        <v>192</v>
      </c>
      <c r="BM140" s="22" t="s">
        <v>270</v>
      </c>
    </row>
    <row r="141" spans="2:65" s="1" customFormat="1" ht="27">
      <c r="B141" s="39"/>
      <c r="C141" s="61"/>
      <c r="D141" s="212" t="s">
        <v>227</v>
      </c>
      <c r="E141" s="61"/>
      <c r="F141" s="239" t="s">
        <v>228</v>
      </c>
      <c r="G141" s="61"/>
      <c r="H141" s="61"/>
      <c r="I141" s="158"/>
      <c r="J141" s="61"/>
      <c r="K141" s="61"/>
      <c r="L141" s="59"/>
      <c r="M141" s="238"/>
      <c r="N141" s="40"/>
      <c r="O141" s="40"/>
      <c r="P141" s="40"/>
      <c r="Q141" s="40"/>
      <c r="R141" s="40"/>
      <c r="S141" s="40"/>
      <c r="T141" s="76"/>
      <c r="AT141" s="22" t="s">
        <v>227</v>
      </c>
      <c r="AU141" s="22" t="s">
        <v>79</v>
      </c>
    </row>
    <row r="142" spans="2:65" s="1" customFormat="1" ht="22.5" customHeight="1">
      <c r="B142" s="39"/>
      <c r="C142" s="227" t="s">
        <v>271</v>
      </c>
      <c r="D142" s="227" t="s">
        <v>209</v>
      </c>
      <c r="E142" s="228" t="s">
        <v>272</v>
      </c>
      <c r="F142" s="229" t="s">
        <v>273</v>
      </c>
      <c r="G142" s="230" t="s">
        <v>217</v>
      </c>
      <c r="H142" s="231">
        <v>2</v>
      </c>
      <c r="I142" s="232"/>
      <c r="J142" s="233">
        <f>ROUND(I142*H142,2)</f>
        <v>0</v>
      </c>
      <c r="K142" s="229" t="s">
        <v>136</v>
      </c>
      <c r="L142" s="234"/>
      <c r="M142" s="235" t="s">
        <v>21</v>
      </c>
      <c r="N142" s="236" t="s">
        <v>40</v>
      </c>
      <c r="O142" s="40"/>
      <c r="P142" s="197">
        <f>O142*H142</f>
        <v>0</v>
      </c>
      <c r="Q142" s="197">
        <v>2.5000000000000001E-4</v>
      </c>
      <c r="R142" s="197">
        <f>Q142*H142</f>
        <v>5.0000000000000001E-4</v>
      </c>
      <c r="S142" s="197">
        <v>0</v>
      </c>
      <c r="T142" s="198">
        <f>S142*H142</f>
        <v>0</v>
      </c>
      <c r="AR142" s="22" t="s">
        <v>212</v>
      </c>
      <c r="AT142" s="22" t="s">
        <v>209</v>
      </c>
      <c r="AU142" s="22" t="s">
        <v>79</v>
      </c>
      <c r="AY142" s="22" t="s">
        <v>129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22" t="s">
        <v>77</v>
      </c>
      <c r="BK142" s="199">
        <f>ROUND(I142*H142,2)</f>
        <v>0</v>
      </c>
      <c r="BL142" s="22" t="s">
        <v>192</v>
      </c>
      <c r="BM142" s="22" t="s">
        <v>274</v>
      </c>
    </row>
    <row r="143" spans="2:65" s="1" customFormat="1" ht="27">
      <c r="B143" s="39"/>
      <c r="C143" s="61"/>
      <c r="D143" s="202" t="s">
        <v>227</v>
      </c>
      <c r="E143" s="61"/>
      <c r="F143" s="237" t="s">
        <v>228</v>
      </c>
      <c r="G143" s="61"/>
      <c r="H143" s="61"/>
      <c r="I143" s="158"/>
      <c r="J143" s="61"/>
      <c r="K143" s="61"/>
      <c r="L143" s="59"/>
      <c r="M143" s="238"/>
      <c r="N143" s="40"/>
      <c r="O143" s="40"/>
      <c r="P143" s="40"/>
      <c r="Q143" s="40"/>
      <c r="R143" s="40"/>
      <c r="S143" s="40"/>
      <c r="T143" s="76"/>
      <c r="AT143" s="22" t="s">
        <v>227</v>
      </c>
      <c r="AU143" s="22" t="s">
        <v>79</v>
      </c>
    </row>
    <row r="144" spans="2:65" s="10" customFormat="1" ht="29.85" customHeight="1">
      <c r="B144" s="171"/>
      <c r="C144" s="172"/>
      <c r="D144" s="185" t="s">
        <v>68</v>
      </c>
      <c r="E144" s="186" t="s">
        <v>275</v>
      </c>
      <c r="F144" s="186" t="s">
        <v>276</v>
      </c>
      <c r="G144" s="172"/>
      <c r="H144" s="172"/>
      <c r="I144" s="175"/>
      <c r="J144" s="187">
        <f>BK144</f>
        <v>0</v>
      </c>
      <c r="K144" s="172"/>
      <c r="L144" s="177"/>
      <c r="M144" s="178"/>
      <c r="N144" s="179"/>
      <c r="O144" s="179"/>
      <c r="P144" s="180">
        <f>SUM(P145:P168)</f>
        <v>0</v>
      </c>
      <c r="Q144" s="179"/>
      <c r="R144" s="180">
        <f>SUM(R145:R168)</f>
        <v>0.12566149999999998</v>
      </c>
      <c r="S144" s="179"/>
      <c r="T144" s="181">
        <f>SUM(T145:T168)</f>
        <v>0</v>
      </c>
      <c r="AR144" s="182" t="s">
        <v>79</v>
      </c>
      <c r="AT144" s="183" t="s">
        <v>68</v>
      </c>
      <c r="AU144" s="183" t="s">
        <v>77</v>
      </c>
      <c r="AY144" s="182" t="s">
        <v>129</v>
      </c>
      <c r="BK144" s="184">
        <f>SUM(BK145:BK168)</f>
        <v>0</v>
      </c>
    </row>
    <row r="145" spans="2:65" s="1" customFormat="1" ht="31.5" customHeight="1">
      <c r="B145" s="39"/>
      <c r="C145" s="188" t="s">
        <v>277</v>
      </c>
      <c r="D145" s="188" t="s">
        <v>132</v>
      </c>
      <c r="E145" s="189" t="s">
        <v>278</v>
      </c>
      <c r="F145" s="190" t="s">
        <v>279</v>
      </c>
      <c r="G145" s="191" t="s">
        <v>135</v>
      </c>
      <c r="H145" s="192">
        <v>29.7</v>
      </c>
      <c r="I145" s="193"/>
      <c r="J145" s="194">
        <f>ROUND(I145*H145,2)</f>
        <v>0</v>
      </c>
      <c r="K145" s="190" t="s">
        <v>136</v>
      </c>
      <c r="L145" s="59"/>
      <c r="M145" s="195" t="s">
        <v>21</v>
      </c>
      <c r="N145" s="196" t="s">
        <v>40</v>
      </c>
      <c r="O145" s="40"/>
      <c r="P145" s="197">
        <f>O145*H145</f>
        <v>0</v>
      </c>
      <c r="Q145" s="197">
        <v>2.0000000000000002E-5</v>
      </c>
      <c r="R145" s="197">
        <f>Q145*H145</f>
        <v>5.9400000000000002E-4</v>
      </c>
      <c r="S145" s="197">
        <v>0</v>
      </c>
      <c r="T145" s="198">
        <f>S145*H145</f>
        <v>0</v>
      </c>
      <c r="AR145" s="22" t="s">
        <v>192</v>
      </c>
      <c r="AT145" s="22" t="s">
        <v>132</v>
      </c>
      <c r="AU145" s="22" t="s">
        <v>79</v>
      </c>
      <c r="AY145" s="22" t="s">
        <v>129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22" t="s">
        <v>77</v>
      </c>
      <c r="BK145" s="199">
        <f>ROUND(I145*H145,2)</f>
        <v>0</v>
      </c>
      <c r="BL145" s="22" t="s">
        <v>192</v>
      </c>
      <c r="BM145" s="22" t="s">
        <v>280</v>
      </c>
    </row>
    <row r="146" spans="2:65" s="11" customFormat="1" ht="13.5">
      <c r="B146" s="200"/>
      <c r="C146" s="201"/>
      <c r="D146" s="202" t="s">
        <v>139</v>
      </c>
      <c r="E146" s="203" t="s">
        <v>21</v>
      </c>
      <c r="F146" s="204" t="s">
        <v>281</v>
      </c>
      <c r="G146" s="201"/>
      <c r="H146" s="205">
        <v>12.048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139</v>
      </c>
      <c r="AU146" s="211" t="s">
        <v>79</v>
      </c>
      <c r="AV146" s="11" t="s">
        <v>79</v>
      </c>
      <c r="AW146" s="11" t="s">
        <v>33</v>
      </c>
      <c r="AX146" s="11" t="s">
        <v>69</v>
      </c>
      <c r="AY146" s="211" t="s">
        <v>129</v>
      </c>
    </row>
    <row r="147" spans="2:65" s="11" customFormat="1" ht="13.5">
      <c r="B147" s="200"/>
      <c r="C147" s="201"/>
      <c r="D147" s="202" t="s">
        <v>139</v>
      </c>
      <c r="E147" s="203" t="s">
        <v>21</v>
      </c>
      <c r="F147" s="204" t="s">
        <v>282</v>
      </c>
      <c r="G147" s="201"/>
      <c r="H147" s="205">
        <v>17.652000000000001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139</v>
      </c>
      <c r="AU147" s="211" t="s">
        <v>79</v>
      </c>
      <c r="AV147" s="11" t="s">
        <v>79</v>
      </c>
      <c r="AW147" s="11" t="s">
        <v>33</v>
      </c>
      <c r="AX147" s="11" t="s">
        <v>69</v>
      </c>
      <c r="AY147" s="211" t="s">
        <v>129</v>
      </c>
    </row>
    <row r="148" spans="2:65" s="12" customFormat="1" ht="13.5">
      <c r="B148" s="216"/>
      <c r="C148" s="217"/>
      <c r="D148" s="212" t="s">
        <v>139</v>
      </c>
      <c r="E148" s="240" t="s">
        <v>96</v>
      </c>
      <c r="F148" s="241" t="s">
        <v>159</v>
      </c>
      <c r="G148" s="217"/>
      <c r="H148" s="242">
        <v>29.7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139</v>
      </c>
      <c r="AU148" s="226" t="s">
        <v>79</v>
      </c>
      <c r="AV148" s="12" t="s">
        <v>146</v>
      </c>
      <c r="AW148" s="12" t="s">
        <v>33</v>
      </c>
      <c r="AX148" s="12" t="s">
        <v>77</v>
      </c>
      <c r="AY148" s="226" t="s">
        <v>129</v>
      </c>
    </row>
    <row r="149" spans="2:65" s="1" customFormat="1" ht="22.5" customHeight="1">
      <c r="B149" s="39"/>
      <c r="C149" s="188" t="s">
        <v>212</v>
      </c>
      <c r="D149" s="188" t="s">
        <v>132</v>
      </c>
      <c r="E149" s="189" t="s">
        <v>283</v>
      </c>
      <c r="F149" s="190" t="s">
        <v>284</v>
      </c>
      <c r="G149" s="191" t="s">
        <v>135</v>
      </c>
      <c r="H149" s="192">
        <v>29.7</v>
      </c>
      <c r="I149" s="193"/>
      <c r="J149" s="194">
        <f>ROUND(I149*H149,2)</f>
        <v>0</v>
      </c>
      <c r="K149" s="190" t="s">
        <v>136</v>
      </c>
      <c r="L149" s="59"/>
      <c r="M149" s="195" t="s">
        <v>21</v>
      </c>
      <c r="N149" s="196" t="s">
        <v>40</v>
      </c>
      <c r="O149" s="40"/>
      <c r="P149" s="197">
        <f>O149*H149</f>
        <v>0</v>
      </c>
      <c r="Q149" s="197">
        <v>1.3999999999999999E-4</v>
      </c>
      <c r="R149" s="197">
        <f>Q149*H149</f>
        <v>4.1579999999999994E-3</v>
      </c>
      <c r="S149" s="197">
        <v>0</v>
      </c>
      <c r="T149" s="198">
        <f>S149*H149</f>
        <v>0</v>
      </c>
      <c r="AR149" s="22" t="s">
        <v>192</v>
      </c>
      <c r="AT149" s="22" t="s">
        <v>132</v>
      </c>
      <c r="AU149" s="22" t="s">
        <v>79</v>
      </c>
      <c r="AY149" s="22" t="s">
        <v>129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22" t="s">
        <v>77</v>
      </c>
      <c r="BK149" s="199">
        <f>ROUND(I149*H149,2)</f>
        <v>0</v>
      </c>
      <c r="BL149" s="22" t="s">
        <v>192</v>
      </c>
      <c r="BM149" s="22" t="s">
        <v>285</v>
      </c>
    </row>
    <row r="150" spans="2:65" s="11" customFormat="1" ht="13.5">
      <c r="B150" s="200"/>
      <c r="C150" s="201"/>
      <c r="D150" s="212" t="s">
        <v>139</v>
      </c>
      <c r="E150" s="213" t="s">
        <v>21</v>
      </c>
      <c r="F150" s="214" t="s">
        <v>96</v>
      </c>
      <c r="G150" s="201"/>
      <c r="H150" s="215">
        <v>29.7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139</v>
      </c>
      <c r="AU150" s="211" t="s">
        <v>79</v>
      </c>
      <c r="AV150" s="11" t="s">
        <v>79</v>
      </c>
      <c r="AW150" s="11" t="s">
        <v>33</v>
      </c>
      <c r="AX150" s="11" t="s">
        <v>77</v>
      </c>
      <c r="AY150" s="211" t="s">
        <v>129</v>
      </c>
    </row>
    <row r="151" spans="2:65" s="1" customFormat="1" ht="22.5" customHeight="1">
      <c r="B151" s="39"/>
      <c r="C151" s="188" t="s">
        <v>286</v>
      </c>
      <c r="D151" s="188" t="s">
        <v>132</v>
      </c>
      <c r="E151" s="189" t="s">
        <v>287</v>
      </c>
      <c r="F151" s="190" t="s">
        <v>288</v>
      </c>
      <c r="G151" s="191" t="s">
        <v>135</v>
      </c>
      <c r="H151" s="192">
        <v>29.7</v>
      </c>
      <c r="I151" s="193"/>
      <c r="J151" s="194">
        <f>ROUND(I151*H151,2)</f>
        <v>0</v>
      </c>
      <c r="K151" s="190" t="s">
        <v>136</v>
      </c>
      <c r="L151" s="59"/>
      <c r="M151" s="195" t="s">
        <v>21</v>
      </c>
      <c r="N151" s="196" t="s">
        <v>40</v>
      </c>
      <c r="O151" s="40"/>
      <c r="P151" s="197">
        <f>O151*H151</f>
        <v>0</v>
      </c>
      <c r="Q151" s="197">
        <v>1.3999999999999999E-4</v>
      </c>
      <c r="R151" s="197">
        <f>Q151*H151</f>
        <v>4.1579999999999994E-3</v>
      </c>
      <c r="S151" s="197">
        <v>0</v>
      </c>
      <c r="T151" s="198">
        <f>S151*H151</f>
        <v>0</v>
      </c>
      <c r="AR151" s="22" t="s">
        <v>192</v>
      </c>
      <c r="AT151" s="22" t="s">
        <v>132</v>
      </c>
      <c r="AU151" s="22" t="s">
        <v>79</v>
      </c>
      <c r="AY151" s="22" t="s">
        <v>129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2" t="s">
        <v>77</v>
      </c>
      <c r="BK151" s="199">
        <f>ROUND(I151*H151,2)</f>
        <v>0</v>
      </c>
      <c r="BL151" s="22" t="s">
        <v>192</v>
      </c>
      <c r="BM151" s="22" t="s">
        <v>289</v>
      </c>
    </row>
    <row r="152" spans="2:65" s="11" customFormat="1" ht="13.5">
      <c r="B152" s="200"/>
      <c r="C152" s="201"/>
      <c r="D152" s="212" t="s">
        <v>139</v>
      </c>
      <c r="E152" s="213" t="s">
        <v>21</v>
      </c>
      <c r="F152" s="214" t="s">
        <v>96</v>
      </c>
      <c r="G152" s="201"/>
      <c r="H152" s="215">
        <v>29.7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139</v>
      </c>
      <c r="AU152" s="211" t="s">
        <v>79</v>
      </c>
      <c r="AV152" s="11" t="s">
        <v>79</v>
      </c>
      <c r="AW152" s="11" t="s">
        <v>33</v>
      </c>
      <c r="AX152" s="11" t="s">
        <v>77</v>
      </c>
      <c r="AY152" s="211" t="s">
        <v>129</v>
      </c>
    </row>
    <row r="153" spans="2:65" s="1" customFormat="1" ht="31.5" customHeight="1">
      <c r="B153" s="39"/>
      <c r="C153" s="188" t="s">
        <v>290</v>
      </c>
      <c r="D153" s="188" t="s">
        <v>132</v>
      </c>
      <c r="E153" s="189" t="s">
        <v>291</v>
      </c>
      <c r="F153" s="190" t="s">
        <v>292</v>
      </c>
      <c r="G153" s="191" t="s">
        <v>135</v>
      </c>
      <c r="H153" s="192">
        <v>2.8</v>
      </c>
      <c r="I153" s="193"/>
      <c r="J153" s="194">
        <f>ROUND(I153*H153,2)</f>
        <v>0</v>
      </c>
      <c r="K153" s="190" t="s">
        <v>136</v>
      </c>
      <c r="L153" s="59"/>
      <c r="M153" s="195" t="s">
        <v>21</v>
      </c>
      <c r="N153" s="196" t="s">
        <v>40</v>
      </c>
      <c r="O153" s="40"/>
      <c r="P153" s="197">
        <f>O153*H153</f>
        <v>0</v>
      </c>
      <c r="Q153" s="197">
        <v>6.9999999999999994E-5</v>
      </c>
      <c r="R153" s="197">
        <f>Q153*H153</f>
        <v>1.9599999999999997E-4</v>
      </c>
      <c r="S153" s="197">
        <v>0</v>
      </c>
      <c r="T153" s="198">
        <f>S153*H153</f>
        <v>0</v>
      </c>
      <c r="AR153" s="22" t="s">
        <v>192</v>
      </c>
      <c r="AT153" s="22" t="s">
        <v>132</v>
      </c>
      <c r="AU153" s="22" t="s">
        <v>79</v>
      </c>
      <c r="AY153" s="22" t="s">
        <v>129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22" t="s">
        <v>77</v>
      </c>
      <c r="BK153" s="199">
        <f>ROUND(I153*H153,2)</f>
        <v>0</v>
      </c>
      <c r="BL153" s="22" t="s">
        <v>192</v>
      </c>
      <c r="BM153" s="22" t="s">
        <v>293</v>
      </c>
    </row>
    <row r="154" spans="2:65" s="11" customFormat="1" ht="13.5">
      <c r="B154" s="200"/>
      <c r="C154" s="201"/>
      <c r="D154" s="212" t="s">
        <v>139</v>
      </c>
      <c r="E154" s="213" t="s">
        <v>94</v>
      </c>
      <c r="F154" s="214" t="s">
        <v>294</v>
      </c>
      <c r="G154" s="201"/>
      <c r="H154" s="215">
        <v>2.8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139</v>
      </c>
      <c r="AU154" s="211" t="s">
        <v>79</v>
      </c>
      <c r="AV154" s="11" t="s">
        <v>79</v>
      </c>
      <c r="AW154" s="11" t="s">
        <v>33</v>
      </c>
      <c r="AX154" s="11" t="s">
        <v>77</v>
      </c>
      <c r="AY154" s="211" t="s">
        <v>129</v>
      </c>
    </row>
    <row r="155" spans="2:65" s="1" customFormat="1" ht="22.5" customHeight="1">
      <c r="B155" s="39"/>
      <c r="C155" s="188" t="s">
        <v>295</v>
      </c>
      <c r="D155" s="188" t="s">
        <v>132</v>
      </c>
      <c r="E155" s="189" t="s">
        <v>296</v>
      </c>
      <c r="F155" s="190" t="s">
        <v>297</v>
      </c>
      <c r="G155" s="191" t="s">
        <v>135</v>
      </c>
      <c r="H155" s="192">
        <v>2.8</v>
      </c>
      <c r="I155" s="193"/>
      <c r="J155" s="194">
        <f>ROUND(I155*H155,2)</f>
        <v>0</v>
      </c>
      <c r="K155" s="190" t="s">
        <v>136</v>
      </c>
      <c r="L155" s="59"/>
      <c r="M155" s="195" t="s">
        <v>21</v>
      </c>
      <c r="N155" s="196" t="s">
        <v>40</v>
      </c>
      <c r="O155" s="40"/>
      <c r="P155" s="197">
        <f>O155*H155</f>
        <v>0</v>
      </c>
      <c r="Q155" s="197">
        <v>1.7000000000000001E-4</v>
      </c>
      <c r="R155" s="197">
        <f>Q155*H155</f>
        <v>4.7600000000000002E-4</v>
      </c>
      <c r="S155" s="197">
        <v>0</v>
      </c>
      <c r="T155" s="198">
        <f>S155*H155</f>
        <v>0</v>
      </c>
      <c r="AR155" s="22" t="s">
        <v>192</v>
      </c>
      <c r="AT155" s="22" t="s">
        <v>132</v>
      </c>
      <c r="AU155" s="22" t="s">
        <v>79</v>
      </c>
      <c r="AY155" s="22" t="s">
        <v>129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22" t="s">
        <v>77</v>
      </c>
      <c r="BK155" s="199">
        <f>ROUND(I155*H155,2)</f>
        <v>0</v>
      </c>
      <c r="BL155" s="22" t="s">
        <v>192</v>
      </c>
      <c r="BM155" s="22" t="s">
        <v>298</v>
      </c>
    </row>
    <row r="156" spans="2:65" s="11" customFormat="1" ht="13.5">
      <c r="B156" s="200"/>
      <c r="C156" s="201"/>
      <c r="D156" s="212" t="s">
        <v>139</v>
      </c>
      <c r="E156" s="213" t="s">
        <v>21</v>
      </c>
      <c r="F156" s="214" t="s">
        <v>94</v>
      </c>
      <c r="G156" s="201"/>
      <c r="H156" s="215">
        <v>2.8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139</v>
      </c>
      <c r="AU156" s="211" t="s">
        <v>79</v>
      </c>
      <c r="AV156" s="11" t="s">
        <v>79</v>
      </c>
      <c r="AW156" s="11" t="s">
        <v>33</v>
      </c>
      <c r="AX156" s="11" t="s">
        <v>77</v>
      </c>
      <c r="AY156" s="211" t="s">
        <v>129</v>
      </c>
    </row>
    <row r="157" spans="2:65" s="1" customFormat="1" ht="22.5" customHeight="1">
      <c r="B157" s="39"/>
      <c r="C157" s="188" t="s">
        <v>299</v>
      </c>
      <c r="D157" s="188" t="s">
        <v>132</v>
      </c>
      <c r="E157" s="189" t="s">
        <v>300</v>
      </c>
      <c r="F157" s="190" t="s">
        <v>301</v>
      </c>
      <c r="G157" s="191" t="s">
        <v>135</v>
      </c>
      <c r="H157" s="192">
        <v>2.8</v>
      </c>
      <c r="I157" s="193"/>
      <c r="J157" s="194">
        <f>ROUND(I157*H157,2)</f>
        <v>0</v>
      </c>
      <c r="K157" s="190" t="s">
        <v>136</v>
      </c>
      <c r="L157" s="59"/>
      <c r="M157" s="195" t="s">
        <v>21</v>
      </c>
      <c r="N157" s="196" t="s">
        <v>40</v>
      </c>
      <c r="O157" s="40"/>
      <c r="P157" s="197">
        <f>O157*H157</f>
        <v>0</v>
      </c>
      <c r="Q157" s="197">
        <v>1.2E-4</v>
      </c>
      <c r="R157" s="197">
        <f>Q157*H157</f>
        <v>3.3599999999999998E-4</v>
      </c>
      <c r="S157" s="197">
        <v>0</v>
      </c>
      <c r="T157" s="198">
        <f>S157*H157</f>
        <v>0</v>
      </c>
      <c r="AR157" s="22" t="s">
        <v>192</v>
      </c>
      <c r="AT157" s="22" t="s">
        <v>132</v>
      </c>
      <c r="AU157" s="22" t="s">
        <v>79</v>
      </c>
      <c r="AY157" s="22" t="s">
        <v>129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22" t="s">
        <v>77</v>
      </c>
      <c r="BK157" s="199">
        <f>ROUND(I157*H157,2)</f>
        <v>0</v>
      </c>
      <c r="BL157" s="22" t="s">
        <v>192</v>
      </c>
      <c r="BM157" s="22" t="s">
        <v>302</v>
      </c>
    </row>
    <row r="158" spans="2:65" s="11" customFormat="1" ht="13.5">
      <c r="B158" s="200"/>
      <c r="C158" s="201"/>
      <c r="D158" s="212" t="s">
        <v>139</v>
      </c>
      <c r="E158" s="213" t="s">
        <v>21</v>
      </c>
      <c r="F158" s="214" t="s">
        <v>94</v>
      </c>
      <c r="G158" s="201"/>
      <c r="H158" s="215">
        <v>2.8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139</v>
      </c>
      <c r="AU158" s="211" t="s">
        <v>79</v>
      </c>
      <c r="AV158" s="11" t="s">
        <v>79</v>
      </c>
      <c r="AW158" s="11" t="s">
        <v>33</v>
      </c>
      <c r="AX158" s="11" t="s">
        <v>77</v>
      </c>
      <c r="AY158" s="211" t="s">
        <v>129</v>
      </c>
    </row>
    <row r="159" spans="2:65" s="1" customFormat="1" ht="22.5" customHeight="1">
      <c r="B159" s="39"/>
      <c r="C159" s="188" t="s">
        <v>303</v>
      </c>
      <c r="D159" s="188" t="s">
        <v>132</v>
      </c>
      <c r="E159" s="189" t="s">
        <v>304</v>
      </c>
      <c r="F159" s="190" t="s">
        <v>305</v>
      </c>
      <c r="G159" s="191" t="s">
        <v>135</v>
      </c>
      <c r="H159" s="192">
        <v>139.44999999999999</v>
      </c>
      <c r="I159" s="193"/>
      <c r="J159" s="194">
        <f>ROUND(I159*H159,2)</f>
        <v>0</v>
      </c>
      <c r="K159" s="190" t="s">
        <v>136</v>
      </c>
      <c r="L159" s="59"/>
      <c r="M159" s="195" t="s">
        <v>21</v>
      </c>
      <c r="N159" s="196" t="s">
        <v>40</v>
      </c>
      <c r="O159" s="40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22" t="s">
        <v>192</v>
      </c>
      <c r="AT159" s="22" t="s">
        <v>132</v>
      </c>
      <c r="AU159" s="22" t="s">
        <v>79</v>
      </c>
      <c r="AY159" s="22" t="s">
        <v>129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22" t="s">
        <v>77</v>
      </c>
      <c r="BK159" s="199">
        <f>ROUND(I159*H159,2)</f>
        <v>0</v>
      </c>
      <c r="BL159" s="22" t="s">
        <v>192</v>
      </c>
      <c r="BM159" s="22" t="s">
        <v>306</v>
      </c>
    </row>
    <row r="160" spans="2:65" s="11" customFormat="1" ht="13.5">
      <c r="B160" s="200"/>
      <c r="C160" s="201"/>
      <c r="D160" s="212" t="s">
        <v>139</v>
      </c>
      <c r="E160" s="213" t="s">
        <v>21</v>
      </c>
      <c r="F160" s="214" t="s">
        <v>87</v>
      </c>
      <c r="G160" s="201"/>
      <c r="H160" s="215">
        <v>139.44999999999999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139</v>
      </c>
      <c r="AU160" s="211" t="s">
        <v>79</v>
      </c>
      <c r="AV160" s="11" t="s">
        <v>79</v>
      </c>
      <c r="AW160" s="11" t="s">
        <v>33</v>
      </c>
      <c r="AX160" s="11" t="s">
        <v>77</v>
      </c>
      <c r="AY160" s="211" t="s">
        <v>129</v>
      </c>
    </row>
    <row r="161" spans="2:65" s="1" customFormat="1" ht="22.5" customHeight="1">
      <c r="B161" s="39"/>
      <c r="C161" s="188" t="s">
        <v>307</v>
      </c>
      <c r="D161" s="188" t="s">
        <v>132</v>
      </c>
      <c r="E161" s="189" t="s">
        <v>308</v>
      </c>
      <c r="F161" s="190" t="s">
        <v>309</v>
      </c>
      <c r="G161" s="191" t="s">
        <v>135</v>
      </c>
      <c r="H161" s="192">
        <v>139.44999999999999</v>
      </c>
      <c r="I161" s="193"/>
      <c r="J161" s="194">
        <f>ROUND(I161*H161,2)</f>
        <v>0</v>
      </c>
      <c r="K161" s="190" t="s">
        <v>136</v>
      </c>
      <c r="L161" s="59"/>
      <c r="M161" s="195" t="s">
        <v>21</v>
      </c>
      <c r="N161" s="196" t="s">
        <v>40</v>
      </c>
      <c r="O161" s="40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22" t="s">
        <v>192</v>
      </c>
      <c r="AT161" s="22" t="s">
        <v>132</v>
      </c>
      <c r="AU161" s="22" t="s">
        <v>79</v>
      </c>
      <c r="AY161" s="22" t="s">
        <v>129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2" t="s">
        <v>77</v>
      </c>
      <c r="BK161" s="199">
        <f>ROUND(I161*H161,2)</f>
        <v>0</v>
      </c>
      <c r="BL161" s="22" t="s">
        <v>192</v>
      </c>
      <c r="BM161" s="22" t="s">
        <v>310</v>
      </c>
    </row>
    <row r="162" spans="2:65" s="11" customFormat="1" ht="13.5">
      <c r="B162" s="200"/>
      <c r="C162" s="201"/>
      <c r="D162" s="212" t="s">
        <v>139</v>
      </c>
      <c r="E162" s="213" t="s">
        <v>21</v>
      </c>
      <c r="F162" s="214" t="s">
        <v>87</v>
      </c>
      <c r="G162" s="201"/>
      <c r="H162" s="215">
        <v>139.44999999999999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139</v>
      </c>
      <c r="AU162" s="211" t="s">
        <v>79</v>
      </c>
      <c r="AV162" s="11" t="s">
        <v>79</v>
      </c>
      <c r="AW162" s="11" t="s">
        <v>33</v>
      </c>
      <c r="AX162" s="11" t="s">
        <v>77</v>
      </c>
      <c r="AY162" s="211" t="s">
        <v>129</v>
      </c>
    </row>
    <row r="163" spans="2:65" s="1" customFormat="1" ht="31.5" customHeight="1">
      <c r="B163" s="39"/>
      <c r="C163" s="188" t="s">
        <v>311</v>
      </c>
      <c r="D163" s="188" t="s">
        <v>132</v>
      </c>
      <c r="E163" s="189" t="s">
        <v>312</v>
      </c>
      <c r="F163" s="190" t="s">
        <v>313</v>
      </c>
      <c r="G163" s="191" t="s">
        <v>135</v>
      </c>
      <c r="H163" s="192">
        <v>139.44999999999999</v>
      </c>
      <c r="I163" s="193"/>
      <c r="J163" s="194">
        <f>ROUND(I163*H163,2)</f>
        <v>0</v>
      </c>
      <c r="K163" s="190" t="s">
        <v>136</v>
      </c>
      <c r="L163" s="59"/>
      <c r="M163" s="195" t="s">
        <v>21</v>
      </c>
      <c r="N163" s="196" t="s">
        <v>40</v>
      </c>
      <c r="O163" s="40"/>
      <c r="P163" s="197">
        <f>O163*H163</f>
        <v>0</v>
      </c>
      <c r="Q163" s="197">
        <v>1.1E-4</v>
      </c>
      <c r="R163" s="197">
        <f>Q163*H163</f>
        <v>1.5339499999999999E-2</v>
      </c>
      <c r="S163" s="197">
        <v>0</v>
      </c>
      <c r="T163" s="198">
        <f>S163*H163</f>
        <v>0</v>
      </c>
      <c r="AR163" s="22" t="s">
        <v>192</v>
      </c>
      <c r="AT163" s="22" t="s">
        <v>132</v>
      </c>
      <c r="AU163" s="22" t="s">
        <v>79</v>
      </c>
      <c r="AY163" s="22" t="s">
        <v>129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22" t="s">
        <v>77</v>
      </c>
      <c r="BK163" s="199">
        <f>ROUND(I163*H163,2)</f>
        <v>0</v>
      </c>
      <c r="BL163" s="22" t="s">
        <v>192</v>
      </c>
      <c r="BM163" s="22" t="s">
        <v>314</v>
      </c>
    </row>
    <row r="164" spans="2:65" s="11" customFormat="1" ht="13.5">
      <c r="B164" s="200"/>
      <c r="C164" s="201"/>
      <c r="D164" s="212" t="s">
        <v>139</v>
      </c>
      <c r="E164" s="213" t="s">
        <v>21</v>
      </c>
      <c r="F164" s="214" t="s">
        <v>87</v>
      </c>
      <c r="G164" s="201"/>
      <c r="H164" s="215">
        <v>139.44999999999999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139</v>
      </c>
      <c r="AU164" s="211" t="s">
        <v>79</v>
      </c>
      <c r="AV164" s="11" t="s">
        <v>79</v>
      </c>
      <c r="AW164" s="11" t="s">
        <v>33</v>
      </c>
      <c r="AX164" s="11" t="s">
        <v>77</v>
      </c>
      <c r="AY164" s="211" t="s">
        <v>129</v>
      </c>
    </row>
    <row r="165" spans="2:65" s="1" customFormat="1" ht="31.5" customHeight="1">
      <c r="B165" s="39"/>
      <c r="C165" s="188" t="s">
        <v>315</v>
      </c>
      <c r="D165" s="188" t="s">
        <v>132</v>
      </c>
      <c r="E165" s="189" t="s">
        <v>316</v>
      </c>
      <c r="F165" s="190" t="s">
        <v>317</v>
      </c>
      <c r="G165" s="191" t="s">
        <v>135</v>
      </c>
      <c r="H165" s="192">
        <v>139.44999999999999</v>
      </c>
      <c r="I165" s="193"/>
      <c r="J165" s="194">
        <f>ROUND(I165*H165,2)</f>
        <v>0</v>
      </c>
      <c r="K165" s="190" t="s">
        <v>136</v>
      </c>
      <c r="L165" s="59"/>
      <c r="M165" s="195" t="s">
        <v>21</v>
      </c>
      <c r="N165" s="196" t="s">
        <v>40</v>
      </c>
      <c r="O165" s="40"/>
      <c r="P165" s="197">
        <f>O165*H165</f>
        <v>0</v>
      </c>
      <c r="Q165" s="197">
        <v>7.2000000000000005E-4</v>
      </c>
      <c r="R165" s="197">
        <f>Q165*H165</f>
        <v>0.10040399999999999</v>
      </c>
      <c r="S165" s="197">
        <v>0</v>
      </c>
      <c r="T165" s="198">
        <f>S165*H165</f>
        <v>0</v>
      </c>
      <c r="AR165" s="22" t="s">
        <v>192</v>
      </c>
      <c r="AT165" s="22" t="s">
        <v>132</v>
      </c>
      <c r="AU165" s="22" t="s">
        <v>79</v>
      </c>
      <c r="AY165" s="22" t="s">
        <v>129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22" t="s">
        <v>77</v>
      </c>
      <c r="BK165" s="199">
        <f>ROUND(I165*H165,2)</f>
        <v>0</v>
      </c>
      <c r="BL165" s="22" t="s">
        <v>192</v>
      </c>
      <c r="BM165" s="22" t="s">
        <v>318</v>
      </c>
    </row>
    <row r="166" spans="2:65" s="11" customFormat="1" ht="13.5">
      <c r="B166" s="200"/>
      <c r="C166" s="201"/>
      <c r="D166" s="212" t="s">
        <v>139</v>
      </c>
      <c r="E166" s="213" t="s">
        <v>21</v>
      </c>
      <c r="F166" s="214" t="s">
        <v>87</v>
      </c>
      <c r="G166" s="201"/>
      <c r="H166" s="215">
        <v>139.44999999999999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139</v>
      </c>
      <c r="AU166" s="211" t="s">
        <v>79</v>
      </c>
      <c r="AV166" s="11" t="s">
        <v>79</v>
      </c>
      <c r="AW166" s="11" t="s">
        <v>33</v>
      </c>
      <c r="AX166" s="11" t="s">
        <v>77</v>
      </c>
      <c r="AY166" s="211" t="s">
        <v>129</v>
      </c>
    </row>
    <row r="167" spans="2:65" s="1" customFormat="1" ht="31.5" customHeight="1">
      <c r="B167" s="39"/>
      <c r="C167" s="188" t="s">
        <v>319</v>
      </c>
      <c r="D167" s="188" t="s">
        <v>132</v>
      </c>
      <c r="E167" s="189" t="s">
        <v>320</v>
      </c>
      <c r="F167" s="190" t="s">
        <v>321</v>
      </c>
      <c r="G167" s="191" t="s">
        <v>135</v>
      </c>
      <c r="H167" s="192">
        <v>48.48</v>
      </c>
      <c r="I167" s="193"/>
      <c r="J167" s="194">
        <f>ROUND(I167*H167,2)</f>
        <v>0</v>
      </c>
      <c r="K167" s="190" t="s">
        <v>136</v>
      </c>
      <c r="L167" s="59"/>
      <c r="M167" s="195" t="s">
        <v>21</v>
      </c>
      <c r="N167" s="196" t="s">
        <v>40</v>
      </c>
      <c r="O167" s="40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AR167" s="22" t="s">
        <v>192</v>
      </c>
      <c r="AT167" s="22" t="s">
        <v>132</v>
      </c>
      <c r="AU167" s="22" t="s">
        <v>79</v>
      </c>
      <c r="AY167" s="22" t="s">
        <v>129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22" t="s">
        <v>77</v>
      </c>
      <c r="BK167" s="199">
        <f>ROUND(I167*H167,2)</f>
        <v>0</v>
      </c>
      <c r="BL167" s="22" t="s">
        <v>192</v>
      </c>
      <c r="BM167" s="22" t="s">
        <v>322</v>
      </c>
    </row>
    <row r="168" spans="2:65" s="11" customFormat="1" ht="13.5">
      <c r="B168" s="200"/>
      <c r="C168" s="201"/>
      <c r="D168" s="202" t="s">
        <v>139</v>
      </c>
      <c r="E168" s="203" t="s">
        <v>21</v>
      </c>
      <c r="F168" s="204" t="s">
        <v>323</v>
      </c>
      <c r="G168" s="201"/>
      <c r="H168" s="205">
        <v>48.48</v>
      </c>
      <c r="I168" s="206"/>
      <c r="J168" s="201"/>
      <c r="K168" s="201"/>
      <c r="L168" s="207"/>
      <c r="M168" s="243"/>
      <c r="N168" s="244"/>
      <c r="O168" s="244"/>
      <c r="P168" s="244"/>
      <c r="Q168" s="244"/>
      <c r="R168" s="244"/>
      <c r="S168" s="244"/>
      <c r="T168" s="245"/>
      <c r="AT168" s="211" t="s">
        <v>139</v>
      </c>
      <c r="AU168" s="211" t="s">
        <v>79</v>
      </c>
      <c r="AV168" s="11" t="s">
        <v>79</v>
      </c>
      <c r="AW168" s="11" t="s">
        <v>33</v>
      </c>
      <c r="AX168" s="11" t="s">
        <v>77</v>
      </c>
      <c r="AY168" s="211" t="s">
        <v>129</v>
      </c>
    </row>
    <row r="169" spans="2:65" s="1" customFormat="1" ht="6.95" customHeight="1">
      <c r="B169" s="54"/>
      <c r="C169" s="55"/>
      <c r="D169" s="55"/>
      <c r="E169" s="55"/>
      <c r="F169" s="55"/>
      <c r="G169" s="55"/>
      <c r="H169" s="55"/>
      <c r="I169" s="134"/>
      <c r="J169" s="55"/>
      <c r="K169" s="55"/>
      <c r="L169" s="59"/>
    </row>
  </sheetData>
  <sheetProtection algorithmName="SHA-512" hashValue="ZCcZlw7V0s34oz5yU5tVcGyt8ci/x8b96Q2oOc0Eg1/dqp/W5KwSVj1Tcc3gU0RWRWaIhtIdtRkz8lc+yXpfHg==" saltValue="hdwDprKZYaOWx+iSXqPaBA==" spinCount="100000" sheet="1" objects="1" scenarios="1" formatCells="0" formatColumns="0" formatRows="0" sort="0" autoFilter="0"/>
  <autoFilter ref="C83:K168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3" customFormat="1" ht="45" customHeight="1">
      <c r="B3" s="250"/>
      <c r="C3" s="373" t="s">
        <v>324</v>
      </c>
      <c r="D3" s="373"/>
      <c r="E3" s="373"/>
      <c r="F3" s="373"/>
      <c r="G3" s="373"/>
      <c r="H3" s="373"/>
      <c r="I3" s="373"/>
      <c r="J3" s="373"/>
      <c r="K3" s="251"/>
    </row>
    <row r="4" spans="2:11" ht="25.5" customHeight="1">
      <c r="B4" s="252"/>
      <c r="C4" s="377" t="s">
        <v>325</v>
      </c>
      <c r="D4" s="377"/>
      <c r="E4" s="377"/>
      <c r="F4" s="377"/>
      <c r="G4" s="377"/>
      <c r="H4" s="377"/>
      <c r="I4" s="377"/>
      <c r="J4" s="377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326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327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328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329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330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331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332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333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76</v>
      </c>
      <c r="F16" s="376" t="s">
        <v>334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335</v>
      </c>
      <c r="F17" s="376" t="s">
        <v>336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337</v>
      </c>
      <c r="F18" s="376" t="s">
        <v>338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339</v>
      </c>
      <c r="F19" s="376" t="s">
        <v>340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341</v>
      </c>
      <c r="F20" s="376" t="s">
        <v>342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343</v>
      </c>
      <c r="F21" s="376" t="s">
        <v>344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345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346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347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348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349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350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351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352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353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114</v>
      </c>
      <c r="F34" s="255"/>
      <c r="G34" s="376" t="s">
        <v>354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355</v>
      </c>
      <c r="F35" s="255"/>
      <c r="G35" s="376" t="s">
        <v>356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50</v>
      </c>
      <c r="F36" s="255"/>
      <c r="G36" s="376" t="s">
        <v>357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115</v>
      </c>
      <c r="F37" s="255"/>
      <c r="G37" s="376" t="s">
        <v>358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116</v>
      </c>
      <c r="F38" s="255"/>
      <c r="G38" s="376" t="s">
        <v>359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117</v>
      </c>
      <c r="F39" s="255"/>
      <c r="G39" s="376" t="s">
        <v>360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361</v>
      </c>
      <c r="F40" s="255"/>
      <c r="G40" s="376" t="s">
        <v>362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363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364</v>
      </c>
      <c r="F42" s="255"/>
      <c r="G42" s="376" t="s">
        <v>365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119</v>
      </c>
      <c r="F43" s="255"/>
      <c r="G43" s="376" t="s">
        <v>366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367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368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369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370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371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7" t="s">
        <v>372</v>
      </c>
      <c r="D50" s="377"/>
      <c r="E50" s="377"/>
      <c r="F50" s="377"/>
      <c r="G50" s="377"/>
      <c r="H50" s="377"/>
      <c r="I50" s="377"/>
      <c r="J50" s="377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373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374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375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376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377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378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379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5" t="s">
        <v>380</v>
      </c>
      <c r="E60" s="375"/>
      <c r="F60" s="375"/>
      <c r="G60" s="375"/>
      <c r="H60" s="375"/>
      <c r="I60" s="375"/>
      <c r="J60" s="375"/>
      <c r="K60" s="253"/>
    </row>
    <row r="61" spans="2:11" ht="15" customHeight="1">
      <c r="B61" s="252"/>
      <c r="C61" s="257"/>
      <c r="D61" s="376" t="s">
        <v>381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382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5" t="s">
        <v>383</v>
      </c>
      <c r="E64" s="375"/>
      <c r="F64" s="375"/>
      <c r="G64" s="375"/>
      <c r="H64" s="375"/>
      <c r="I64" s="375"/>
      <c r="J64" s="375"/>
      <c r="K64" s="253"/>
    </row>
    <row r="65" spans="2:11" ht="15" customHeight="1">
      <c r="B65" s="252"/>
      <c r="C65" s="257"/>
      <c r="D65" s="376" t="s">
        <v>384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385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386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387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4" t="s">
        <v>84</v>
      </c>
      <c r="D73" s="374"/>
      <c r="E73" s="374"/>
      <c r="F73" s="374"/>
      <c r="G73" s="374"/>
      <c r="H73" s="374"/>
      <c r="I73" s="374"/>
      <c r="J73" s="374"/>
      <c r="K73" s="270"/>
    </row>
    <row r="74" spans="2:11" ht="17.25" customHeight="1">
      <c r="B74" s="269"/>
      <c r="C74" s="271" t="s">
        <v>388</v>
      </c>
      <c r="D74" s="271"/>
      <c r="E74" s="271"/>
      <c r="F74" s="271" t="s">
        <v>389</v>
      </c>
      <c r="G74" s="272"/>
      <c r="H74" s="271" t="s">
        <v>115</v>
      </c>
      <c r="I74" s="271" t="s">
        <v>54</v>
      </c>
      <c r="J74" s="271" t="s">
        <v>390</v>
      </c>
      <c r="K74" s="270"/>
    </row>
    <row r="75" spans="2:11" ht="17.25" customHeight="1">
      <c r="B75" s="269"/>
      <c r="C75" s="273" t="s">
        <v>391</v>
      </c>
      <c r="D75" s="273"/>
      <c r="E75" s="273"/>
      <c r="F75" s="274" t="s">
        <v>392</v>
      </c>
      <c r="G75" s="275"/>
      <c r="H75" s="273"/>
      <c r="I75" s="273"/>
      <c r="J75" s="273" t="s">
        <v>393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50</v>
      </c>
      <c r="D77" s="276"/>
      <c r="E77" s="276"/>
      <c r="F77" s="278" t="s">
        <v>394</v>
      </c>
      <c r="G77" s="277"/>
      <c r="H77" s="259" t="s">
        <v>395</v>
      </c>
      <c r="I77" s="259" t="s">
        <v>396</v>
      </c>
      <c r="J77" s="259">
        <v>20</v>
      </c>
      <c r="K77" s="270"/>
    </row>
    <row r="78" spans="2:11" ht="15" customHeight="1">
      <c r="B78" s="269"/>
      <c r="C78" s="259" t="s">
        <v>397</v>
      </c>
      <c r="D78" s="259"/>
      <c r="E78" s="259"/>
      <c r="F78" s="278" t="s">
        <v>394</v>
      </c>
      <c r="G78" s="277"/>
      <c r="H78" s="259" t="s">
        <v>398</v>
      </c>
      <c r="I78" s="259" t="s">
        <v>396</v>
      </c>
      <c r="J78" s="259">
        <v>120</v>
      </c>
      <c r="K78" s="270"/>
    </row>
    <row r="79" spans="2:11" ht="15" customHeight="1">
      <c r="B79" s="279"/>
      <c r="C79" s="259" t="s">
        <v>399</v>
      </c>
      <c r="D79" s="259"/>
      <c r="E79" s="259"/>
      <c r="F79" s="278" t="s">
        <v>400</v>
      </c>
      <c r="G79" s="277"/>
      <c r="H79" s="259" t="s">
        <v>401</v>
      </c>
      <c r="I79" s="259" t="s">
        <v>396</v>
      </c>
      <c r="J79" s="259">
        <v>50</v>
      </c>
      <c r="K79" s="270"/>
    </row>
    <row r="80" spans="2:11" ht="15" customHeight="1">
      <c r="B80" s="279"/>
      <c r="C80" s="259" t="s">
        <v>402</v>
      </c>
      <c r="D80" s="259"/>
      <c r="E80" s="259"/>
      <c r="F80" s="278" t="s">
        <v>394</v>
      </c>
      <c r="G80" s="277"/>
      <c r="H80" s="259" t="s">
        <v>403</v>
      </c>
      <c r="I80" s="259" t="s">
        <v>404</v>
      </c>
      <c r="J80" s="259"/>
      <c r="K80" s="270"/>
    </row>
    <row r="81" spans="2:11" ht="15" customHeight="1">
      <c r="B81" s="279"/>
      <c r="C81" s="280" t="s">
        <v>405</v>
      </c>
      <c r="D81" s="280"/>
      <c r="E81" s="280"/>
      <c r="F81" s="281" t="s">
        <v>400</v>
      </c>
      <c r="G81" s="280"/>
      <c r="H81" s="280" t="s">
        <v>406</v>
      </c>
      <c r="I81" s="280" t="s">
        <v>396</v>
      </c>
      <c r="J81" s="280">
        <v>15</v>
      </c>
      <c r="K81" s="270"/>
    </row>
    <row r="82" spans="2:11" ht="15" customHeight="1">
      <c r="B82" s="279"/>
      <c r="C82" s="280" t="s">
        <v>407</v>
      </c>
      <c r="D82" s="280"/>
      <c r="E82" s="280"/>
      <c r="F82" s="281" t="s">
        <v>400</v>
      </c>
      <c r="G82" s="280"/>
      <c r="H82" s="280" t="s">
        <v>408</v>
      </c>
      <c r="I82" s="280" t="s">
        <v>396</v>
      </c>
      <c r="J82" s="280">
        <v>15</v>
      </c>
      <c r="K82" s="270"/>
    </row>
    <row r="83" spans="2:11" ht="15" customHeight="1">
      <c r="B83" s="279"/>
      <c r="C83" s="280" t="s">
        <v>409</v>
      </c>
      <c r="D83" s="280"/>
      <c r="E83" s="280"/>
      <c r="F83" s="281" t="s">
        <v>400</v>
      </c>
      <c r="G83" s="280"/>
      <c r="H83" s="280" t="s">
        <v>410</v>
      </c>
      <c r="I83" s="280" t="s">
        <v>396</v>
      </c>
      <c r="J83" s="280">
        <v>20</v>
      </c>
      <c r="K83" s="270"/>
    </row>
    <row r="84" spans="2:11" ht="15" customHeight="1">
      <c r="B84" s="279"/>
      <c r="C84" s="280" t="s">
        <v>411</v>
      </c>
      <c r="D84" s="280"/>
      <c r="E84" s="280"/>
      <c r="F84" s="281" t="s">
        <v>400</v>
      </c>
      <c r="G84" s="280"/>
      <c r="H84" s="280" t="s">
        <v>412</v>
      </c>
      <c r="I84" s="280" t="s">
        <v>396</v>
      </c>
      <c r="J84" s="280">
        <v>20</v>
      </c>
      <c r="K84" s="270"/>
    </row>
    <row r="85" spans="2:11" ht="15" customHeight="1">
      <c r="B85" s="279"/>
      <c r="C85" s="259" t="s">
        <v>413</v>
      </c>
      <c r="D85" s="259"/>
      <c r="E85" s="259"/>
      <c r="F85" s="278" t="s">
        <v>400</v>
      </c>
      <c r="G85" s="277"/>
      <c r="H85" s="259" t="s">
        <v>414</v>
      </c>
      <c r="I85" s="259" t="s">
        <v>396</v>
      </c>
      <c r="J85" s="259">
        <v>50</v>
      </c>
      <c r="K85" s="270"/>
    </row>
    <row r="86" spans="2:11" ht="15" customHeight="1">
      <c r="B86" s="279"/>
      <c r="C86" s="259" t="s">
        <v>415</v>
      </c>
      <c r="D86" s="259"/>
      <c r="E86" s="259"/>
      <c r="F86" s="278" t="s">
        <v>400</v>
      </c>
      <c r="G86" s="277"/>
      <c r="H86" s="259" t="s">
        <v>416</v>
      </c>
      <c r="I86" s="259" t="s">
        <v>396</v>
      </c>
      <c r="J86" s="259">
        <v>20</v>
      </c>
      <c r="K86" s="270"/>
    </row>
    <row r="87" spans="2:11" ht="15" customHeight="1">
      <c r="B87" s="279"/>
      <c r="C87" s="259" t="s">
        <v>417</v>
      </c>
      <c r="D87" s="259"/>
      <c r="E87" s="259"/>
      <c r="F87" s="278" t="s">
        <v>400</v>
      </c>
      <c r="G87" s="277"/>
      <c r="H87" s="259" t="s">
        <v>418</v>
      </c>
      <c r="I87" s="259" t="s">
        <v>396</v>
      </c>
      <c r="J87" s="259">
        <v>20</v>
      </c>
      <c r="K87" s="270"/>
    </row>
    <row r="88" spans="2:11" ht="15" customHeight="1">
      <c r="B88" s="279"/>
      <c r="C88" s="259" t="s">
        <v>419</v>
      </c>
      <c r="D88" s="259"/>
      <c r="E88" s="259"/>
      <c r="F88" s="278" t="s">
        <v>400</v>
      </c>
      <c r="G88" s="277"/>
      <c r="H88" s="259" t="s">
        <v>420</v>
      </c>
      <c r="I88" s="259" t="s">
        <v>396</v>
      </c>
      <c r="J88" s="259">
        <v>50</v>
      </c>
      <c r="K88" s="270"/>
    </row>
    <row r="89" spans="2:11" ht="15" customHeight="1">
      <c r="B89" s="279"/>
      <c r="C89" s="259" t="s">
        <v>421</v>
      </c>
      <c r="D89" s="259"/>
      <c r="E89" s="259"/>
      <c r="F89" s="278" t="s">
        <v>400</v>
      </c>
      <c r="G89" s="277"/>
      <c r="H89" s="259" t="s">
        <v>421</v>
      </c>
      <c r="I89" s="259" t="s">
        <v>396</v>
      </c>
      <c r="J89" s="259">
        <v>50</v>
      </c>
      <c r="K89" s="270"/>
    </row>
    <row r="90" spans="2:11" ht="15" customHeight="1">
      <c r="B90" s="279"/>
      <c r="C90" s="259" t="s">
        <v>120</v>
      </c>
      <c r="D90" s="259"/>
      <c r="E90" s="259"/>
      <c r="F90" s="278" t="s">
        <v>400</v>
      </c>
      <c r="G90" s="277"/>
      <c r="H90" s="259" t="s">
        <v>422</v>
      </c>
      <c r="I90" s="259" t="s">
        <v>396</v>
      </c>
      <c r="J90" s="259">
        <v>255</v>
      </c>
      <c r="K90" s="270"/>
    </row>
    <row r="91" spans="2:11" ht="15" customHeight="1">
      <c r="B91" s="279"/>
      <c r="C91" s="259" t="s">
        <v>423</v>
      </c>
      <c r="D91" s="259"/>
      <c r="E91" s="259"/>
      <c r="F91" s="278" t="s">
        <v>394</v>
      </c>
      <c r="G91" s="277"/>
      <c r="H91" s="259" t="s">
        <v>424</v>
      </c>
      <c r="I91" s="259" t="s">
        <v>425</v>
      </c>
      <c r="J91" s="259"/>
      <c r="K91" s="270"/>
    </row>
    <row r="92" spans="2:11" ht="15" customHeight="1">
      <c r="B92" s="279"/>
      <c r="C92" s="259" t="s">
        <v>426</v>
      </c>
      <c r="D92" s="259"/>
      <c r="E92" s="259"/>
      <c r="F92" s="278" t="s">
        <v>394</v>
      </c>
      <c r="G92" s="277"/>
      <c r="H92" s="259" t="s">
        <v>427</v>
      </c>
      <c r="I92" s="259" t="s">
        <v>428</v>
      </c>
      <c r="J92" s="259"/>
      <c r="K92" s="270"/>
    </row>
    <row r="93" spans="2:11" ht="15" customHeight="1">
      <c r="B93" s="279"/>
      <c r="C93" s="259" t="s">
        <v>429</v>
      </c>
      <c r="D93" s="259"/>
      <c r="E93" s="259"/>
      <c r="F93" s="278" t="s">
        <v>394</v>
      </c>
      <c r="G93" s="277"/>
      <c r="H93" s="259" t="s">
        <v>429</v>
      </c>
      <c r="I93" s="259" t="s">
        <v>428</v>
      </c>
      <c r="J93" s="259"/>
      <c r="K93" s="270"/>
    </row>
    <row r="94" spans="2:11" ht="15" customHeight="1">
      <c r="B94" s="279"/>
      <c r="C94" s="259" t="s">
        <v>35</v>
      </c>
      <c r="D94" s="259"/>
      <c r="E94" s="259"/>
      <c r="F94" s="278" t="s">
        <v>394</v>
      </c>
      <c r="G94" s="277"/>
      <c r="H94" s="259" t="s">
        <v>430</v>
      </c>
      <c r="I94" s="259" t="s">
        <v>428</v>
      </c>
      <c r="J94" s="259"/>
      <c r="K94" s="270"/>
    </row>
    <row r="95" spans="2:11" ht="15" customHeight="1">
      <c r="B95" s="279"/>
      <c r="C95" s="259" t="s">
        <v>45</v>
      </c>
      <c r="D95" s="259"/>
      <c r="E95" s="259"/>
      <c r="F95" s="278" t="s">
        <v>394</v>
      </c>
      <c r="G95" s="277"/>
      <c r="H95" s="259" t="s">
        <v>431</v>
      </c>
      <c r="I95" s="259" t="s">
        <v>428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4" t="s">
        <v>432</v>
      </c>
      <c r="D100" s="374"/>
      <c r="E100" s="374"/>
      <c r="F100" s="374"/>
      <c r="G100" s="374"/>
      <c r="H100" s="374"/>
      <c r="I100" s="374"/>
      <c r="J100" s="374"/>
      <c r="K100" s="270"/>
    </row>
    <row r="101" spans="2:11" ht="17.25" customHeight="1">
      <c r="B101" s="269"/>
      <c r="C101" s="271" t="s">
        <v>388</v>
      </c>
      <c r="D101" s="271"/>
      <c r="E101" s="271"/>
      <c r="F101" s="271" t="s">
        <v>389</v>
      </c>
      <c r="G101" s="272"/>
      <c r="H101" s="271" t="s">
        <v>115</v>
      </c>
      <c r="I101" s="271" t="s">
        <v>54</v>
      </c>
      <c r="J101" s="271" t="s">
        <v>390</v>
      </c>
      <c r="K101" s="270"/>
    </row>
    <row r="102" spans="2:11" ht="17.25" customHeight="1">
      <c r="B102" s="269"/>
      <c r="C102" s="273" t="s">
        <v>391</v>
      </c>
      <c r="D102" s="273"/>
      <c r="E102" s="273"/>
      <c r="F102" s="274" t="s">
        <v>392</v>
      </c>
      <c r="G102" s="275"/>
      <c r="H102" s="273"/>
      <c r="I102" s="273"/>
      <c r="J102" s="273" t="s">
        <v>393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50</v>
      </c>
      <c r="D104" s="276"/>
      <c r="E104" s="276"/>
      <c r="F104" s="278" t="s">
        <v>394</v>
      </c>
      <c r="G104" s="287"/>
      <c r="H104" s="259" t="s">
        <v>433</v>
      </c>
      <c r="I104" s="259" t="s">
        <v>396</v>
      </c>
      <c r="J104" s="259">
        <v>20</v>
      </c>
      <c r="K104" s="270"/>
    </row>
    <row r="105" spans="2:11" ht="15" customHeight="1">
      <c r="B105" s="269"/>
      <c r="C105" s="259" t="s">
        <v>397</v>
      </c>
      <c r="D105" s="259"/>
      <c r="E105" s="259"/>
      <c r="F105" s="278" t="s">
        <v>394</v>
      </c>
      <c r="G105" s="259"/>
      <c r="H105" s="259" t="s">
        <v>433</v>
      </c>
      <c r="I105" s="259" t="s">
        <v>396</v>
      </c>
      <c r="J105" s="259">
        <v>120</v>
      </c>
      <c r="K105" s="270"/>
    </row>
    <row r="106" spans="2:11" ht="15" customHeight="1">
      <c r="B106" s="279"/>
      <c r="C106" s="259" t="s">
        <v>399</v>
      </c>
      <c r="D106" s="259"/>
      <c r="E106" s="259"/>
      <c r="F106" s="278" t="s">
        <v>400</v>
      </c>
      <c r="G106" s="259"/>
      <c r="H106" s="259" t="s">
        <v>433</v>
      </c>
      <c r="I106" s="259" t="s">
        <v>396</v>
      </c>
      <c r="J106" s="259">
        <v>50</v>
      </c>
      <c r="K106" s="270"/>
    </row>
    <row r="107" spans="2:11" ht="15" customHeight="1">
      <c r="B107" s="279"/>
      <c r="C107" s="259" t="s">
        <v>402</v>
      </c>
      <c r="D107" s="259"/>
      <c r="E107" s="259"/>
      <c r="F107" s="278" t="s">
        <v>394</v>
      </c>
      <c r="G107" s="259"/>
      <c r="H107" s="259" t="s">
        <v>433</v>
      </c>
      <c r="I107" s="259" t="s">
        <v>404</v>
      </c>
      <c r="J107" s="259"/>
      <c r="K107" s="270"/>
    </row>
    <row r="108" spans="2:11" ht="15" customHeight="1">
      <c r="B108" s="279"/>
      <c r="C108" s="259" t="s">
        <v>413</v>
      </c>
      <c r="D108" s="259"/>
      <c r="E108" s="259"/>
      <c r="F108" s="278" t="s">
        <v>400</v>
      </c>
      <c r="G108" s="259"/>
      <c r="H108" s="259" t="s">
        <v>433</v>
      </c>
      <c r="I108" s="259" t="s">
        <v>396</v>
      </c>
      <c r="J108" s="259">
        <v>50</v>
      </c>
      <c r="K108" s="270"/>
    </row>
    <row r="109" spans="2:11" ht="15" customHeight="1">
      <c r="B109" s="279"/>
      <c r="C109" s="259" t="s">
        <v>421</v>
      </c>
      <c r="D109" s="259"/>
      <c r="E109" s="259"/>
      <c r="F109" s="278" t="s">
        <v>400</v>
      </c>
      <c r="G109" s="259"/>
      <c r="H109" s="259" t="s">
        <v>433</v>
      </c>
      <c r="I109" s="259" t="s">
        <v>396</v>
      </c>
      <c r="J109" s="259">
        <v>50</v>
      </c>
      <c r="K109" s="270"/>
    </row>
    <row r="110" spans="2:11" ht="15" customHeight="1">
      <c r="B110" s="279"/>
      <c r="C110" s="259" t="s">
        <v>419</v>
      </c>
      <c r="D110" s="259"/>
      <c r="E110" s="259"/>
      <c r="F110" s="278" t="s">
        <v>400</v>
      </c>
      <c r="G110" s="259"/>
      <c r="H110" s="259" t="s">
        <v>433</v>
      </c>
      <c r="I110" s="259" t="s">
        <v>396</v>
      </c>
      <c r="J110" s="259">
        <v>50</v>
      </c>
      <c r="K110" s="270"/>
    </row>
    <row r="111" spans="2:11" ht="15" customHeight="1">
      <c r="B111" s="279"/>
      <c r="C111" s="259" t="s">
        <v>50</v>
      </c>
      <c r="D111" s="259"/>
      <c r="E111" s="259"/>
      <c r="F111" s="278" t="s">
        <v>394</v>
      </c>
      <c r="G111" s="259"/>
      <c r="H111" s="259" t="s">
        <v>434</v>
      </c>
      <c r="I111" s="259" t="s">
        <v>396</v>
      </c>
      <c r="J111" s="259">
        <v>20</v>
      </c>
      <c r="K111" s="270"/>
    </row>
    <row r="112" spans="2:11" ht="15" customHeight="1">
      <c r="B112" s="279"/>
      <c r="C112" s="259" t="s">
        <v>435</v>
      </c>
      <c r="D112" s="259"/>
      <c r="E112" s="259"/>
      <c r="F112" s="278" t="s">
        <v>394</v>
      </c>
      <c r="G112" s="259"/>
      <c r="H112" s="259" t="s">
        <v>436</v>
      </c>
      <c r="I112" s="259" t="s">
        <v>396</v>
      </c>
      <c r="J112" s="259">
        <v>120</v>
      </c>
      <c r="K112" s="270"/>
    </row>
    <row r="113" spans="2:11" ht="15" customHeight="1">
      <c r="B113" s="279"/>
      <c r="C113" s="259" t="s">
        <v>35</v>
      </c>
      <c r="D113" s="259"/>
      <c r="E113" s="259"/>
      <c r="F113" s="278" t="s">
        <v>394</v>
      </c>
      <c r="G113" s="259"/>
      <c r="H113" s="259" t="s">
        <v>437</v>
      </c>
      <c r="I113" s="259" t="s">
        <v>428</v>
      </c>
      <c r="J113" s="259"/>
      <c r="K113" s="270"/>
    </row>
    <row r="114" spans="2:11" ht="15" customHeight="1">
      <c r="B114" s="279"/>
      <c r="C114" s="259" t="s">
        <v>45</v>
      </c>
      <c r="D114" s="259"/>
      <c r="E114" s="259"/>
      <c r="F114" s="278" t="s">
        <v>394</v>
      </c>
      <c r="G114" s="259"/>
      <c r="H114" s="259" t="s">
        <v>438</v>
      </c>
      <c r="I114" s="259" t="s">
        <v>428</v>
      </c>
      <c r="J114" s="259"/>
      <c r="K114" s="270"/>
    </row>
    <row r="115" spans="2:11" ht="15" customHeight="1">
      <c r="B115" s="279"/>
      <c r="C115" s="259" t="s">
        <v>54</v>
      </c>
      <c r="D115" s="259"/>
      <c r="E115" s="259"/>
      <c r="F115" s="278" t="s">
        <v>394</v>
      </c>
      <c r="G115" s="259"/>
      <c r="H115" s="259" t="s">
        <v>439</v>
      </c>
      <c r="I115" s="259" t="s">
        <v>440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3" t="s">
        <v>441</v>
      </c>
      <c r="D120" s="373"/>
      <c r="E120" s="373"/>
      <c r="F120" s="373"/>
      <c r="G120" s="373"/>
      <c r="H120" s="373"/>
      <c r="I120" s="373"/>
      <c r="J120" s="373"/>
      <c r="K120" s="295"/>
    </row>
    <row r="121" spans="2:11" ht="17.25" customHeight="1">
      <c r="B121" s="296"/>
      <c r="C121" s="271" t="s">
        <v>388</v>
      </c>
      <c r="D121" s="271"/>
      <c r="E121" s="271"/>
      <c r="F121" s="271" t="s">
        <v>389</v>
      </c>
      <c r="G121" s="272"/>
      <c r="H121" s="271" t="s">
        <v>115</v>
      </c>
      <c r="I121" s="271" t="s">
        <v>54</v>
      </c>
      <c r="J121" s="271" t="s">
        <v>390</v>
      </c>
      <c r="K121" s="297"/>
    </row>
    <row r="122" spans="2:11" ht="17.25" customHeight="1">
      <c r="B122" s="296"/>
      <c r="C122" s="273" t="s">
        <v>391</v>
      </c>
      <c r="D122" s="273"/>
      <c r="E122" s="273"/>
      <c r="F122" s="274" t="s">
        <v>392</v>
      </c>
      <c r="G122" s="275"/>
      <c r="H122" s="273"/>
      <c r="I122" s="273"/>
      <c r="J122" s="273" t="s">
        <v>393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397</v>
      </c>
      <c r="D124" s="276"/>
      <c r="E124" s="276"/>
      <c r="F124" s="278" t="s">
        <v>394</v>
      </c>
      <c r="G124" s="259"/>
      <c r="H124" s="259" t="s">
        <v>433</v>
      </c>
      <c r="I124" s="259" t="s">
        <v>396</v>
      </c>
      <c r="J124" s="259">
        <v>120</v>
      </c>
      <c r="K124" s="300"/>
    </row>
    <row r="125" spans="2:11" ht="15" customHeight="1">
      <c r="B125" s="298"/>
      <c r="C125" s="259" t="s">
        <v>442</v>
      </c>
      <c r="D125" s="259"/>
      <c r="E125" s="259"/>
      <c r="F125" s="278" t="s">
        <v>394</v>
      </c>
      <c r="G125" s="259"/>
      <c r="H125" s="259" t="s">
        <v>443</v>
      </c>
      <c r="I125" s="259" t="s">
        <v>396</v>
      </c>
      <c r="J125" s="259" t="s">
        <v>444</v>
      </c>
      <c r="K125" s="300"/>
    </row>
    <row r="126" spans="2:11" ht="15" customHeight="1">
      <c r="B126" s="298"/>
      <c r="C126" s="259" t="s">
        <v>343</v>
      </c>
      <c r="D126" s="259"/>
      <c r="E126" s="259"/>
      <c r="F126" s="278" t="s">
        <v>394</v>
      </c>
      <c r="G126" s="259"/>
      <c r="H126" s="259" t="s">
        <v>445</v>
      </c>
      <c r="I126" s="259" t="s">
        <v>396</v>
      </c>
      <c r="J126" s="259" t="s">
        <v>444</v>
      </c>
      <c r="K126" s="300"/>
    </row>
    <row r="127" spans="2:11" ht="15" customHeight="1">
      <c r="B127" s="298"/>
      <c r="C127" s="259" t="s">
        <v>405</v>
      </c>
      <c r="D127" s="259"/>
      <c r="E127" s="259"/>
      <c r="F127" s="278" t="s">
        <v>400</v>
      </c>
      <c r="G127" s="259"/>
      <c r="H127" s="259" t="s">
        <v>406</v>
      </c>
      <c r="I127" s="259" t="s">
        <v>396</v>
      </c>
      <c r="J127" s="259">
        <v>15</v>
      </c>
      <c r="K127" s="300"/>
    </row>
    <row r="128" spans="2:11" ht="15" customHeight="1">
      <c r="B128" s="298"/>
      <c r="C128" s="280" t="s">
        <v>407</v>
      </c>
      <c r="D128" s="280"/>
      <c r="E128" s="280"/>
      <c r="F128" s="281" t="s">
        <v>400</v>
      </c>
      <c r="G128" s="280"/>
      <c r="H128" s="280" t="s">
        <v>408</v>
      </c>
      <c r="I128" s="280" t="s">
        <v>396</v>
      </c>
      <c r="J128" s="280">
        <v>15</v>
      </c>
      <c r="K128" s="300"/>
    </row>
    <row r="129" spans="2:11" ht="15" customHeight="1">
      <c r="B129" s="298"/>
      <c r="C129" s="280" t="s">
        <v>409</v>
      </c>
      <c r="D129" s="280"/>
      <c r="E129" s="280"/>
      <c r="F129" s="281" t="s">
        <v>400</v>
      </c>
      <c r="G129" s="280"/>
      <c r="H129" s="280" t="s">
        <v>410</v>
      </c>
      <c r="I129" s="280" t="s">
        <v>396</v>
      </c>
      <c r="J129" s="280">
        <v>20</v>
      </c>
      <c r="K129" s="300"/>
    </row>
    <row r="130" spans="2:11" ht="15" customHeight="1">
      <c r="B130" s="298"/>
      <c r="C130" s="280" t="s">
        <v>411</v>
      </c>
      <c r="D130" s="280"/>
      <c r="E130" s="280"/>
      <c r="F130" s="281" t="s">
        <v>400</v>
      </c>
      <c r="G130" s="280"/>
      <c r="H130" s="280" t="s">
        <v>412</v>
      </c>
      <c r="I130" s="280" t="s">
        <v>396</v>
      </c>
      <c r="J130" s="280">
        <v>20</v>
      </c>
      <c r="K130" s="300"/>
    </row>
    <row r="131" spans="2:11" ht="15" customHeight="1">
      <c r="B131" s="298"/>
      <c r="C131" s="259" t="s">
        <v>399</v>
      </c>
      <c r="D131" s="259"/>
      <c r="E131" s="259"/>
      <c r="F131" s="278" t="s">
        <v>400</v>
      </c>
      <c r="G131" s="259"/>
      <c r="H131" s="259" t="s">
        <v>433</v>
      </c>
      <c r="I131" s="259" t="s">
        <v>396</v>
      </c>
      <c r="J131" s="259">
        <v>50</v>
      </c>
      <c r="K131" s="300"/>
    </row>
    <row r="132" spans="2:11" ht="15" customHeight="1">
      <c r="B132" s="298"/>
      <c r="C132" s="259" t="s">
        <v>413</v>
      </c>
      <c r="D132" s="259"/>
      <c r="E132" s="259"/>
      <c r="F132" s="278" t="s">
        <v>400</v>
      </c>
      <c r="G132" s="259"/>
      <c r="H132" s="259" t="s">
        <v>433</v>
      </c>
      <c r="I132" s="259" t="s">
        <v>396</v>
      </c>
      <c r="J132" s="259">
        <v>50</v>
      </c>
      <c r="K132" s="300"/>
    </row>
    <row r="133" spans="2:11" ht="15" customHeight="1">
      <c r="B133" s="298"/>
      <c r="C133" s="259" t="s">
        <v>419</v>
      </c>
      <c r="D133" s="259"/>
      <c r="E133" s="259"/>
      <c r="F133" s="278" t="s">
        <v>400</v>
      </c>
      <c r="G133" s="259"/>
      <c r="H133" s="259" t="s">
        <v>433</v>
      </c>
      <c r="I133" s="259" t="s">
        <v>396</v>
      </c>
      <c r="J133" s="259">
        <v>50</v>
      </c>
      <c r="K133" s="300"/>
    </row>
    <row r="134" spans="2:11" ht="15" customHeight="1">
      <c r="B134" s="298"/>
      <c r="C134" s="259" t="s">
        <v>421</v>
      </c>
      <c r="D134" s="259"/>
      <c r="E134" s="259"/>
      <c r="F134" s="278" t="s">
        <v>400</v>
      </c>
      <c r="G134" s="259"/>
      <c r="H134" s="259" t="s">
        <v>433</v>
      </c>
      <c r="I134" s="259" t="s">
        <v>396</v>
      </c>
      <c r="J134" s="259">
        <v>50</v>
      </c>
      <c r="K134" s="300"/>
    </row>
    <row r="135" spans="2:11" ht="15" customHeight="1">
      <c r="B135" s="298"/>
      <c r="C135" s="259" t="s">
        <v>120</v>
      </c>
      <c r="D135" s="259"/>
      <c r="E135" s="259"/>
      <c r="F135" s="278" t="s">
        <v>400</v>
      </c>
      <c r="G135" s="259"/>
      <c r="H135" s="259" t="s">
        <v>446</v>
      </c>
      <c r="I135" s="259" t="s">
        <v>396</v>
      </c>
      <c r="J135" s="259">
        <v>255</v>
      </c>
      <c r="K135" s="300"/>
    </row>
    <row r="136" spans="2:11" ht="15" customHeight="1">
      <c r="B136" s="298"/>
      <c r="C136" s="259" t="s">
        <v>423</v>
      </c>
      <c r="D136" s="259"/>
      <c r="E136" s="259"/>
      <c r="F136" s="278" t="s">
        <v>394</v>
      </c>
      <c r="G136" s="259"/>
      <c r="H136" s="259" t="s">
        <v>447</v>
      </c>
      <c r="I136" s="259" t="s">
        <v>425</v>
      </c>
      <c r="J136" s="259"/>
      <c r="K136" s="300"/>
    </row>
    <row r="137" spans="2:11" ht="15" customHeight="1">
      <c r="B137" s="298"/>
      <c r="C137" s="259" t="s">
        <v>426</v>
      </c>
      <c r="D137" s="259"/>
      <c r="E137" s="259"/>
      <c r="F137" s="278" t="s">
        <v>394</v>
      </c>
      <c r="G137" s="259"/>
      <c r="H137" s="259" t="s">
        <v>448</v>
      </c>
      <c r="I137" s="259" t="s">
        <v>428</v>
      </c>
      <c r="J137" s="259"/>
      <c r="K137" s="300"/>
    </row>
    <row r="138" spans="2:11" ht="15" customHeight="1">
      <c r="B138" s="298"/>
      <c r="C138" s="259" t="s">
        <v>429</v>
      </c>
      <c r="D138" s="259"/>
      <c r="E138" s="259"/>
      <c r="F138" s="278" t="s">
        <v>394</v>
      </c>
      <c r="G138" s="259"/>
      <c r="H138" s="259" t="s">
        <v>429</v>
      </c>
      <c r="I138" s="259" t="s">
        <v>428</v>
      </c>
      <c r="J138" s="259"/>
      <c r="K138" s="300"/>
    </row>
    <row r="139" spans="2:11" ht="15" customHeight="1">
      <c r="B139" s="298"/>
      <c r="C139" s="259" t="s">
        <v>35</v>
      </c>
      <c r="D139" s="259"/>
      <c r="E139" s="259"/>
      <c r="F139" s="278" t="s">
        <v>394</v>
      </c>
      <c r="G139" s="259"/>
      <c r="H139" s="259" t="s">
        <v>449</v>
      </c>
      <c r="I139" s="259" t="s">
        <v>428</v>
      </c>
      <c r="J139" s="259"/>
      <c r="K139" s="300"/>
    </row>
    <row r="140" spans="2:11" ht="15" customHeight="1">
      <c r="B140" s="298"/>
      <c r="C140" s="259" t="s">
        <v>450</v>
      </c>
      <c r="D140" s="259"/>
      <c r="E140" s="259"/>
      <c r="F140" s="278" t="s">
        <v>394</v>
      </c>
      <c r="G140" s="259"/>
      <c r="H140" s="259" t="s">
        <v>451</v>
      </c>
      <c r="I140" s="259" t="s">
        <v>428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4" t="s">
        <v>452</v>
      </c>
      <c r="D145" s="374"/>
      <c r="E145" s="374"/>
      <c r="F145" s="374"/>
      <c r="G145" s="374"/>
      <c r="H145" s="374"/>
      <c r="I145" s="374"/>
      <c r="J145" s="374"/>
      <c r="K145" s="270"/>
    </row>
    <row r="146" spans="2:11" ht="17.25" customHeight="1">
      <c r="B146" s="269"/>
      <c r="C146" s="271" t="s">
        <v>388</v>
      </c>
      <c r="D146" s="271"/>
      <c r="E146" s="271"/>
      <c r="F146" s="271" t="s">
        <v>389</v>
      </c>
      <c r="G146" s="272"/>
      <c r="H146" s="271" t="s">
        <v>115</v>
      </c>
      <c r="I146" s="271" t="s">
        <v>54</v>
      </c>
      <c r="J146" s="271" t="s">
        <v>390</v>
      </c>
      <c r="K146" s="270"/>
    </row>
    <row r="147" spans="2:11" ht="17.25" customHeight="1">
      <c r="B147" s="269"/>
      <c r="C147" s="273" t="s">
        <v>391</v>
      </c>
      <c r="D147" s="273"/>
      <c r="E147" s="273"/>
      <c r="F147" s="274" t="s">
        <v>392</v>
      </c>
      <c r="G147" s="275"/>
      <c r="H147" s="273"/>
      <c r="I147" s="273"/>
      <c r="J147" s="273" t="s">
        <v>393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397</v>
      </c>
      <c r="D149" s="259"/>
      <c r="E149" s="259"/>
      <c r="F149" s="305" t="s">
        <v>394</v>
      </c>
      <c r="G149" s="259"/>
      <c r="H149" s="304" t="s">
        <v>433</v>
      </c>
      <c r="I149" s="304" t="s">
        <v>396</v>
      </c>
      <c r="J149" s="304">
        <v>120</v>
      </c>
      <c r="K149" s="300"/>
    </row>
    <row r="150" spans="2:11" ht="15" customHeight="1">
      <c r="B150" s="279"/>
      <c r="C150" s="304" t="s">
        <v>442</v>
      </c>
      <c r="D150" s="259"/>
      <c r="E150" s="259"/>
      <c r="F150" s="305" t="s">
        <v>394</v>
      </c>
      <c r="G150" s="259"/>
      <c r="H150" s="304" t="s">
        <v>453</v>
      </c>
      <c r="I150" s="304" t="s">
        <v>396</v>
      </c>
      <c r="J150" s="304" t="s">
        <v>444</v>
      </c>
      <c r="K150" s="300"/>
    </row>
    <row r="151" spans="2:11" ht="15" customHeight="1">
      <c r="B151" s="279"/>
      <c r="C151" s="304" t="s">
        <v>343</v>
      </c>
      <c r="D151" s="259"/>
      <c r="E151" s="259"/>
      <c r="F151" s="305" t="s">
        <v>394</v>
      </c>
      <c r="G151" s="259"/>
      <c r="H151" s="304" t="s">
        <v>454</v>
      </c>
      <c r="I151" s="304" t="s">
        <v>396</v>
      </c>
      <c r="J151" s="304" t="s">
        <v>444</v>
      </c>
      <c r="K151" s="300"/>
    </row>
    <row r="152" spans="2:11" ht="15" customHeight="1">
      <c r="B152" s="279"/>
      <c r="C152" s="304" t="s">
        <v>399</v>
      </c>
      <c r="D152" s="259"/>
      <c r="E152" s="259"/>
      <c r="F152" s="305" t="s">
        <v>400</v>
      </c>
      <c r="G152" s="259"/>
      <c r="H152" s="304" t="s">
        <v>433</v>
      </c>
      <c r="I152" s="304" t="s">
        <v>396</v>
      </c>
      <c r="J152" s="304">
        <v>50</v>
      </c>
      <c r="K152" s="300"/>
    </row>
    <row r="153" spans="2:11" ht="15" customHeight="1">
      <c r="B153" s="279"/>
      <c r="C153" s="304" t="s">
        <v>402</v>
      </c>
      <c r="D153" s="259"/>
      <c r="E153" s="259"/>
      <c r="F153" s="305" t="s">
        <v>394</v>
      </c>
      <c r="G153" s="259"/>
      <c r="H153" s="304" t="s">
        <v>433</v>
      </c>
      <c r="I153" s="304" t="s">
        <v>404</v>
      </c>
      <c r="J153" s="304"/>
      <c r="K153" s="300"/>
    </row>
    <row r="154" spans="2:11" ht="15" customHeight="1">
      <c r="B154" s="279"/>
      <c r="C154" s="304" t="s">
        <v>413</v>
      </c>
      <c r="D154" s="259"/>
      <c r="E154" s="259"/>
      <c r="F154" s="305" t="s">
        <v>400</v>
      </c>
      <c r="G154" s="259"/>
      <c r="H154" s="304" t="s">
        <v>433</v>
      </c>
      <c r="I154" s="304" t="s">
        <v>396</v>
      </c>
      <c r="J154" s="304">
        <v>50</v>
      </c>
      <c r="K154" s="300"/>
    </row>
    <row r="155" spans="2:11" ht="15" customHeight="1">
      <c r="B155" s="279"/>
      <c r="C155" s="304" t="s">
        <v>421</v>
      </c>
      <c r="D155" s="259"/>
      <c r="E155" s="259"/>
      <c r="F155" s="305" t="s">
        <v>400</v>
      </c>
      <c r="G155" s="259"/>
      <c r="H155" s="304" t="s">
        <v>433</v>
      </c>
      <c r="I155" s="304" t="s">
        <v>396</v>
      </c>
      <c r="J155" s="304">
        <v>50</v>
      </c>
      <c r="K155" s="300"/>
    </row>
    <row r="156" spans="2:11" ht="15" customHeight="1">
      <c r="B156" s="279"/>
      <c r="C156" s="304" t="s">
        <v>419</v>
      </c>
      <c r="D156" s="259"/>
      <c r="E156" s="259"/>
      <c r="F156" s="305" t="s">
        <v>400</v>
      </c>
      <c r="G156" s="259"/>
      <c r="H156" s="304" t="s">
        <v>433</v>
      </c>
      <c r="I156" s="304" t="s">
        <v>396</v>
      </c>
      <c r="J156" s="304">
        <v>50</v>
      </c>
      <c r="K156" s="300"/>
    </row>
    <row r="157" spans="2:11" ht="15" customHeight="1">
      <c r="B157" s="279"/>
      <c r="C157" s="304" t="s">
        <v>101</v>
      </c>
      <c r="D157" s="259"/>
      <c r="E157" s="259"/>
      <c r="F157" s="305" t="s">
        <v>394</v>
      </c>
      <c r="G157" s="259"/>
      <c r="H157" s="304" t="s">
        <v>455</v>
      </c>
      <c r="I157" s="304" t="s">
        <v>396</v>
      </c>
      <c r="J157" s="304" t="s">
        <v>456</v>
      </c>
      <c r="K157" s="300"/>
    </row>
    <row r="158" spans="2:11" ht="15" customHeight="1">
      <c r="B158" s="279"/>
      <c r="C158" s="304" t="s">
        <v>457</v>
      </c>
      <c r="D158" s="259"/>
      <c r="E158" s="259"/>
      <c r="F158" s="305" t="s">
        <v>394</v>
      </c>
      <c r="G158" s="259"/>
      <c r="H158" s="304" t="s">
        <v>458</v>
      </c>
      <c r="I158" s="304" t="s">
        <v>428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3" t="s">
        <v>459</v>
      </c>
      <c r="D163" s="373"/>
      <c r="E163" s="373"/>
      <c r="F163" s="373"/>
      <c r="G163" s="373"/>
      <c r="H163" s="373"/>
      <c r="I163" s="373"/>
      <c r="J163" s="373"/>
      <c r="K163" s="251"/>
    </row>
    <row r="164" spans="2:11" ht="17.25" customHeight="1">
      <c r="B164" s="250"/>
      <c r="C164" s="271" t="s">
        <v>388</v>
      </c>
      <c r="D164" s="271"/>
      <c r="E164" s="271"/>
      <c r="F164" s="271" t="s">
        <v>389</v>
      </c>
      <c r="G164" s="308"/>
      <c r="H164" s="309" t="s">
        <v>115</v>
      </c>
      <c r="I164" s="309" t="s">
        <v>54</v>
      </c>
      <c r="J164" s="271" t="s">
        <v>390</v>
      </c>
      <c r="K164" s="251"/>
    </row>
    <row r="165" spans="2:11" ht="17.25" customHeight="1">
      <c r="B165" s="252"/>
      <c r="C165" s="273" t="s">
        <v>391</v>
      </c>
      <c r="D165" s="273"/>
      <c r="E165" s="273"/>
      <c r="F165" s="274" t="s">
        <v>392</v>
      </c>
      <c r="G165" s="310"/>
      <c r="H165" s="311"/>
      <c r="I165" s="311"/>
      <c r="J165" s="273" t="s">
        <v>393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397</v>
      </c>
      <c r="D167" s="259"/>
      <c r="E167" s="259"/>
      <c r="F167" s="278" t="s">
        <v>394</v>
      </c>
      <c r="G167" s="259"/>
      <c r="H167" s="259" t="s">
        <v>433</v>
      </c>
      <c r="I167" s="259" t="s">
        <v>396</v>
      </c>
      <c r="J167" s="259">
        <v>120</v>
      </c>
      <c r="K167" s="300"/>
    </row>
    <row r="168" spans="2:11" ht="15" customHeight="1">
      <c r="B168" s="279"/>
      <c r="C168" s="259" t="s">
        <v>442</v>
      </c>
      <c r="D168" s="259"/>
      <c r="E168" s="259"/>
      <c r="F168" s="278" t="s">
        <v>394</v>
      </c>
      <c r="G168" s="259"/>
      <c r="H168" s="259" t="s">
        <v>443</v>
      </c>
      <c r="I168" s="259" t="s">
        <v>396</v>
      </c>
      <c r="J168" s="259" t="s">
        <v>444</v>
      </c>
      <c r="K168" s="300"/>
    </row>
    <row r="169" spans="2:11" ht="15" customHeight="1">
      <c r="B169" s="279"/>
      <c r="C169" s="259" t="s">
        <v>343</v>
      </c>
      <c r="D169" s="259"/>
      <c r="E169" s="259"/>
      <c r="F169" s="278" t="s">
        <v>394</v>
      </c>
      <c r="G169" s="259"/>
      <c r="H169" s="259" t="s">
        <v>460</v>
      </c>
      <c r="I169" s="259" t="s">
        <v>396</v>
      </c>
      <c r="J169" s="259" t="s">
        <v>444</v>
      </c>
      <c r="K169" s="300"/>
    </row>
    <row r="170" spans="2:11" ht="15" customHeight="1">
      <c r="B170" s="279"/>
      <c r="C170" s="259" t="s">
        <v>399</v>
      </c>
      <c r="D170" s="259"/>
      <c r="E170" s="259"/>
      <c r="F170" s="278" t="s">
        <v>400</v>
      </c>
      <c r="G170" s="259"/>
      <c r="H170" s="259" t="s">
        <v>460</v>
      </c>
      <c r="I170" s="259" t="s">
        <v>396</v>
      </c>
      <c r="J170" s="259">
        <v>50</v>
      </c>
      <c r="K170" s="300"/>
    </row>
    <row r="171" spans="2:11" ht="15" customHeight="1">
      <c r="B171" s="279"/>
      <c r="C171" s="259" t="s">
        <v>402</v>
      </c>
      <c r="D171" s="259"/>
      <c r="E171" s="259"/>
      <c r="F171" s="278" t="s">
        <v>394</v>
      </c>
      <c r="G171" s="259"/>
      <c r="H171" s="259" t="s">
        <v>460</v>
      </c>
      <c r="I171" s="259" t="s">
        <v>404</v>
      </c>
      <c r="J171" s="259"/>
      <c r="K171" s="300"/>
    </row>
    <row r="172" spans="2:11" ht="15" customHeight="1">
      <c r="B172" s="279"/>
      <c r="C172" s="259" t="s">
        <v>413</v>
      </c>
      <c r="D172" s="259"/>
      <c r="E172" s="259"/>
      <c r="F172" s="278" t="s">
        <v>400</v>
      </c>
      <c r="G172" s="259"/>
      <c r="H172" s="259" t="s">
        <v>460</v>
      </c>
      <c r="I172" s="259" t="s">
        <v>396</v>
      </c>
      <c r="J172" s="259">
        <v>50</v>
      </c>
      <c r="K172" s="300"/>
    </row>
    <row r="173" spans="2:11" ht="15" customHeight="1">
      <c r="B173" s="279"/>
      <c r="C173" s="259" t="s">
        <v>421</v>
      </c>
      <c r="D173" s="259"/>
      <c r="E173" s="259"/>
      <c r="F173" s="278" t="s">
        <v>400</v>
      </c>
      <c r="G173" s="259"/>
      <c r="H173" s="259" t="s">
        <v>460</v>
      </c>
      <c r="I173" s="259" t="s">
        <v>396</v>
      </c>
      <c r="J173" s="259">
        <v>50</v>
      </c>
      <c r="K173" s="300"/>
    </row>
    <row r="174" spans="2:11" ht="15" customHeight="1">
      <c r="B174" s="279"/>
      <c r="C174" s="259" t="s">
        <v>419</v>
      </c>
      <c r="D174" s="259"/>
      <c r="E174" s="259"/>
      <c r="F174" s="278" t="s">
        <v>400</v>
      </c>
      <c r="G174" s="259"/>
      <c r="H174" s="259" t="s">
        <v>460</v>
      </c>
      <c r="I174" s="259" t="s">
        <v>396</v>
      </c>
      <c r="J174" s="259">
        <v>50</v>
      </c>
      <c r="K174" s="300"/>
    </row>
    <row r="175" spans="2:11" ht="15" customHeight="1">
      <c r="B175" s="279"/>
      <c r="C175" s="259" t="s">
        <v>114</v>
      </c>
      <c r="D175" s="259"/>
      <c r="E175" s="259"/>
      <c r="F175" s="278" t="s">
        <v>394</v>
      </c>
      <c r="G175" s="259"/>
      <c r="H175" s="259" t="s">
        <v>461</v>
      </c>
      <c r="I175" s="259" t="s">
        <v>462</v>
      </c>
      <c r="J175" s="259"/>
      <c r="K175" s="300"/>
    </row>
    <row r="176" spans="2:11" ht="15" customHeight="1">
      <c r="B176" s="279"/>
      <c r="C176" s="259" t="s">
        <v>54</v>
      </c>
      <c r="D176" s="259"/>
      <c r="E176" s="259"/>
      <c r="F176" s="278" t="s">
        <v>394</v>
      </c>
      <c r="G176" s="259"/>
      <c r="H176" s="259" t="s">
        <v>463</v>
      </c>
      <c r="I176" s="259" t="s">
        <v>464</v>
      </c>
      <c r="J176" s="259">
        <v>1</v>
      </c>
      <c r="K176" s="300"/>
    </row>
    <row r="177" spans="2:11" ht="15" customHeight="1">
      <c r="B177" s="279"/>
      <c r="C177" s="259" t="s">
        <v>50</v>
      </c>
      <c r="D177" s="259"/>
      <c r="E177" s="259"/>
      <c r="F177" s="278" t="s">
        <v>394</v>
      </c>
      <c r="G177" s="259"/>
      <c r="H177" s="259" t="s">
        <v>465</v>
      </c>
      <c r="I177" s="259" t="s">
        <v>396</v>
      </c>
      <c r="J177" s="259">
        <v>20</v>
      </c>
      <c r="K177" s="300"/>
    </row>
    <row r="178" spans="2:11" ht="15" customHeight="1">
      <c r="B178" s="279"/>
      <c r="C178" s="259" t="s">
        <v>115</v>
      </c>
      <c r="D178" s="259"/>
      <c r="E178" s="259"/>
      <c r="F178" s="278" t="s">
        <v>394</v>
      </c>
      <c r="G178" s="259"/>
      <c r="H178" s="259" t="s">
        <v>466</v>
      </c>
      <c r="I178" s="259" t="s">
        <v>396</v>
      </c>
      <c r="J178" s="259">
        <v>255</v>
      </c>
      <c r="K178" s="300"/>
    </row>
    <row r="179" spans="2:11" ht="15" customHeight="1">
      <c r="B179" s="279"/>
      <c r="C179" s="259" t="s">
        <v>116</v>
      </c>
      <c r="D179" s="259"/>
      <c r="E179" s="259"/>
      <c r="F179" s="278" t="s">
        <v>394</v>
      </c>
      <c r="G179" s="259"/>
      <c r="H179" s="259" t="s">
        <v>359</v>
      </c>
      <c r="I179" s="259" t="s">
        <v>396</v>
      </c>
      <c r="J179" s="259">
        <v>10</v>
      </c>
      <c r="K179" s="300"/>
    </row>
    <row r="180" spans="2:11" ht="15" customHeight="1">
      <c r="B180" s="279"/>
      <c r="C180" s="259" t="s">
        <v>117</v>
      </c>
      <c r="D180" s="259"/>
      <c r="E180" s="259"/>
      <c r="F180" s="278" t="s">
        <v>394</v>
      </c>
      <c r="G180" s="259"/>
      <c r="H180" s="259" t="s">
        <v>467</v>
      </c>
      <c r="I180" s="259" t="s">
        <v>428</v>
      </c>
      <c r="J180" s="259"/>
      <c r="K180" s="300"/>
    </row>
    <row r="181" spans="2:11" ht="15" customHeight="1">
      <c r="B181" s="279"/>
      <c r="C181" s="259" t="s">
        <v>468</v>
      </c>
      <c r="D181" s="259"/>
      <c r="E181" s="259"/>
      <c r="F181" s="278" t="s">
        <v>394</v>
      </c>
      <c r="G181" s="259"/>
      <c r="H181" s="259" t="s">
        <v>469</v>
      </c>
      <c r="I181" s="259" t="s">
        <v>428</v>
      </c>
      <c r="J181" s="259"/>
      <c r="K181" s="300"/>
    </row>
    <row r="182" spans="2:11" ht="15" customHeight="1">
      <c r="B182" s="279"/>
      <c r="C182" s="259" t="s">
        <v>457</v>
      </c>
      <c r="D182" s="259"/>
      <c r="E182" s="259"/>
      <c r="F182" s="278" t="s">
        <v>394</v>
      </c>
      <c r="G182" s="259"/>
      <c r="H182" s="259" t="s">
        <v>470</v>
      </c>
      <c r="I182" s="259" t="s">
        <v>428</v>
      </c>
      <c r="J182" s="259"/>
      <c r="K182" s="300"/>
    </row>
    <row r="183" spans="2:11" ht="15" customHeight="1">
      <c r="B183" s="279"/>
      <c r="C183" s="259" t="s">
        <v>119</v>
      </c>
      <c r="D183" s="259"/>
      <c r="E183" s="259"/>
      <c r="F183" s="278" t="s">
        <v>400</v>
      </c>
      <c r="G183" s="259"/>
      <c r="H183" s="259" t="s">
        <v>471</v>
      </c>
      <c r="I183" s="259" t="s">
        <v>396</v>
      </c>
      <c r="J183" s="259">
        <v>50</v>
      </c>
      <c r="K183" s="300"/>
    </row>
    <row r="184" spans="2:11" ht="15" customHeight="1">
      <c r="B184" s="279"/>
      <c r="C184" s="259" t="s">
        <v>472</v>
      </c>
      <c r="D184" s="259"/>
      <c r="E184" s="259"/>
      <c r="F184" s="278" t="s">
        <v>400</v>
      </c>
      <c r="G184" s="259"/>
      <c r="H184" s="259" t="s">
        <v>473</v>
      </c>
      <c r="I184" s="259" t="s">
        <v>474</v>
      </c>
      <c r="J184" s="259"/>
      <c r="K184" s="300"/>
    </row>
    <row r="185" spans="2:11" ht="15" customHeight="1">
      <c r="B185" s="279"/>
      <c r="C185" s="259" t="s">
        <v>475</v>
      </c>
      <c r="D185" s="259"/>
      <c r="E185" s="259"/>
      <c r="F185" s="278" t="s">
        <v>400</v>
      </c>
      <c r="G185" s="259"/>
      <c r="H185" s="259" t="s">
        <v>476</v>
      </c>
      <c r="I185" s="259" t="s">
        <v>474</v>
      </c>
      <c r="J185" s="259"/>
      <c r="K185" s="300"/>
    </row>
    <row r="186" spans="2:11" ht="15" customHeight="1">
      <c r="B186" s="279"/>
      <c r="C186" s="259" t="s">
        <v>477</v>
      </c>
      <c r="D186" s="259"/>
      <c r="E186" s="259"/>
      <c r="F186" s="278" t="s">
        <v>400</v>
      </c>
      <c r="G186" s="259"/>
      <c r="H186" s="259" t="s">
        <v>478</v>
      </c>
      <c r="I186" s="259" t="s">
        <v>474</v>
      </c>
      <c r="J186" s="259"/>
      <c r="K186" s="300"/>
    </row>
    <row r="187" spans="2:11" ht="15" customHeight="1">
      <c r="B187" s="279"/>
      <c r="C187" s="312" t="s">
        <v>479</v>
      </c>
      <c r="D187" s="259"/>
      <c r="E187" s="259"/>
      <c r="F187" s="278" t="s">
        <v>400</v>
      </c>
      <c r="G187" s="259"/>
      <c r="H187" s="259" t="s">
        <v>480</v>
      </c>
      <c r="I187" s="259" t="s">
        <v>481</v>
      </c>
      <c r="J187" s="313" t="s">
        <v>482</v>
      </c>
      <c r="K187" s="300"/>
    </row>
    <row r="188" spans="2:11" ht="15" customHeight="1">
      <c r="B188" s="279"/>
      <c r="C188" s="264" t="s">
        <v>39</v>
      </c>
      <c r="D188" s="259"/>
      <c r="E188" s="259"/>
      <c r="F188" s="278" t="s">
        <v>394</v>
      </c>
      <c r="G188" s="259"/>
      <c r="H188" s="255" t="s">
        <v>483</v>
      </c>
      <c r="I188" s="259" t="s">
        <v>484</v>
      </c>
      <c r="J188" s="259"/>
      <c r="K188" s="300"/>
    </row>
    <row r="189" spans="2:11" ht="15" customHeight="1">
      <c r="B189" s="279"/>
      <c r="C189" s="264" t="s">
        <v>485</v>
      </c>
      <c r="D189" s="259"/>
      <c r="E189" s="259"/>
      <c r="F189" s="278" t="s">
        <v>394</v>
      </c>
      <c r="G189" s="259"/>
      <c r="H189" s="259" t="s">
        <v>486</v>
      </c>
      <c r="I189" s="259" t="s">
        <v>428</v>
      </c>
      <c r="J189" s="259"/>
      <c r="K189" s="300"/>
    </row>
    <row r="190" spans="2:11" ht="15" customHeight="1">
      <c r="B190" s="279"/>
      <c r="C190" s="264" t="s">
        <v>487</v>
      </c>
      <c r="D190" s="259"/>
      <c r="E190" s="259"/>
      <c r="F190" s="278" t="s">
        <v>394</v>
      </c>
      <c r="G190" s="259"/>
      <c r="H190" s="259" t="s">
        <v>488</v>
      </c>
      <c r="I190" s="259" t="s">
        <v>428</v>
      </c>
      <c r="J190" s="259"/>
      <c r="K190" s="300"/>
    </row>
    <row r="191" spans="2:11" ht="15" customHeight="1">
      <c r="B191" s="279"/>
      <c r="C191" s="264" t="s">
        <v>489</v>
      </c>
      <c r="D191" s="259"/>
      <c r="E191" s="259"/>
      <c r="F191" s="278" t="s">
        <v>400</v>
      </c>
      <c r="G191" s="259"/>
      <c r="H191" s="259" t="s">
        <v>490</v>
      </c>
      <c r="I191" s="259" t="s">
        <v>428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3" t="s">
        <v>491</v>
      </c>
      <c r="D197" s="373"/>
      <c r="E197" s="373"/>
      <c r="F197" s="373"/>
      <c r="G197" s="373"/>
      <c r="H197" s="373"/>
      <c r="I197" s="373"/>
      <c r="J197" s="373"/>
      <c r="K197" s="251"/>
    </row>
    <row r="198" spans="2:11" ht="25.5" customHeight="1">
      <c r="B198" s="250"/>
      <c r="C198" s="315" t="s">
        <v>492</v>
      </c>
      <c r="D198" s="315"/>
      <c r="E198" s="315"/>
      <c r="F198" s="315" t="s">
        <v>493</v>
      </c>
      <c r="G198" s="316"/>
      <c r="H198" s="372" t="s">
        <v>494</v>
      </c>
      <c r="I198" s="372"/>
      <c r="J198" s="372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484</v>
      </c>
      <c r="D200" s="259"/>
      <c r="E200" s="259"/>
      <c r="F200" s="278" t="s">
        <v>40</v>
      </c>
      <c r="G200" s="259"/>
      <c r="H200" s="370" t="s">
        <v>495</v>
      </c>
      <c r="I200" s="370"/>
      <c r="J200" s="370"/>
      <c r="K200" s="300"/>
    </row>
    <row r="201" spans="2:11" ht="15" customHeight="1">
      <c r="B201" s="279"/>
      <c r="C201" s="285"/>
      <c r="D201" s="259"/>
      <c r="E201" s="259"/>
      <c r="F201" s="278" t="s">
        <v>41</v>
      </c>
      <c r="G201" s="259"/>
      <c r="H201" s="370" t="s">
        <v>496</v>
      </c>
      <c r="I201" s="370"/>
      <c r="J201" s="370"/>
      <c r="K201" s="300"/>
    </row>
    <row r="202" spans="2:11" ht="15" customHeight="1">
      <c r="B202" s="279"/>
      <c r="C202" s="285"/>
      <c r="D202" s="259"/>
      <c r="E202" s="259"/>
      <c r="F202" s="278" t="s">
        <v>44</v>
      </c>
      <c r="G202" s="259"/>
      <c r="H202" s="370" t="s">
        <v>497</v>
      </c>
      <c r="I202" s="370"/>
      <c r="J202" s="370"/>
      <c r="K202" s="300"/>
    </row>
    <row r="203" spans="2:11" ht="15" customHeight="1">
      <c r="B203" s="279"/>
      <c r="C203" s="259"/>
      <c r="D203" s="259"/>
      <c r="E203" s="259"/>
      <c r="F203" s="278" t="s">
        <v>42</v>
      </c>
      <c r="G203" s="259"/>
      <c r="H203" s="370" t="s">
        <v>498</v>
      </c>
      <c r="I203" s="370"/>
      <c r="J203" s="370"/>
      <c r="K203" s="300"/>
    </row>
    <row r="204" spans="2:11" ht="15" customHeight="1">
      <c r="B204" s="279"/>
      <c r="C204" s="259"/>
      <c r="D204" s="259"/>
      <c r="E204" s="259"/>
      <c r="F204" s="278" t="s">
        <v>43</v>
      </c>
      <c r="G204" s="259"/>
      <c r="H204" s="370" t="s">
        <v>499</v>
      </c>
      <c r="I204" s="370"/>
      <c r="J204" s="370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440</v>
      </c>
      <c r="D206" s="259"/>
      <c r="E206" s="259"/>
      <c r="F206" s="278" t="s">
        <v>76</v>
      </c>
      <c r="G206" s="259"/>
      <c r="H206" s="370" t="s">
        <v>500</v>
      </c>
      <c r="I206" s="370"/>
      <c r="J206" s="370"/>
      <c r="K206" s="300"/>
    </row>
    <row r="207" spans="2:11" ht="15" customHeight="1">
      <c r="B207" s="279"/>
      <c r="C207" s="285"/>
      <c r="D207" s="259"/>
      <c r="E207" s="259"/>
      <c r="F207" s="278" t="s">
        <v>337</v>
      </c>
      <c r="G207" s="259"/>
      <c r="H207" s="370" t="s">
        <v>338</v>
      </c>
      <c r="I207" s="370"/>
      <c r="J207" s="370"/>
      <c r="K207" s="300"/>
    </row>
    <row r="208" spans="2:11" ht="15" customHeight="1">
      <c r="B208" s="279"/>
      <c r="C208" s="259"/>
      <c r="D208" s="259"/>
      <c r="E208" s="259"/>
      <c r="F208" s="278" t="s">
        <v>335</v>
      </c>
      <c r="G208" s="259"/>
      <c r="H208" s="370" t="s">
        <v>501</v>
      </c>
      <c r="I208" s="370"/>
      <c r="J208" s="370"/>
      <c r="K208" s="300"/>
    </row>
    <row r="209" spans="2:11" ht="15" customHeight="1">
      <c r="B209" s="317"/>
      <c r="C209" s="285"/>
      <c r="D209" s="285"/>
      <c r="E209" s="285"/>
      <c r="F209" s="278" t="s">
        <v>339</v>
      </c>
      <c r="G209" s="264"/>
      <c r="H209" s="371" t="s">
        <v>340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341</v>
      </c>
      <c r="G210" s="264"/>
      <c r="H210" s="371" t="s">
        <v>502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464</v>
      </c>
      <c r="D212" s="285"/>
      <c r="E212" s="285"/>
      <c r="F212" s="278">
        <v>1</v>
      </c>
      <c r="G212" s="264"/>
      <c r="H212" s="371" t="s">
        <v>503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504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505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506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algorithmName="SHA-512" hashValue="2CXEbnKIP16AGqcf6MBAzLLZ2IIRvWGXs8ZLhOHSGmHb4FFH6d3I1qpg+iBSxvQqUKclYfn2LlnOBd3qflh6+A==" saltValue="6W8vqMsWQ1NRgurtL7wEG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02 - Oprava severního prů...</vt:lpstr>
      <vt:lpstr>Pokyny pro vyplnění</vt:lpstr>
      <vt:lpstr>'02 - Oprava severního prů...'!Názvy_tisku</vt:lpstr>
      <vt:lpstr>'Rekapitulace stavby'!Názvy_tisku</vt:lpstr>
      <vt:lpstr>'02 - Oprava severního prů...'!Oblast_tisku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Matoušek</dc:creator>
  <cp:lastModifiedBy>Pavel Matoušek</cp:lastModifiedBy>
  <dcterms:created xsi:type="dcterms:W3CDTF">2018-02-16T12:26:12Z</dcterms:created>
  <dcterms:modified xsi:type="dcterms:W3CDTF">2018-02-16T12:26:16Z</dcterms:modified>
</cp:coreProperties>
</file>