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695" windowHeight="14580" activeTab="0"/>
  </bookViews>
  <sheets>
    <sheet name="Rekapitulace stavby" sheetId="1" r:id="rId1"/>
    <sheet name="180301 - Oprava vodní nád..." sheetId="2" r:id="rId2"/>
    <sheet name="Pokyny pro vyplnění" sheetId="3" r:id="rId3"/>
  </sheets>
  <definedNames>
    <definedName name="_xlnm._FilterDatabase" localSheetId="1" hidden="1">'180301 - Oprava vodní nád...'!$C$80:$K$152</definedName>
    <definedName name="_xlnm.Print_Area" localSheetId="1">'180301 - Oprava vodní nád...'!$C$4:$J$34,'180301 - Oprava vodní nád...'!$C$40:$J$64,'180301 - Oprava vodní nád...'!$C$70:$K$152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'180301 - Oprava vodní nád...'!$80:$80</definedName>
  </definedNames>
  <calcPr calcId="162913"/>
</workbook>
</file>

<file path=xl/sharedStrings.xml><?xml version="1.0" encoding="utf-8"?>
<sst xmlns="http://schemas.openxmlformats.org/spreadsheetml/2006/main" count="1521" uniqueCount="473">
  <si>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</si>
  <si>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</si>
  <si>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</si>
  <si>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</si>
  <si>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</si>
  <si>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</si>
  <si>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</si>
  <si>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{48d1b9ca-7d66-4b9d-967f-bb26169b217c}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</si>
  <si>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</si>
  <si>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</si>
  <si>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</si>
  <si>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</si>
  <si>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</si>
  <si>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</si>
  <si>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</si>
  <si>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</si>
  <si>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180301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</si>
  <si>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</si>
  <si>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</si>
  <si>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vodní nádrže Komušín, p.č. 286/6</t>
  </si>
  <si>
    <t>KSO:</t>
  </si>
  <si>
    <t/>
  </si>
  <si>
    <t>CC-CZ:</t>
  </si>
  <si>
    <t>Místo:</t>
  </si>
  <si>
    <t xml:space="preserve"> </t>
  </si>
  <si>
    <t>Datum:</t>
  </si>
  <si>
    <t>1.3.2018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</si>
  <si>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</si>
  <si>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</si>
  <si>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</si>
  <si>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</si>
  <si>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</si>
  <si>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</si>
  <si>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</si>
  <si>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</si>
  <si>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</si>
  <si>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</si>
  <si>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</si>
  <si>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</si>
  <si>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</si>
  <si>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</si>
  <si>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</si>
  <si>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</si>
  <si>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</si>
  <si>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</si>
  <si>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</si>
  <si>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</si>
  <si>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</si>
  <si>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</si>
  <si>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</si>
  <si>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</si>
  <si>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</si>
  <si>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</si>
  <si>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</si>
  <si>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</si>
  <si>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</si>
  <si>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</si>
  <si>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</si>
  <si>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</si>
  <si>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</si>
  <si>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</si>
  <si>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</si>
  <si>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</si>
  <si>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</si>
  <si>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</si>
  <si>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</si>
  <si>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</si>
  <si>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</si>
  <si>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</si>
  <si>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</si>
  <si>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</si>
  <si>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</si>
  <si>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</si>
  <si>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</si>
  <si>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</si>
  <si>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</si>
  <si>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</si>
  <si>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</si>
  <si>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</si>
  <si>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</si>
  <si>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</si>
  <si>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OBV</t>
  </si>
  <si>
    <t>79,6</t>
  </si>
  <si>
    <t>2</t>
  </si>
  <si>
    <t>NAT</t>
  </si>
  <si>
    <t>28,794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</si>
  <si>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</si>
  <si>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</si>
  <si>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</si>
  <si>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</si>
  <si>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</si>
  <si>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</si>
  <si>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</si>
  <si>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</si>
  <si>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</si>
  <si>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</si>
  <si>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</si>
  <si>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</si>
  <si>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</si>
  <si>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</si>
  <si>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783 - Dokončovací práce - nátěry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</si>
  <si>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</si>
  <si>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</si>
  <si>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</si>
  <si>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</si>
  <si>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</si>
  <si>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</si>
  <si>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</si>
  <si>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</si>
  <si>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</si>
  <si>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</si>
  <si>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</si>
  <si>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</si>
  <si>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</si>
  <si>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</si>
  <si>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</si>
  <si>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</si>
  <si>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</si>
  <si>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</si>
  <si>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</si>
  <si>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</si>
  <si>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</si>
  <si>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</si>
  <si>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</si>
  <si>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</si>
  <si>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01</t>
  </si>
  <si>
    <t>4</t>
  </si>
  <si>
    <t>331710069</t>
  </si>
  <si>
    <t>VV</t>
  </si>
  <si>
    <t>29,4+4,3+27,4+18,5</t>
  </si>
  <si>
    <t>Mezisoučet</t>
  </si>
  <si>
    <t>3</t>
  </si>
  <si>
    <t>OBV*1,5*0,15</t>
  </si>
  <si>
    <t>31</t>
  </si>
  <si>
    <t>122201401</t>
  </si>
  <si>
    <t>Vykopávky v zemnících na suchu s přehozením výkopku na vzdálenost do 3 m nebo s naložením na dopravní prostředek v hornině tř. 3 do 100 m3</t>
  </si>
  <si>
    <t>-970236296</t>
  </si>
  <si>
    <t>29,4*1,3*0,2</t>
  </si>
  <si>
    <t>26</t>
  </si>
  <si>
    <t>181301102</t>
  </si>
  <si>
    <t>Rozprostření a urovnání ornice v rovině nebo ve svahu sklonu do 1:5 při souvislé ploše do 500 m2, tl. vrstvy přes 100 do 150 mm</t>
  </si>
  <si>
    <t>m2</t>
  </si>
  <si>
    <t>16</t>
  </si>
  <si>
    <t>1198005179</t>
  </si>
  <si>
    <t>OBV*1,5</t>
  </si>
  <si>
    <t>32</t>
  </si>
  <si>
    <t>181951101</t>
  </si>
  <si>
    <t>Úprava pláně vyrovnáním výškových rozdílů v hornině tř. 1 až 4 bez zhutnění</t>
  </si>
  <si>
    <t>1165904093</t>
  </si>
  <si>
    <t>29,4*1,5</t>
  </si>
  <si>
    <t>Zakládání</t>
  </si>
  <si>
    <t>12</t>
  </si>
  <si>
    <t>270210112</t>
  </si>
  <si>
    <t>Zdivo základové z lomového kamene na hloubku do 5 m, v prostoru zapaženém nebo nezapaženém s odstraněním napadávky, bez úpravy povrchu základové spáry, s dodáním všech hmot výplňové z kamene tříděného nelícované, jakékoliv tloušťky na maltu cementovou MC 15</t>
  </si>
  <si>
    <t>-1044744632</t>
  </si>
  <si>
    <t>OBV*0,5*0,4</t>
  </si>
  <si>
    <t>Svislé a kompletní konstrukce</t>
  </si>
  <si>
    <t>13</t>
  </si>
  <si>
    <t>321213234</t>
  </si>
  <si>
    <t>Zdivo nadzákladové z lomového kamene vodních staveb přehrad, jezů a plavebních komor, spodní stavby vodních elektráren, odběrných věží a výpustných zařízení, opěrných zdí, šachet, šachtic a ostatních konstrukcí rubové z lomového kamene lomařsky upraveného se zatřením spár, na maltu cementovou MC 25</t>
  </si>
  <si>
    <t>1584655612</t>
  </si>
  <si>
    <t>OBV*0,4*1,1</t>
  </si>
  <si>
    <t>14</t>
  </si>
  <si>
    <t>R3-321213234</t>
  </si>
  <si>
    <t>Zdivo nadzákladové z lomového kamene  - odpočet kamene (využit stávající)</t>
  </si>
  <si>
    <t>-367400854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</si>
  <si>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</si>
  <si>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</si>
  <si>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t</t>
  </si>
  <si>
    <t>-1128825265</t>
  </si>
  <si>
    <t>OBV*1,3*7,9/1000*1,05</t>
  </si>
  <si>
    <t>20</t>
  </si>
  <si>
    <t>348942142</t>
  </si>
  <si>
    <t>Zábradlí ocelové přímé nebo v oblouku výšky 1,1 m ze sloupků z válcovaných tyčí I č.10-12 s osazením do vynechaných otvorů ze tří vodorovných trubek průměru 51 mm</t>
  </si>
  <si>
    <t>m</t>
  </si>
  <si>
    <t>-430839355</t>
  </si>
  <si>
    <t>R3-348942142</t>
  </si>
  <si>
    <t>Odpočet dodávky zábradlí</t>
  </si>
  <si>
    <t>-792616921</t>
  </si>
  <si>
    <t>27</t>
  </si>
  <si>
    <t>R4-00001</t>
  </si>
  <si>
    <t>D+M Požeráku výšky 1,3+0,5 vč. napojení na stávajcí potrubí a utěsnění</t>
  </si>
  <si>
    <t>kus</t>
  </si>
  <si>
    <t>681364247</t>
  </si>
  <si>
    <t>Vodorovné konstrukce</t>
  </si>
  <si>
    <t>417321414</t>
  </si>
  <si>
    <t>Ztužující pásy a věnce z betonu železového (bez výztuže) tř. C 20/25</t>
  </si>
  <si>
    <t>1465806052</t>
  </si>
  <si>
    <t>OBV*0,3*0,2</t>
  </si>
  <si>
    <t>17</t>
  </si>
  <si>
    <t>417351231</t>
  </si>
  <si>
    <t>Ztracené bednění věnců ze štěpkocementových desek [VELOX] oboustranné, výšky do 250 mm bez tepelné izolace, tloušťky zdiva 300 až 440 mm</t>
  </si>
  <si>
    <t>1467948390</t>
  </si>
  <si>
    <t>OBV*0,25</t>
  </si>
  <si>
    <t>19</t>
  </si>
  <si>
    <t>417361221</t>
  </si>
  <si>
    <t>Výztuž ztužujících pásů a věnců z betonářské oceli 10 216 (E)</t>
  </si>
  <si>
    <t>1377794202</t>
  </si>
  <si>
    <t>OBV/0,2*(0,3+0,2)*2*0,222/1000</t>
  </si>
  <si>
    <t>18</t>
  </si>
  <si>
    <t>417361821</t>
  </si>
  <si>
    <t>Výztuž ztužujících pásů a věnců z betonářské oceli 10 505 (R) nebo BSt 500</t>
  </si>
  <si>
    <t>28911563</t>
  </si>
  <si>
    <t>OBV*6*0,888/1000*1,1</t>
  </si>
  <si>
    <t>9</t>
  </si>
  <si>
    <t>Ostatní konstrukce a práce, bourání</t>
  </si>
  <si>
    <t>5</t>
  </si>
  <si>
    <t>961043111</t>
  </si>
  <si>
    <t>Bourání základů z betonu proloženého kamenem</t>
  </si>
  <si>
    <t>-1456371819</t>
  </si>
  <si>
    <t>962022391</t>
  </si>
  <si>
    <t>Bourání zdiva nadzákladového kamenného nebo smíšeného kamenného, na maltu vápennou nebo vápenocementovou, objemu přes 1 m3</t>
  </si>
  <si>
    <t>-1445938179</t>
  </si>
  <si>
    <t>OBV*0,4*1,0</t>
  </si>
  <si>
    <t>962052211</t>
  </si>
  <si>
    <t>Bourání zdiva železobetonového nadzákladového, objemu přes 1 m3</t>
  </si>
  <si>
    <t>1303634902</t>
  </si>
  <si>
    <t>OBV*0,3*0,3</t>
  </si>
  <si>
    <t>10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</si>
  <si>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</si>
  <si>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</si>
  <si>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-2023621714</t>
  </si>
  <si>
    <t>R9-0001</t>
  </si>
  <si>
    <t>Očištění kamene pro zpětné užití</t>
  </si>
  <si>
    <t>-1528191251</t>
  </si>
  <si>
    <t>31,84*0,9</t>
  </si>
  <si>
    <t>11</t>
  </si>
  <si>
    <t>R9-0002</t>
  </si>
  <si>
    <t>Příplatek k demontáži zábradlí pro opětovné použití</t>
  </si>
  <si>
    <t>1773753995</t>
  </si>
  <si>
    <t>997</t>
  </si>
  <si>
    <t>Přesun sutě</t>
  </si>
  <si>
    <t>6</t>
  </si>
  <si>
    <t>997013111</t>
  </si>
  <si>
    <t>Vnitrostaveništní doprava suti a vybouraných hmot vodorovně do 50 m svisle s použitím mechanizace pro budovy a haly výšky do 6 m</t>
  </si>
  <si>
    <t>2131556827</t>
  </si>
  <si>
    <t>131,818-79,6*0,9</t>
  </si>
  <si>
    <t>7</t>
  </si>
  <si>
    <t>997013501</t>
  </si>
  <si>
    <t>Odvoz suti a vybouraných hmot na skládku nebo meziskládku se složením, na vzdálenost do 1 km</t>
  </si>
  <si>
    <t>977384735</t>
  </si>
  <si>
    <t>60,178</t>
  </si>
  <si>
    <t>8</t>
  </si>
  <si>
    <t>997013509</t>
  </si>
  <si>
    <t>Odvoz suti a vybouraných hmot na skládku nebo meziskládku se složením, na vzdálenost Příplatek k ceně za každý další i započatý 1 km přes 1 km</t>
  </si>
  <si>
    <t>1692462065</t>
  </si>
  <si>
    <t>60,178*24 'Přepočtené koeficientem množství</t>
  </si>
  <si>
    <t>997013801</t>
  </si>
  <si>
    <t>Poplatek za uložení stavebního odpadu na skládce (skládkovné) betonového</t>
  </si>
  <si>
    <t>207762222</t>
  </si>
  <si>
    <t>PSV</t>
  </si>
  <si>
    <t>Práce a dodávky PSV</t>
  </si>
  <si>
    <t>783</t>
  </si>
  <si>
    <t>Dokončovací práce - nátěry</t>
  </si>
  <si>
    <t>22</t>
  </si>
  <si>
    <t>783306801</t>
  </si>
  <si>
    <t>Odstranění nátěrů ze zámečnických konstrukcí obroušením</t>
  </si>
  <si>
    <t>1363686635</t>
  </si>
  <si>
    <t>(OBV*2+1,1*22)*3,14*0,05</t>
  </si>
  <si>
    <t>23</t>
  </si>
  <si>
    <t>783314101</t>
  </si>
  <si>
    <t>Základní nátěr zámečnických konstrukcí jednonásobný syntetický</t>
  </si>
  <si>
    <t>-9449332</t>
  </si>
  <si>
    <t>24</t>
  </si>
  <si>
    <t>783315101</t>
  </si>
  <si>
    <t>Mezinátěr zámečnických konstrukcí jednonásobný syntetický standardní</t>
  </si>
  <si>
    <t>-1410320256</t>
  </si>
  <si>
    <t>NAt</t>
  </si>
  <si>
    <t>25</t>
  </si>
  <si>
    <t>783317101</t>
  </si>
  <si>
    <t>Krycí nátěr (email) zámečnických konstrukcí jednonásobný syntetický standardní</t>
  </si>
  <si>
    <t>-1538585342</t>
  </si>
  <si>
    <t>N00</t>
  </si>
  <si>
    <t>Nepojmenované práce</t>
  </si>
  <si>
    <t>N01</t>
  </si>
  <si>
    <t>Nepojmenovaný díl</t>
  </si>
  <si>
    <t>28</t>
  </si>
  <si>
    <t>R095000001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</si>
  <si>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</si>
  <si>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</si>
  <si>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</si>
  <si>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-138277889</t>
  </si>
  <si>
    <t>29</t>
  </si>
  <si>
    <t>R095000025</t>
  </si>
  <si>
    <t>ON - Pořízení kompletní dokladové části stavby dle podmínek smlouvy o dílo (zejména kontroly, zkoušky, revize, atesty, prohlášení atd. )</t>
  </si>
  <si>
    <t>887810897</t>
  </si>
  <si>
    <t>30</t>
  </si>
  <si>
    <t>R095000028</t>
  </si>
  <si>
    <t xml:space="preserve">ON - Geodetické práce – zaměření skutečného stavu = zhotovitel garantuje, že stavební dílo bude obnoveno ve stejné poloze a rozměrech </t>
  </si>
  <si>
    <t>610481279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</si>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</sst>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0" t="s">
        <v>16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7"/>
      <c r="AQ5" s="29"/>
      <c r="BE5" s="308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2" t="s">
        <v>19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7"/>
      <c r="AQ6" s="29"/>
      <c r="BE6" s="309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09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9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9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09"/>
      <c r="BS10" s="22" t="s">
        <v>8</v>
      </c>
    </row>
    <row r="11" spans="2:71" ht="18.4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21</v>
      </c>
      <c r="AO11" s="27"/>
      <c r="AP11" s="27"/>
      <c r="AQ11" s="29"/>
      <c r="BE11" s="309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9"/>
      <c r="BS12" s="22" t="s">
        <v>8</v>
      </c>
    </row>
    <row r="13" spans="2:71" ht="14.45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309"/>
      <c r="BS13" s="22" t="s">
        <v>8</v>
      </c>
    </row>
    <row r="14" spans="2:71" ht="13.5">
      <c r="B14" s="26"/>
      <c r="C14" s="27"/>
      <c r="D14" s="27"/>
      <c r="E14" s="313" t="s">
        <v>31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309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9"/>
      <c r="BS15" s="22" t="s">
        <v>6</v>
      </c>
    </row>
    <row r="16" spans="2:71" ht="14.45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09"/>
      <c r="BS16" s="22" t="s">
        <v>6</v>
      </c>
    </row>
    <row r="17" spans="2:71" ht="18.4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21</v>
      </c>
      <c r="AO17" s="27"/>
      <c r="AP17" s="27"/>
      <c r="AQ17" s="29"/>
      <c r="BE17" s="309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9"/>
      <c r="BS18" s="22" t="s">
        <v>8</v>
      </c>
    </row>
    <row r="19" spans="2:71" ht="14.45" customHeight="1">
      <c r="B19" s="26"/>
      <c r="C19" s="27"/>
      <c r="D19" s="35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9"/>
      <c r="BS19" s="22" t="s">
        <v>8</v>
      </c>
    </row>
    <row r="20" spans="2:71" ht="22.5" customHeight="1">
      <c r="B20" s="26"/>
      <c r="C20" s="27"/>
      <c r="D20" s="27"/>
      <c r="E20" s="315" t="s">
        <v>21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7"/>
      <c r="AP20" s="27"/>
      <c r="AQ20" s="29"/>
      <c r="BE20" s="309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9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9"/>
    </row>
    <row r="23" spans="2:57" s="1" customFormat="1" ht="25.9" customHeight="1">
      <c r="B23" s="39"/>
      <c r="C23" s="40"/>
      <c r="D23" s="41" t="s">
        <v>35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6">
        <f>ROUND(AG51,2)</f>
        <v>0</v>
      </c>
      <c r="AL23" s="317"/>
      <c r="AM23" s="317"/>
      <c r="AN23" s="317"/>
      <c r="AO23" s="317"/>
      <c r="AP23" s="40"/>
      <c r="AQ23" s="43"/>
      <c r="BE23" s="309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9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8" t="s">
        <v>36</v>
      </c>
      <c r="M25" s="318"/>
      <c r="N25" s="318"/>
      <c r="O25" s="318"/>
      <c r="P25" s="40"/>
      <c r="Q25" s="40"/>
      <c r="R25" s="40"/>
      <c r="S25" s="40"/>
      <c r="T25" s="40"/>
      <c r="U25" s="40"/>
      <c r="V25" s="40"/>
      <c r="W25" s="318" t="s">
        <v>37</v>
      </c>
      <c r="X25" s="318"/>
      <c r="Y25" s="318"/>
      <c r="Z25" s="318"/>
      <c r="AA25" s="318"/>
      <c r="AB25" s="318"/>
      <c r="AC25" s="318"/>
      <c r="AD25" s="318"/>
      <c r="AE25" s="318"/>
      <c r="AF25" s="40"/>
      <c r="AG25" s="40"/>
      <c r="AH25" s="40"/>
      <c r="AI25" s="40"/>
      <c r="AJ25" s="40"/>
      <c r="AK25" s="318" t="s">
        <v>38</v>
      </c>
      <c r="AL25" s="318"/>
      <c r="AM25" s="318"/>
      <c r="AN25" s="318"/>
      <c r="AO25" s="318"/>
      <c r="AP25" s="40"/>
      <c r="AQ25" s="43"/>
      <c r="BE25" s="309"/>
    </row>
    <row r="26" spans="2:57" s="2" customFormat="1" ht="14.45" customHeight="1">
      <c r="B26" s="45"/>
      <c r="C26" s="46"/>
      <c r="D26" s="47" t="s">
        <v>39</v>
      </c>
      <c r="E26" s="46"/>
      <c r="F26" s="47" t="s">
        <v>40</v>
      </c>
      <c r="G26" s="46"/>
      <c r="H26" s="46"/>
      <c r="I26" s="46"/>
      <c r="J26" s="46"/>
      <c r="K26" s="46"/>
      <c r="L26" s="319">
        <v>0.21</v>
      </c>
      <c r="M26" s="320"/>
      <c r="N26" s="320"/>
      <c r="O26" s="320"/>
      <c r="P26" s="46"/>
      <c r="Q26" s="46"/>
      <c r="R26" s="46"/>
      <c r="S26" s="46"/>
      <c r="T26" s="46"/>
      <c r="U26" s="46"/>
      <c r="V26" s="46"/>
      <c r="W26" s="321">
        <f>ROUND(AZ51,2)</f>
        <v>0</v>
      </c>
      <c r="X26" s="320"/>
      <c r="Y26" s="320"/>
      <c r="Z26" s="320"/>
      <c r="AA26" s="320"/>
      <c r="AB26" s="320"/>
      <c r="AC26" s="320"/>
      <c r="AD26" s="320"/>
      <c r="AE26" s="320"/>
      <c r="AF26" s="46"/>
      <c r="AG26" s="46"/>
      <c r="AH26" s="46"/>
      <c r="AI26" s="46"/>
      <c r="AJ26" s="46"/>
      <c r="AK26" s="321">
        <f>ROUND(AV51,2)</f>
        <v>0</v>
      </c>
      <c r="AL26" s="320"/>
      <c r="AM26" s="320"/>
      <c r="AN26" s="320"/>
      <c r="AO26" s="320"/>
      <c r="AP26" s="46"/>
      <c r="AQ26" s="48"/>
      <c r="BE26" s="309"/>
    </row>
    <row r="27" spans="2:57" s="2" customFormat="1" ht="14.45" customHeight="1">
      <c r="B27" s="45"/>
      <c r="C27" s="46"/>
      <c r="D27" s="46"/>
      <c r="E27" s="46"/>
      <c r="F27" s="47" t="s">
        <v>41</v>
      </c>
      <c r="G27" s="46"/>
      <c r="H27" s="46"/>
      <c r="I27" s="46"/>
      <c r="J27" s="46"/>
      <c r="K27" s="46"/>
      <c r="L27" s="319">
        <v>0.15</v>
      </c>
      <c r="M27" s="320"/>
      <c r="N27" s="320"/>
      <c r="O27" s="320"/>
      <c r="P27" s="46"/>
      <c r="Q27" s="46"/>
      <c r="R27" s="46"/>
      <c r="S27" s="46"/>
      <c r="T27" s="46"/>
      <c r="U27" s="46"/>
      <c r="V27" s="46"/>
      <c r="W27" s="321">
        <f>ROUND(BA51,2)</f>
        <v>0</v>
      </c>
      <c r="X27" s="320"/>
      <c r="Y27" s="320"/>
      <c r="Z27" s="320"/>
      <c r="AA27" s="320"/>
      <c r="AB27" s="320"/>
      <c r="AC27" s="320"/>
      <c r="AD27" s="320"/>
      <c r="AE27" s="320"/>
      <c r="AF27" s="46"/>
      <c r="AG27" s="46"/>
      <c r="AH27" s="46"/>
      <c r="AI27" s="46"/>
      <c r="AJ27" s="46"/>
      <c r="AK27" s="321">
        <f>ROUND(AW51,2)</f>
        <v>0</v>
      </c>
      <c r="AL27" s="320"/>
      <c r="AM27" s="320"/>
      <c r="AN27" s="320"/>
      <c r="AO27" s="320"/>
      <c r="AP27" s="46"/>
      <c r="AQ27" s="48"/>
      <c r="BE27" s="309"/>
    </row>
    <row r="28" spans="2:57" s="2" customFormat="1" ht="14.45" customHeight="1" hidden="1">
      <c r="B28" s="45"/>
      <c r="C28" s="46"/>
      <c r="D28" s="46"/>
      <c r="E28" s="46"/>
      <c r="F28" s="47" t="s">
        <v>42</v>
      </c>
      <c r="G28" s="46"/>
      <c r="H28" s="46"/>
      <c r="I28" s="46"/>
      <c r="J28" s="46"/>
      <c r="K28" s="46"/>
      <c r="L28" s="319">
        <v>0.21</v>
      </c>
      <c r="M28" s="320"/>
      <c r="N28" s="320"/>
      <c r="O28" s="320"/>
      <c r="P28" s="46"/>
      <c r="Q28" s="46"/>
      <c r="R28" s="46"/>
      <c r="S28" s="46"/>
      <c r="T28" s="46"/>
      <c r="U28" s="46"/>
      <c r="V28" s="46"/>
      <c r="W28" s="321">
        <f>ROUND(BB51,2)</f>
        <v>0</v>
      </c>
      <c r="X28" s="320"/>
      <c r="Y28" s="320"/>
      <c r="Z28" s="320"/>
      <c r="AA28" s="320"/>
      <c r="AB28" s="320"/>
      <c r="AC28" s="320"/>
      <c r="AD28" s="320"/>
      <c r="AE28" s="320"/>
      <c r="AF28" s="46"/>
      <c r="AG28" s="46"/>
      <c r="AH28" s="46"/>
      <c r="AI28" s="46"/>
      <c r="AJ28" s="46"/>
      <c r="AK28" s="321">
        <v>0</v>
      </c>
      <c r="AL28" s="320"/>
      <c r="AM28" s="320"/>
      <c r="AN28" s="320"/>
      <c r="AO28" s="320"/>
      <c r="AP28" s="46"/>
      <c r="AQ28" s="48"/>
      <c r="BE28" s="309"/>
    </row>
    <row r="29" spans="2:57" s="2" customFormat="1" ht="14.45" customHeight="1" hidden="1">
      <c r="B29" s="45"/>
      <c r="C29" s="46"/>
      <c r="D29" s="46"/>
      <c r="E29" s="46"/>
      <c r="F29" s="47" t="s">
        <v>43</v>
      </c>
      <c r="G29" s="46"/>
      <c r="H29" s="46"/>
      <c r="I29" s="46"/>
      <c r="J29" s="46"/>
      <c r="K29" s="46"/>
      <c r="L29" s="319">
        <v>0.15</v>
      </c>
      <c r="M29" s="320"/>
      <c r="N29" s="320"/>
      <c r="O29" s="320"/>
      <c r="P29" s="46"/>
      <c r="Q29" s="46"/>
      <c r="R29" s="46"/>
      <c r="S29" s="46"/>
      <c r="T29" s="46"/>
      <c r="U29" s="46"/>
      <c r="V29" s="46"/>
      <c r="W29" s="321">
        <f>ROUND(BC51,2)</f>
        <v>0</v>
      </c>
      <c r="X29" s="320"/>
      <c r="Y29" s="320"/>
      <c r="Z29" s="320"/>
      <c r="AA29" s="320"/>
      <c r="AB29" s="320"/>
      <c r="AC29" s="320"/>
      <c r="AD29" s="320"/>
      <c r="AE29" s="320"/>
      <c r="AF29" s="46"/>
      <c r="AG29" s="46"/>
      <c r="AH29" s="46"/>
      <c r="AI29" s="46"/>
      <c r="AJ29" s="46"/>
      <c r="AK29" s="321">
        <v>0</v>
      </c>
      <c r="AL29" s="320"/>
      <c r="AM29" s="320"/>
      <c r="AN29" s="320"/>
      <c r="AO29" s="320"/>
      <c r="AP29" s="46"/>
      <c r="AQ29" s="48"/>
      <c r="BE29" s="309"/>
    </row>
    <row r="30" spans="2:57" s="2" customFormat="1" ht="14.45" customHeight="1" hidden="1">
      <c r="B30" s="45"/>
      <c r="C30" s="46"/>
      <c r="D30" s="46"/>
      <c r="E30" s="46"/>
      <c r="F30" s="47" t="s">
        <v>44</v>
      </c>
      <c r="G30" s="46"/>
      <c r="H30" s="46"/>
      <c r="I30" s="46"/>
      <c r="J30" s="46"/>
      <c r="K30" s="46"/>
      <c r="L30" s="319">
        <v>0</v>
      </c>
      <c r="M30" s="320"/>
      <c r="N30" s="320"/>
      <c r="O30" s="320"/>
      <c r="P30" s="46"/>
      <c r="Q30" s="46"/>
      <c r="R30" s="46"/>
      <c r="S30" s="46"/>
      <c r="T30" s="46"/>
      <c r="U30" s="46"/>
      <c r="V30" s="46"/>
      <c r="W30" s="321">
        <f>ROUND(BD51,2)</f>
        <v>0</v>
      </c>
      <c r="X30" s="320"/>
      <c r="Y30" s="320"/>
      <c r="Z30" s="320"/>
      <c r="AA30" s="320"/>
      <c r="AB30" s="320"/>
      <c r="AC30" s="320"/>
      <c r="AD30" s="320"/>
      <c r="AE30" s="320"/>
      <c r="AF30" s="46"/>
      <c r="AG30" s="46"/>
      <c r="AH30" s="46"/>
      <c r="AI30" s="46"/>
      <c r="AJ30" s="46"/>
      <c r="AK30" s="321">
        <v>0</v>
      </c>
      <c r="AL30" s="320"/>
      <c r="AM30" s="320"/>
      <c r="AN30" s="320"/>
      <c r="AO30" s="320"/>
      <c r="AP30" s="46"/>
      <c r="AQ30" s="48"/>
      <c r="BE30" s="309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9"/>
    </row>
    <row r="32" spans="2:57" s="1" customFormat="1" ht="25.9" customHeight="1">
      <c r="B32" s="39"/>
      <c r="C32" s="49"/>
      <c r="D32" s="50" t="s">
        <v>45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46</v>
      </c>
      <c r="U32" s="51"/>
      <c r="V32" s="51"/>
      <c r="W32" s="51"/>
      <c r="X32" s="322" t="s">
        <v>47</v>
      </c>
      <c r="Y32" s="323"/>
      <c r="Z32" s="323"/>
      <c r="AA32" s="323"/>
      <c r="AB32" s="323"/>
      <c r="AC32" s="51"/>
      <c r="AD32" s="51"/>
      <c r="AE32" s="51"/>
      <c r="AF32" s="51"/>
      <c r="AG32" s="51"/>
      <c r="AH32" s="51"/>
      <c r="AI32" s="51"/>
      <c r="AJ32" s="51"/>
      <c r="AK32" s="324">
        <f>SUM(AK23:AK30)</f>
        <v>0</v>
      </c>
      <c r="AL32" s="323"/>
      <c r="AM32" s="323"/>
      <c r="AN32" s="323"/>
      <c r="AO32" s="325"/>
      <c r="AP32" s="49"/>
      <c r="AQ32" s="53"/>
      <c r="BE32" s="309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48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180301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6" t="str">
        <f>K6</f>
        <v>Oprava vodní nádrže Komušín, p.č. 286/6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8" t="str">
        <f>IF(AN8="","",AN8)</f>
        <v>1.3.2018</v>
      </c>
      <c r="AN44" s="328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329" t="str">
        <f>IF(E17="","",E17)</f>
        <v xml:space="preserve"> </v>
      </c>
      <c r="AN46" s="329"/>
      <c r="AO46" s="329"/>
      <c r="AP46" s="329"/>
      <c r="AQ46" s="61"/>
      <c r="AR46" s="59"/>
      <c r="AS46" s="330" t="s">
        <v>49</v>
      </c>
      <c r="AT46" s="33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30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2"/>
      <c r="AT47" s="33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4"/>
      <c r="AT48" s="33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6" t="s">
        <v>50</v>
      </c>
      <c r="D49" s="337"/>
      <c r="E49" s="337"/>
      <c r="F49" s="337"/>
      <c r="G49" s="337"/>
      <c r="H49" s="77"/>
      <c r="I49" s="338" t="s">
        <v>51</v>
      </c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9" t="s">
        <v>52</v>
      </c>
      <c r="AH49" s="337"/>
      <c r="AI49" s="337"/>
      <c r="AJ49" s="337"/>
      <c r="AK49" s="337"/>
      <c r="AL49" s="337"/>
      <c r="AM49" s="337"/>
      <c r="AN49" s="338" t="s">
        <v>53</v>
      </c>
      <c r="AO49" s="337"/>
      <c r="AP49" s="337"/>
      <c r="AQ49" s="78" t="s">
        <v>54</v>
      </c>
      <c r="AR49" s="59"/>
      <c r="AS49" s="79" t="s">
        <v>55</v>
      </c>
      <c r="AT49" s="80" t="s">
        <v>56</v>
      </c>
      <c r="AU49" s="80" t="s">
        <v>57</v>
      </c>
      <c r="AV49" s="80" t="s">
        <v>58</v>
      </c>
      <c r="AW49" s="80" t="s">
        <v>59</v>
      </c>
      <c r="AX49" s="80" t="s">
        <v>60</v>
      </c>
      <c r="AY49" s="80" t="s">
        <v>61</v>
      </c>
      <c r="AZ49" s="80" t="s">
        <v>62</v>
      </c>
      <c r="BA49" s="80" t="s">
        <v>63</v>
      </c>
      <c r="BB49" s="80" t="s">
        <v>64</v>
      </c>
      <c r="BC49" s="80" t="s">
        <v>65</v>
      </c>
      <c r="BD49" s="81" t="s">
        <v>66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3">
        <f>ROUND(AG52,2)</f>
        <v>0</v>
      </c>
      <c r="AH51" s="343"/>
      <c r="AI51" s="343"/>
      <c r="AJ51" s="343"/>
      <c r="AK51" s="343"/>
      <c r="AL51" s="343"/>
      <c r="AM51" s="343"/>
      <c r="AN51" s="344">
        <f>SUM(AG51,AT51)</f>
        <v>0</v>
      </c>
      <c r="AO51" s="344"/>
      <c r="AP51" s="344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68</v>
      </c>
      <c r="BT51" s="92" t="s">
        <v>69</v>
      </c>
      <c r="BV51" s="92" t="s">
        <v>70</v>
      </c>
      <c r="BW51" s="92" t="s">
        <v>7</v>
      </c>
      <c r="BX51" s="92" t="s">
        <v>71</v>
      </c>
      <c r="CL51" s="92" t="s">
        <v>21</v>
      </c>
    </row>
    <row r="52" spans="1:90" s="5" customFormat="1" ht="22.5" customHeight="1">
      <c r="A52" s="93" t="s">
        <v>72</v>
      </c>
      <c r="B52" s="94"/>
      <c r="C52" s="95"/>
      <c r="D52" s="342" t="s">
        <v>16</v>
      </c>
      <c r="E52" s="342"/>
      <c r="F52" s="342"/>
      <c r="G52" s="342"/>
      <c r="H52" s="342"/>
      <c r="I52" s="96"/>
      <c r="J52" s="342" t="s">
        <v>19</v>
      </c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0">
        <f>'180301 - Oprava vodní nád...'!J25</f>
        <v>0</v>
      </c>
      <c r="AH52" s="341"/>
      <c r="AI52" s="341"/>
      <c r="AJ52" s="341"/>
      <c r="AK52" s="341"/>
      <c r="AL52" s="341"/>
      <c r="AM52" s="341"/>
      <c r="AN52" s="340">
        <f>SUM(AG52,AT52)</f>
        <v>0</v>
      </c>
      <c r="AO52" s="341"/>
      <c r="AP52" s="341"/>
      <c r="AQ52" s="97" t="s">
        <v>73</v>
      </c>
      <c r="AR52" s="98"/>
      <c r="AS52" s="99">
        <v>0</v>
      </c>
      <c r="AT52" s="100">
        <f>ROUND(SUM(AV52:AW52),2)</f>
        <v>0</v>
      </c>
      <c r="AU52" s="101">
        <f>'180301 - Oprava vodní nád...'!P81</f>
        <v>0</v>
      </c>
      <c r="AV52" s="100">
        <f>'180301 - Oprava vodní nád...'!J28</f>
        <v>0</v>
      </c>
      <c r="AW52" s="100">
        <f>'180301 - Oprava vodní nád...'!J29</f>
        <v>0</v>
      </c>
      <c r="AX52" s="100">
        <f>'180301 - Oprava vodní nád...'!J30</f>
        <v>0</v>
      </c>
      <c r="AY52" s="100">
        <f>'180301 - Oprava vodní nád...'!J31</f>
        <v>0</v>
      </c>
      <c r="AZ52" s="100">
        <f>'180301 - Oprava vodní nád...'!F28</f>
        <v>0</v>
      </c>
      <c r="BA52" s="100">
        <f>'180301 - Oprava vodní nád...'!F29</f>
        <v>0</v>
      </c>
      <c r="BB52" s="100">
        <f>'180301 - Oprava vodní nád...'!F30</f>
        <v>0</v>
      </c>
      <c r="BC52" s="100">
        <f>'180301 - Oprava vodní nád...'!F31</f>
        <v>0</v>
      </c>
      <c r="BD52" s="102">
        <f>'180301 - Oprava vodní nád...'!F32</f>
        <v>0</v>
      </c>
      <c r="BT52" s="103" t="s">
        <v>74</v>
      </c>
      <c r="BU52" s="103" t="s">
        <v>75</v>
      </c>
      <c r="BV52" s="103" t="s">
        <v>70</v>
      </c>
      <c r="BW52" s="103" t="s">
        <v>7</v>
      </c>
      <c r="BX52" s="103" t="s">
        <v>71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Qe7yPEZpt9vMx/hg5qrBiTnT7ib3dI4Wjdd5xNS3jlUcThWG9HdzlW3F2Yk1Gt3BbQaPMgtXBdzl8uyx566wuw==" saltValue="7NFNDKHSVwHVgUqBvyysWw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80301 - Oprava vodní nád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76</v>
      </c>
      <c r="G1" s="349" t="s">
        <v>77</v>
      </c>
      <c r="H1" s="349"/>
      <c r="I1" s="108"/>
      <c r="J1" s="107" t="s">
        <v>78</v>
      </c>
      <c r="K1" s="106" t="s">
        <v>79</v>
      </c>
      <c r="L1" s="107" t="s">
        <v>80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22" t="s">
        <v>7</v>
      </c>
      <c r="AZ2" s="109" t="s">
        <v>81</v>
      </c>
      <c r="BA2" s="109" t="s">
        <v>21</v>
      </c>
      <c r="BB2" s="109" t="s">
        <v>21</v>
      </c>
      <c r="BC2" s="109" t="s">
        <v>82</v>
      </c>
      <c r="BD2" s="109" t="s">
        <v>83</v>
      </c>
    </row>
    <row r="3" spans="2:5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83</v>
      </c>
      <c r="AZ3" s="109" t="s">
        <v>84</v>
      </c>
      <c r="BA3" s="109" t="s">
        <v>21</v>
      </c>
      <c r="BB3" s="109" t="s">
        <v>21</v>
      </c>
      <c r="BC3" s="109" t="s">
        <v>85</v>
      </c>
      <c r="BD3" s="109" t="s">
        <v>83</v>
      </c>
    </row>
    <row r="4" spans="2:46" ht="36.95" customHeight="1">
      <c r="B4" s="26"/>
      <c r="C4" s="27"/>
      <c r="D4" s="28" t="s">
        <v>86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2"/>
      <c r="J6" s="40"/>
      <c r="K6" s="43"/>
    </row>
    <row r="7" spans="2:11" s="1" customFormat="1" ht="36.95" customHeight="1">
      <c r="B7" s="39"/>
      <c r="C7" s="40"/>
      <c r="D7" s="40"/>
      <c r="E7" s="346" t="s">
        <v>19</v>
      </c>
      <c r="F7" s="347"/>
      <c r="G7" s="347"/>
      <c r="H7" s="347"/>
      <c r="I7" s="112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2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3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3" t="s">
        <v>25</v>
      </c>
      <c r="J10" s="114" t="str">
        <f>'Rekapitulace stavby'!AN8</f>
        <v>1.3.2018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2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3" t="s">
        <v>28</v>
      </c>
      <c r="J12" s="33" t="str">
        <f>IF('Rekapitulace stavby'!AN10="","",'Rekapitulace stavby'!AN10)</f>
        <v/>
      </c>
      <c r="K12" s="43"/>
    </row>
    <row r="13" spans="2:11" s="1" customFormat="1" ht="18" customHeight="1">
      <c r="B13" s="39"/>
      <c r="C13" s="40"/>
      <c r="D13" s="40"/>
      <c r="E13" s="33" t="str">
        <f>IF('Rekapitulace stavby'!E11="","",'Rekapitulace stavby'!E11)</f>
        <v xml:space="preserve"> </v>
      </c>
      <c r="F13" s="40"/>
      <c r="G13" s="40"/>
      <c r="H13" s="40"/>
      <c r="I13" s="113" t="s">
        <v>29</v>
      </c>
      <c r="J13" s="33" t="str">
        <f>IF('Rekapitulace stavby'!AN11="","",'Rekapitulace stavby'!AN11)</f>
        <v/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2"/>
      <c r="J14" s="40"/>
      <c r="K14" s="43"/>
    </row>
    <row r="15" spans="2:11" s="1" customFormat="1" ht="14.45" customHeight="1">
      <c r="B15" s="39"/>
      <c r="C15" s="40"/>
      <c r="D15" s="35" t="s">
        <v>30</v>
      </c>
      <c r="E15" s="40"/>
      <c r="F15" s="40"/>
      <c r="G15" s="40"/>
      <c r="H15" s="40"/>
      <c r="I15" s="113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3" t="s">
        <v>29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2"/>
      <c r="J17" s="40"/>
      <c r="K17" s="43"/>
    </row>
    <row r="18" spans="2:11" s="1" customFormat="1" ht="14.45" customHeight="1">
      <c r="B18" s="39"/>
      <c r="C18" s="40"/>
      <c r="D18" s="35" t="s">
        <v>32</v>
      </c>
      <c r="E18" s="40"/>
      <c r="F18" s="40"/>
      <c r="G18" s="40"/>
      <c r="H18" s="40"/>
      <c r="I18" s="113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3" t="s">
        <v>29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2"/>
      <c r="J20" s="40"/>
      <c r="K20" s="43"/>
    </row>
    <row r="21" spans="2:11" s="1" customFormat="1" ht="14.45" customHeight="1">
      <c r="B21" s="39"/>
      <c r="C21" s="40"/>
      <c r="D21" s="35" t="s">
        <v>34</v>
      </c>
      <c r="E21" s="40"/>
      <c r="F21" s="40"/>
      <c r="G21" s="40"/>
      <c r="H21" s="40"/>
      <c r="I21" s="112"/>
      <c r="J21" s="40"/>
      <c r="K21" s="43"/>
    </row>
    <row r="22" spans="2:11" s="6" customFormat="1" ht="22.5" customHeight="1">
      <c r="B22" s="115"/>
      <c r="C22" s="116"/>
      <c r="D22" s="116"/>
      <c r="E22" s="315" t="s">
        <v>21</v>
      </c>
      <c r="F22" s="315"/>
      <c r="G22" s="315"/>
      <c r="H22" s="315"/>
      <c r="I22" s="117"/>
      <c r="J22" s="116"/>
      <c r="K22" s="118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2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5.35" customHeight="1">
      <c r="B25" s="39"/>
      <c r="C25" s="40"/>
      <c r="D25" s="121" t="s">
        <v>35</v>
      </c>
      <c r="E25" s="40"/>
      <c r="F25" s="40"/>
      <c r="G25" s="40"/>
      <c r="H25" s="40"/>
      <c r="I25" s="112"/>
      <c r="J25" s="122">
        <f>ROUND(J81,2)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45" customHeight="1">
      <c r="B27" s="39"/>
      <c r="C27" s="40"/>
      <c r="D27" s="40"/>
      <c r="E27" s="40"/>
      <c r="F27" s="44" t="s">
        <v>37</v>
      </c>
      <c r="G27" s="40"/>
      <c r="H27" s="40"/>
      <c r="I27" s="123" t="s">
        <v>36</v>
      </c>
      <c r="J27" s="44" t="s">
        <v>38</v>
      </c>
      <c r="K27" s="43"/>
    </row>
    <row r="28" spans="2:11" s="1" customFormat="1" ht="14.45" customHeight="1">
      <c r="B28" s="39"/>
      <c r="C28" s="40"/>
      <c r="D28" s="47" t="s">
        <v>39</v>
      </c>
      <c r="E28" s="47" t="s">
        <v>40</v>
      </c>
      <c r="F28" s="124">
        <f>ROUND(SUM(BE81:BE152),2)</f>
        <v>0</v>
      </c>
      <c r="G28" s="40"/>
      <c r="H28" s="40"/>
      <c r="I28" s="125">
        <v>0.21</v>
      </c>
      <c r="J28" s="124">
        <f>ROUND(ROUND((SUM(BE81:BE152)),2)*I28,2)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41</v>
      </c>
      <c r="F29" s="124">
        <f>ROUND(SUM(BF81:BF152),2)</f>
        <v>0</v>
      </c>
      <c r="G29" s="40"/>
      <c r="H29" s="40"/>
      <c r="I29" s="125">
        <v>0.15</v>
      </c>
      <c r="J29" s="124">
        <f>ROUND(ROUND((SUM(BF81:BF152)),2)*I29,2)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42</v>
      </c>
      <c r="F30" s="124">
        <f>ROUND(SUM(BG81:BG152),2)</f>
        <v>0</v>
      </c>
      <c r="G30" s="40"/>
      <c r="H30" s="40"/>
      <c r="I30" s="125">
        <v>0.21</v>
      </c>
      <c r="J30" s="124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43</v>
      </c>
      <c r="F31" s="124">
        <f>ROUND(SUM(BH81:BH152),2)</f>
        <v>0</v>
      </c>
      <c r="G31" s="40"/>
      <c r="H31" s="40"/>
      <c r="I31" s="125">
        <v>0.15</v>
      </c>
      <c r="J31" s="124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4">
        <f>ROUND(SUM(BI81:BI152),2)</f>
        <v>0</v>
      </c>
      <c r="G32" s="40"/>
      <c r="H32" s="40"/>
      <c r="I32" s="125">
        <v>0</v>
      </c>
      <c r="J32" s="124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2"/>
      <c r="J33" s="40"/>
      <c r="K33" s="43"/>
    </row>
    <row r="34" spans="2:11" s="1" customFormat="1" ht="25.35" customHeight="1">
      <c r="B34" s="39"/>
      <c r="C34" s="126"/>
      <c r="D34" s="127" t="s">
        <v>45</v>
      </c>
      <c r="E34" s="77"/>
      <c r="F34" s="77"/>
      <c r="G34" s="128" t="s">
        <v>46</v>
      </c>
      <c r="H34" s="129" t="s">
        <v>47</v>
      </c>
      <c r="I34" s="130"/>
      <c r="J34" s="131">
        <f>SUM(J25:J32)</f>
        <v>0</v>
      </c>
      <c r="K34" s="132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3"/>
      <c r="J35" s="55"/>
      <c r="K35" s="56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39"/>
      <c r="C40" s="28" t="s">
        <v>87</v>
      </c>
      <c r="D40" s="40"/>
      <c r="E40" s="40"/>
      <c r="F40" s="40"/>
      <c r="G40" s="40"/>
      <c r="H40" s="40"/>
      <c r="I40" s="112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2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23.25" customHeight="1">
      <c r="B43" s="39"/>
      <c r="C43" s="40"/>
      <c r="D43" s="40"/>
      <c r="E43" s="346" t="str">
        <f>E7</f>
        <v>Oprava vodní nádrže Komušín, p.č. 286/6</v>
      </c>
      <c r="F43" s="347"/>
      <c r="G43" s="347"/>
      <c r="H43" s="347"/>
      <c r="I43" s="112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2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 xml:space="preserve"> </v>
      </c>
      <c r="G45" s="40"/>
      <c r="H45" s="40"/>
      <c r="I45" s="113" t="s">
        <v>25</v>
      </c>
      <c r="J45" s="114" t="str">
        <f>IF(J10="","",J10)</f>
        <v>1.3.2018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2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 xml:space="preserve"> </v>
      </c>
      <c r="G47" s="40"/>
      <c r="H47" s="40"/>
      <c r="I47" s="113" t="s">
        <v>32</v>
      </c>
      <c r="J47" s="33" t="str">
        <f>E19</f>
        <v xml:space="preserve"> </v>
      </c>
      <c r="K47" s="43"/>
    </row>
    <row r="48" spans="2:11" s="1" customFormat="1" ht="14.45" customHeight="1">
      <c r="B48" s="39"/>
      <c r="C48" s="35" t="s">
        <v>30</v>
      </c>
      <c r="D48" s="40"/>
      <c r="E48" s="40"/>
      <c r="F48" s="33" t="str">
        <f>IF(E16="","",E16)</f>
        <v/>
      </c>
      <c r="G48" s="40"/>
      <c r="H48" s="40"/>
      <c r="I48" s="112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2"/>
      <c r="J49" s="40"/>
      <c r="K49" s="43"/>
    </row>
    <row r="50" spans="2:11" s="1" customFormat="1" ht="29.25" customHeight="1">
      <c r="B50" s="39"/>
      <c r="C50" s="138" t="s">
        <v>88</v>
      </c>
      <c r="D50" s="126"/>
      <c r="E50" s="126"/>
      <c r="F50" s="126"/>
      <c r="G50" s="126"/>
      <c r="H50" s="126"/>
      <c r="I50" s="139"/>
      <c r="J50" s="140" t="s">
        <v>89</v>
      </c>
      <c r="K50" s="141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2"/>
      <c r="J51" s="40"/>
      <c r="K51" s="43"/>
    </row>
    <row r="52" spans="2:47" s="1" customFormat="1" ht="29.25" customHeight="1">
      <c r="B52" s="39"/>
      <c r="C52" s="142" t="s">
        <v>90</v>
      </c>
      <c r="D52" s="40"/>
      <c r="E52" s="40"/>
      <c r="F52" s="40"/>
      <c r="G52" s="40"/>
      <c r="H52" s="40"/>
      <c r="I52" s="112"/>
      <c r="J52" s="122">
        <f>J81</f>
        <v>0</v>
      </c>
      <c r="K52" s="43"/>
      <c r="AU52" s="22" t="s">
        <v>91</v>
      </c>
    </row>
    <row r="53" spans="2:11" s="7" customFormat="1" ht="24.95" customHeight="1">
      <c r="B53" s="143"/>
      <c r="C53" s="144"/>
      <c r="D53" s="145" t="s">
        <v>92</v>
      </c>
      <c r="E53" s="146"/>
      <c r="F53" s="146"/>
      <c r="G53" s="146"/>
      <c r="H53" s="146"/>
      <c r="I53" s="147"/>
      <c r="J53" s="148">
        <f>J82</f>
        <v>0</v>
      </c>
      <c r="K53" s="149"/>
    </row>
    <row r="54" spans="2:11" s="8" customFormat="1" ht="19.9" customHeight="1">
      <c r="B54" s="150"/>
      <c r="C54" s="151"/>
      <c r="D54" s="152" t="s">
        <v>93</v>
      </c>
      <c r="E54" s="153"/>
      <c r="F54" s="153"/>
      <c r="G54" s="153"/>
      <c r="H54" s="153"/>
      <c r="I54" s="154"/>
      <c r="J54" s="155">
        <f>J83</f>
        <v>0</v>
      </c>
      <c r="K54" s="156"/>
    </row>
    <row r="55" spans="2:11" s="8" customFormat="1" ht="19.9" customHeight="1">
      <c r="B55" s="150"/>
      <c r="C55" s="151"/>
      <c r="D55" s="152" t="s">
        <v>94</v>
      </c>
      <c r="E55" s="153"/>
      <c r="F55" s="153"/>
      <c r="G55" s="153"/>
      <c r="H55" s="153"/>
      <c r="I55" s="154"/>
      <c r="J55" s="155">
        <f>J94</f>
        <v>0</v>
      </c>
      <c r="K55" s="156"/>
    </row>
    <row r="56" spans="2:11" s="8" customFormat="1" ht="19.9" customHeight="1">
      <c r="B56" s="150"/>
      <c r="C56" s="151"/>
      <c r="D56" s="152" t="s">
        <v>95</v>
      </c>
      <c r="E56" s="153"/>
      <c r="F56" s="153"/>
      <c r="G56" s="153"/>
      <c r="H56" s="153"/>
      <c r="I56" s="154"/>
      <c r="J56" s="155">
        <f>J97</f>
        <v>0</v>
      </c>
      <c r="K56" s="156"/>
    </row>
    <row r="57" spans="2:11" s="8" customFormat="1" ht="19.9" customHeight="1">
      <c r="B57" s="150"/>
      <c r="C57" s="151"/>
      <c r="D57" s="152" t="s">
        <v>96</v>
      </c>
      <c r="E57" s="153"/>
      <c r="F57" s="153"/>
      <c r="G57" s="153"/>
      <c r="H57" s="153"/>
      <c r="I57" s="154"/>
      <c r="J57" s="155">
        <f>J107</f>
        <v>0</v>
      </c>
      <c r="K57" s="156"/>
    </row>
    <row r="58" spans="2:11" s="8" customFormat="1" ht="19.9" customHeight="1">
      <c r="B58" s="150"/>
      <c r="C58" s="151"/>
      <c r="D58" s="152" t="s">
        <v>97</v>
      </c>
      <c r="E58" s="153"/>
      <c r="F58" s="153"/>
      <c r="G58" s="153"/>
      <c r="H58" s="153"/>
      <c r="I58" s="154"/>
      <c r="J58" s="155">
        <f>J116</f>
        <v>0</v>
      </c>
      <c r="K58" s="156"/>
    </row>
    <row r="59" spans="2:11" s="8" customFormat="1" ht="19.9" customHeight="1">
      <c r="B59" s="150"/>
      <c r="C59" s="151"/>
      <c r="D59" s="152" t="s">
        <v>98</v>
      </c>
      <c r="E59" s="153"/>
      <c r="F59" s="153"/>
      <c r="G59" s="153"/>
      <c r="H59" s="153"/>
      <c r="I59" s="154"/>
      <c r="J59" s="155">
        <f>J128</f>
        <v>0</v>
      </c>
      <c r="K59" s="156"/>
    </row>
    <row r="60" spans="2:11" s="7" customFormat="1" ht="24.95" customHeight="1">
      <c r="B60" s="143"/>
      <c r="C60" s="144"/>
      <c r="D60" s="145" t="s">
        <v>99</v>
      </c>
      <c r="E60" s="146"/>
      <c r="F60" s="146"/>
      <c r="G60" s="146"/>
      <c r="H60" s="146"/>
      <c r="I60" s="147"/>
      <c r="J60" s="148">
        <f>J138</f>
        <v>0</v>
      </c>
      <c r="K60" s="149"/>
    </row>
    <row r="61" spans="2:11" s="8" customFormat="1" ht="19.9" customHeight="1">
      <c r="B61" s="150"/>
      <c r="C61" s="151"/>
      <c r="D61" s="152" t="s">
        <v>100</v>
      </c>
      <c r="E61" s="153"/>
      <c r="F61" s="153"/>
      <c r="G61" s="153"/>
      <c r="H61" s="153"/>
      <c r="I61" s="154"/>
      <c r="J61" s="155">
        <f>J139</f>
        <v>0</v>
      </c>
      <c r="K61" s="156"/>
    </row>
    <row r="62" spans="2:11" s="7" customFormat="1" ht="24.95" customHeight="1">
      <c r="B62" s="143"/>
      <c r="C62" s="144"/>
      <c r="D62" s="145" t="s">
        <v>101</v>
      </c>
      <c r="E62" s="146"/>
      <c r="F62" s="146"/>
      <c r="G62" s="146"/>
      <c r="H62" s="146"/>
      <c r="I62" s="147"/>
      <c r="J62" s="148">
        <f>J148</f>
        <v>0</v>
      </c>
      <c r="K62" s="149"/>
    </row>
    <row r="63" spans="2:11" s="8" customFormat="1" ht="19.9" customHeight="1">
      <c r="B63" s="150"/>
      <c r="C63" s="151"/>
      <c r="D63" s="152" t="s">
        <v>102</v>
      </c>
      <c r="E63" s="153"/>
      <c r="F63" s="153"/>
      <c r="G63" s="153"/>
      <c r="H63" s="153"/>
      <c r="I63" s="154"/>
      <c r="J63" s="155">
        <f>J149</f>
        <v>0</v>
      </c>
      <c r="K63" s="156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2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3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36"/>
      <c r="J69" s="58"/>
      <c r="K69" s="58"/>
      <c r="L69" s="59"/>
    </row>
    <row r="70" spans="2:12" s="1" customFormat="1" ht="36.95" customHeight="1">
      <c r="B70" s="39"/>
      <c r="C70" s="60" t="s">
        <v>103</v>
      </c>
      <c r="D70" s="61"/>
      <c r="E70" s="61"/>
      <c r="F70" s="61"/>
      <c r="G70" s="61"/>
      <c r="H70" s="61"/>
      <c r="I70" s="157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7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57"/>
      <c r="J72" s="61"/>
      <c r="K72" s="61"/>
      <c r="L72" s="59"/>
    </row>
    <row r="73" spans="2:12" s="1" customFormat="1" ht="23.25" customHeight="1">
      <c r="B73" s="39"/>
      <c r="C73" s="61"/>
      <c r="D73" s="61"/>
      <c r="E73" s="326" t="str">
        <f>E7</f>
        <v>Oprava vodní nádrže Komušín, p.č. 286/6</v>
      </c>
      <c r="F73" s="348"/>
      <c r="G73" s="348"/>
      <c r="H73" s="348"/>
      <c r="I73" s="157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7"/>
      <c r="J74" s="61"/>
      <c r="K74" s="61"/>
      <c r="L74" s="59"/>
    </row>
    <row r="75" spans="2:12" s="1" customFormat="1" ht="18" customHeight="1">
      <c r="B75" s="39"/>
      <c r="C75" s="63" t="s">
        <v>23</v>
      </c>
      <c r="D75" s="61"/>
      <c r="E75" s="61"/>
      <c r="F75" s="158" t="str">
        <f>F10</f>
        <v xml:space="preserve"> </v>
      </c>
      <c r="G75" s="61"/>
      <c r="H75" s="61"/>
      <c r="I75" s="159" t="s">
        <v>25</v>
      </c>
      <c r="J75" s="71" t="str">
        <f>IF(J10="","",J10)</f>
        <v>1.3.2018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57"/>
      <c r="J76" s="61"/>
      <c r="K76" s="61"/>
      <c r="L76" s="59"/>
    </row>
    <row r="77" spans="2:12" s="1" customFormat="1" ht="13.5">
      <c r="B77" s="39"/>
      <c r="C77" s="63" t="s">
        <v>27</v>
      </c>
      <c r="D77" s="61"/>
      <c r="E77" s="61"/>
      <c r="F77" s="158" t="str">
        <f>E13</f>
        <v xml:space="preserve"> </v>
      </c>
      <c r="G77" s="61"/>
      <c r="H77" s="61"/>
      <c r="I77" s="159" t="s">
        <v>32</v>
      </c>
      <c r="J77" s="158" t="str">
        <f>E19</f>
        <v xml:space="preserve"> </v>
      </c>
      <c r="K77" s="61"/>
      <c r="L77" s="59"/>
    </row>
    <row r="78" spans="2:12" s="1" customFormat="1" ht="14.45" customHeight="1">
      <c r="B78" s="39"/>
      <c r="C78" s="63" t="s">
        <v>30</v>
      </c>
      <c r="D78" s="61"/>
      <c r="E78" s="61"/>
      <c r="F78" s="158" t="str">
        <f>IF(E16="","",E16)</f>
        <v/>
      </c>
      <c r="G78" s="61"/>
      <c r="H78" s="61"/>
      <c r="I78" s="157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57"/>
      <c r="J79" s="61"/>
      <c r="K79" s="61"/>
      <c r="L79" s="59"/>
    </row>
    <row r="80" spans="2:20" s="9" customFormat="1" ht="29.25" customHeight="1">
      <c r="B80" s="160"/>
      <c r="C80" s="161" t="s">
        <v>104</v>
      </c>
      <c r="D80" s="162" t="s">
        <v>54</v>
      </c>
      <c r="E80" s="162" t="s">
        <v>50</v>
      </c>
      <c r="F80" s="162" t="s">
        <v>105</v>
      </c>
      <c r="G80" s="162" t="s">
        <v>106</v>
      </c>
      <c r="H80" s="162" t="s">
        <v>107</v>
      </c>
      <c r="I80" s="163" t="s">
        <v>108</v>
      </c>
      <c r="J80" s="162" t="s">
        <v>89</v>
      </c>
      <c r="K80" s="164" t="s">
        <v>109</v>
      </c>
      <c r="L80" s="165"/>
      <c r="M80" s="79" t="s">
        <v>110</v>
      </c>
      <c r="N80" s="80" t="s">
        <v>39</v>
      </c>
      <c r="O80" s="80" t="s">
        <v>111</v>
      </c>
      <c r="P80" s="80" t="s">
        <v>112</v>
      </c>
      <c r="Q80" s="80" t="s">
        <v>113</v>
      </c>
      <c r="R80" s="80" t="s">
        <v>114</v>
      </c>
      <c r="S80" s="80" t="s">
        <v>115</v>
      </c>
      <c r="T80" s="81" t="s">
        <v>116</v>
      </c>
    </row>
    <row r="81" spans="2:63" s="1" customFormat="1" ht="29.25" customHeight="1">
      <c r="B81" s="39"/>
      <c r="C81" s="85" t="s">
        <v>90</v>
      </c>
      <c r="D81" s="61"/>
      <c r="E81" s="61"/>
      <c r="F81" s="61"/>
      <c r="G81" s="61"/>
      <c r="H81" s="61"/>
      <c r="I81" s="157"/>
      <c r="J81" s="166">
        <f>BK81</f>
        <v>0</v>
      </c>
      <c r="K81" s="61"/>
      <c r="L81" s="59"/>
      <c r="M81" s="82"/>
      <c r="N81" s="83"/>
      <c r="O81" s="83"/>
      <c r="P81" s="167">
        <f>P82+P138+P148</f>
        <v>0</v>
      </c>
      <c r="Q81" s="83"/>
      <c r="R81" s="167">
        <f>R82+R138+R148</f>
        <v>103.79213732000001</v>
      </c>
      <c r="S81" s="83"/>
      <c r="T81" s="168">
        <f>T82+T138+T148</f>
        <v>133.8076</v>
      </c>
      <c r="AT81" s="22" t="s">
        <v>68</v>
      </c>
      <c r="AU81" s="22" t="s">
        <v>91</v>
      </c>
      <c r="BK81" s="169">
        <f>BK82+BK138+BK148</f>
        <v>0</v>
      </c>
    </row>
    <row r="82" spans="2:63" s="10" customFormat="1" ht="37.35" customHeight="1">
      <c r="B82" s="170"/>
      <c r="C82" s="171"/>
      <c r="D82" s="172" t="s">
        <v>68</v>
      </c>
      <c r="E82" s="173" t="s">
        <v>117</v>
      </c>
      <c r="F82" s="173" t="s">
        <v>118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P83+P94+P97+P107+P116+P128</f>
        <v>0</v>
      </c>
      <c r="Q82" s="178"/>
      <c r="R82" s="179">
        <f>R83+R94+R97+R107+R116+R128</f>
        <v>103.77860414000001</v>
      </c>
      <c r="S82" s="178"/>
      <c r="T82" s="180">
        <f>T83+T94+T97+T107+T116+T128</f>
        <v>133.8076</v>
      </c>
      <c r="AR82" s="181" t="s">
        <v>74</v>
      </c>
      <c r="AT82" s="182" t="s">
        <v>68</v>
      </c>
      <c r="AU82" s="182" t="s">
        <v>69</v>
      </c>
      <c r="AY82" s="181" t="s">
        <v>119</v>
      </c>
      <c r="BK82" s="183">
        <f>BK83+BK94+BK97+BK107+BK116+BK128</f>
        <v>0</v>
      </c>
    </row>
    <row r="83" spans="2:63" s="10" customFormat="1" ht="19.9" customHeight="1">
      <c r="B83" s="170"/>
      <c r="C83" s="171"/>
      <c r="D83" s="184" t="s">
        <v>68</v>
      </c>
      <c r="E83" s="185" t="s">
        <v>74</v>
      </c>
      <c r="F83" s="185" t="s">
        <v>120</v>
      </c>
      <c r="G83" s="171"/>
      <c r="H83" s="171"/>
      <c r="I83" s="174"/>
      <c r="J83" s="186">
        <f>BK83</f>
        <v>0</v>
      </c>
      <c r="K83" s="171"/>
      <c r="L83" s="176"/>
      <c r="M83" s="177"/>
      <c r="N83" s="178"/>
      <c r="O83" s="178"/>
      <c r="P83" s="179">
        <f>SUM(P84:P93)</f>
        <v>0</v>
      </c>
      <c r="Q83" s="178"/>
      <c r="R83" s="179">
        <f>SUM(R84:R93)</f>
        <v>0</v>
      </c>
      <c r="S83" s="178"/>
      <c r="T83" s="180">
        <f>SUM(T84:T93)</f>
        <v>0</v>
      </c>
      <c r="AR83" s="181" t="s">
        <v>74</v>
      </c>
      <c r="AT83" s="182" t="s">
        <v>68</v>
      </c>
      <c r="AU83" s="182" t="s">
        <v>74</v>
      </c>
      <c r="AY83" s="181" t="s">
        <v>119</v>
      </c>
      <c r="BK83" s="183">
        <f>SUM(BK84:BK93)</f>
        <v>0</v>
      </c>
    </row>
    <row r="84" spans="2:65" s="1" customFormat="1" ht="31.5" customHeight="1">
      <c r="B84" s="39"/>
      <c r="C84" s="187" t="s">
        <v>74</v>
      </c>
      <c r="D84" s="187" t="s">
        <v>121</v>
      </c>
      <c r="E84" s="188" t="s">
        <v>122</v>
      </c>
      <c r="F84" s="189" t="s">
        <v>123</v>
      </c>
      <c r="G84" s="190" t="s">
        <v>124</v>
      </c>
      <c r="H84" s="191">
        <v>17.91</v>
      </c>
      <c r="I84" s="192"/>
      <c r="J84" s="193">
        <f>ROUND(I84*H84,2)</f>
        <v>0</v>
      </c>
      <c r="K84" s="189" t="s">
        <v>125</v>
      </c>
      <c r="L84" s="59"/>
      <c r="M84" s="194" t="s">
        <v>21</v>
      </c>
      <c r="N84" s="195" t="s">
        <v>40</v>
      </c>
      <c r="O84" s="40"/>
      <c r="P84" s="196">
        <f>O84*H84</f>
        <v>0</v>
      </c>
      <c r="Q84" s="196">
        <v>0</v>
      </c>
      <c r="R84" s="196">
        <f>Q84*H84</f>
        <v>0</v>
      </c>
      <c r="S84" s="196">
        <v>0</v>
      </c>
      <c r="T84" s="197">
        <f>S84*H84</f>
        <v>0</v>
      </c>
      <c r="AR84" s="22" t="s">
        <v>126</v>
      </c>
      <c r="AT84" s="22" t="s">
        <v>121</v>
      </c>
      <c r="AU84" s="22" t="s">
        <v>83</v>
      </c>
      <c r="AY84" s="22" t="s">
        <v>119</v>
      </c>
      <c r="BE84" s="198">
        <f>IF(N84="základní",J84,0)</f>
        <v>0</v>
      </c>
      <c r="BF84" s="198">
        <f>IF(N84="snížená",J84,0)</f>
        <v>0</v>
      </c>
      <c r="BG84" s="198">
        <f>IF(N84="zákl. přenesená",J84,0)</f>
        <v>0</v>
      </c>
      <c r="BH84" s="198">
        <f>IF(N84="sníž. přenesená",J84,0)</f>
        <v>0</v>
      </c>
      <c r="BI84" s="198">
        <f>IF(N84="nulová",J84,0)</f>
        <v>0</v>
      </c>
      <c r="BJ84" s="22" t="s">
        <v>74</v>
      </c>
      <c r="BK84" s="198">
        <f>ROUND(I84*H84,2)</f>
        <v>0</v>
      </c>
      <c r="BL84" s="22" t="s">
        <v>126</v>
      </c>
      <c r="BM84" s="22" t="s">
        <v>127</v>
      </c>
    </row>
    <row r="85" spans="2:51" s="11" customFormat="1" ht="13.5">
      <c r="B85" s="199"/>
      <c r="C85" s="200"/>
      <c r="D85" s="201" t="s">
        <v>128</v>
      </c>
      <c r="E85" s="202" t="s">
        <v>21</v>
      </c>
      <c r="F85" s="203" t="s">
        <v>129</v>
      </c>
      <c r="G85" s="200"/>
      <c r="H85" s="204">
        <v>79.6</v>
      </c>
      <c r="I85" s="205"/>
      <c r="J85" s="200"/>
      <c r="K85" s="200"/>
      <c r="L85" s="206"/>
      <c r="M85" s="207"/>
      <c r="N85" s="208"/>
      <c r="O85" s="208"/>
      <c r="P85" s="208"/>
      <c r="Q85" s="208"/>
      <c r="R85" s="208"/>
      <c r="S85" s="208"/>
      <c r="T85" s="209"/>
      <c r="AT85" s="210" t="s">
        <v>128</v>
      </c>
      <c r="AU85" s="210" t="s">
        <v>83</v>
      </c>
      <c r="AV85" s="11" t="s">
        <v>83</v>
      </c>
      <c r="AW85" s="11" t="s">
        <v>33</v>
      </c>
      <c r="AX85" s="11" t="s">
        <v>69</v>
      </c>
      <c r="AY85" s="210" t="s">
        <v>119</v>
      </c>
    </row>
    <row r="86" spans="2:51" s="12" customFormat="1" ht="13.5">
      <c r="B86" s="211"/>
      <c r="C86" s="212"/>
      <c r="D86" s="201" t="s">
        <v>128</v>
      </c>
      <c r="E86" s="213" t="s">
        <v>81</v>
      </c>
      <c r="F86" s="214" t="s">
        <v>130</v>
      </c>
      <c r="G86" s="212"/>
      <c r="H86" s="215">
        <v>79.6</v>
      </c>
      <c r="I86" s="216"/>
      <c r="J86" s="212"/>
      <c r="K86" s="212"/>
      <c r="L86" s="217"/>
      <c r="M86" s="218"/>
      <c r="N86" s="219"/>
      <c r="O86" s="219"/>
      <c r="P86" s="219"/>
      <c r="Q86" s="219"/>
      <c r="R86" s="219"/>
      <c r="S86" s="219"/>
      <c r="T86" s="220"/>
      <c r="AT86" s="221" t="s">
        <v>128</v>
      </c>
      <c r="AU86" s="221" t="s">
        <v>83</v>
      </c>
      <c r="AV86" s="12" t="s">
        <v>131</v>
      </c>
      <c r="AW86" s="12" t="s">
        <v>33</v>
      </c>
      <c r="AX86" s="12" t="s">
        <v>69</v>
      </c>
      <c r="AY86" s="221" t="s">
        <v>119</v>
      </c>
    </row>
    <row r="87" spans="2:51" s="11" customFormat="1" ht="13.5">
      <c r="B87" s="199"/>
      <c r="C87" s="200"/>
      <c r="D87" s="222" t="s">
        <v>128</v>
      </c>
      <c r="E87" s="223" t="s">
        <v>21</v>
      </c>
      <c r="F87" s="224" t="s">
        <v>132</v>
      </c>
      <c r="G87" s="200"/>
      <c r="H87" s="225">
        <v>17.91</v>
      </c>
      <c r="I87" s="205"/>
      <c r="J87" s="200"/>
      <c r="K87" s="200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128</v>
      </c>
      <c r="AU87" s="210" t="s">
        <v>83</v>
      </c>
      <c r="AV87" s="11" t="s">
        <v>83</v>
      </c>
      <c r="AW87" s="11" t="s">
        <v>33</v>
      </c>
      <c r="AX87" s="11" t="s">
        <v>74</v>
      </c>
      <c r="AY87" s="210" t="s">
        <v>119</v>
      </c>
    </row>
    <row r="88" spans="2:65" s="1" customFormat="1" ht="31.5" customHeight="1">
      <c r="B88" s="39"/>
      <c r="C88" s="187" t="s">
        <v>133</v>
      </c>
      <c r="D88" s="187" t="s">
        <v>121</v>
      </c>
      <c r="E88" s="188" t="s">
        <v>134</v>
      </c>
      <c r="F88" s="189" t="s">
        <v>135</v>
      </c>
      <c r="G88" s="190" t="s">
        <v>124</v>
      </c>
      <c r="H88" s="191">
        <v>7.644</v>
      </c>
      <c r="I88" s="192"/>
      <c r="J88" s="193">
        <f>ROUND(I88*H88,2)</f>
        <v>0</v>
      </c>
      <c r="K88" s="189" t="s">
        <v>125</v>
      </c>
      <c r="L88" s="59"/>
      <c r="M88" s="194" t="s">
        <v>21</v>
      </c>
      <c r="N88" s="195" t="s">
        <v>40</v>
      </c>
      <c r="O88" s="40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AR88" s="22" t="s">
        <v>126</v>
      </c>
      <c r="AT88" s="22" t="s">
        <v>121</v>
      </c>
      <c r="AU88" s="22" t="s">
        <v>83</v>
      </c>
      <c r="AY88" s="22" t="s">
        <v>119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22" t="s">
        <v>74</v>
      </c>
      <c r="BK88" s="198">
        <f>ROUND(I88*H88,2)</f>
        <v>0</v>
      </c>
      <c r="BL88" s="22" t="s">
        <v>126</v>
      </c>
      <c r="BM88" s="22" t="s">
        <v>136</v>
      </c>
    </row>
    <row r="89" spans="2:51" s="11" customFormat="1" ht="13.5">
      <c r="B89" s="199"/>
      <c r="C89" s="200"/>
      <c r="D89" s="222" t="s">
        <v>128</v>
      </c>
      <c r="E89" s="223" t="s">
        <v>21</v>
      </c>
      <c r="F89" s="224" t="s">
        <v>137</v>
      </c>
      <c r="G89" s="200"/>
      <c r="H89" s="225">
        <v>7.644</v>
      </c>
      <c r="I89" s="205"/>
      <c r="J89" s="200"/>
      <c r="K89" s="200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128</v>
      </c>
      <c r="AU89" s="210" t="s">
        <v>83</v>
      </c>
      <c r="AV89" s="11" t="s">
        <v>83</v>
      </c>
      <c r="AW89" s="11" t="s">
        <v>33</v>
      </c>
      <c r="AX89" s="11" t="s">
        <v>74</v>
      </c>
      <c r="AY89" s="210" t="s">
        <v>119</v>
      </c>
    </row>
    <row r="90" spans="2:65" s="1" customFormat="1" ht="31.5" customHeight="1">
      <c r="B90" s="39"/>
      <c r="C90" s="187" t="s">
        <v>138</v>
      </c>
      <c r="D90" s="187" t="s">
        <v>121</v>
      </c>
      <c r="E90" s="188" t="s">
        <v>139</v>
      </c>
      <c r="F90" s="189" t="s">
        <v>140</v>
      </c>
      <c r="G90" s="190" t="s">
        <v>141</v>
      </c>
      <c r="H90" s="191">
        <v>119.4</v>
      </c>
      <c r="I90" s="192"/>
      <c r="J90" s="193">
        <f>ROUND(I90*H90,2)</f>
        <v>0</v>
      </c>
      <c r="K90" s="189" t="s">
        <v>125</v>
      </c>
      <c r="L90" s="59"/>
      <c r="M90" s="194" t="s">
        <v>21</v>
      </c>
      <c r="N90" s="195" t="s">
        <v>40</v>
      </c>
      <c r="O90" s="40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AR90" s="22" t="s">
        <v>142</v>
      </c>
      <c r="AT90" s="22" t="s">
        <v>121</v>
      </c>
      <c r="AU90" s="22" t="s">
        <v>83</v>
      </c>
      <c r="AY90" s="22" t="s">
        <v>119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22" t="s">
        <v>74</v>
      </c>
      <c r="BK90" s="198">
        <f>ROUND(I90*H90,2)</f>
        <v>0</v>
      </c>
      <c r="BL90" s="22" t="s">
        <v>142</v>
      </c>
      <c r="BM90" s="22" t="s">
        <v>143</v>
      </c>
    </row>
    <row r="91" spans="2:51" s="11" customFormat="1" ht="13.5">
      <c r="B91" s="199"/>
      <c r="C91" s="200"/>
      <c r="D91" s="222" t="s">
        <v>128</v>
      </c>
      <c r="E91" s="223" t="s">
        <v>21</v>
      </c>
      <c r="F91" s="224" t="s">
        <v>144</v>
      </c>
      <c r="G91" s="200"/>
      <c r="H91" s="225">
        <v>119.4</v>
      </c>
      <c r="I91" s="205"/>
      <c r="J91" s="200"/>
      <c r="K91" s="200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128</v>
      </c>
      <c r="AU91" s="210" t="s">
        <v>83</v>
      </c>
      <c r="AV91" s="11" t="s">
        <v>83</v>
      </c>
      <c r="AW91" s="11" t="s">
        <v>33</v>
      </c>
      <c r="AX91" s="11" t="s">
        <v>74</v>
      </c>
      <c r="AY91" s="210" t="s">
        <v>119</v>
      </c>
    </row>
    <row r="92" spans="2:65" s="1" customFormat="1" ht="22.5" customHeight="1">
      <c r="B92" s="39"/>
      <c r="C92" s="187" t="s">
        <v>145</v>
      </c>
      <c r="D92" s="187" t="s">
        <v>121</v>
      </c>
      <c r="E92" s="188" t="s">
        <v>146</v>
      </c>
      <c r="F92" s="189" t="s">
        <v>147</v>
      </c>
      <c r="G92" s="190" t="s">
        <v>141</v>
      </c>
      <c r="H92" s="191">
        <v>44.1</v>
      </c>
      <c r="I92" s="192"/>
      <c r="J92" s="193">
        <f>ROUND(I92*H92,2)</f>
        <v>0</v>
      </c>
      <c r="K92" s="189" t="s">
        <v>125</v>
      </c>
      <c r="L92" s="59"/>
      <c r="M92" s="194" t="s">
        <v>21</v>
      </c>
      <c r="N92" s="195" t="s">
        <v>40</v>
      </c>
      <c r="O92" s="40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AR92" s="22" t="s">
        <v>126</v>
      </c>
      <c r="AT92" s="22" t="s">
        <v>121</v>
      </c>
      <c r="AU92" s="22" t="s">
        <v>83</v>
      </c>
      <c r="AY92" s="22" t="s">
        <v>119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22" t="s">
        <v>74</v>
      </c>
      <c r="BK92" s="198">
        <f>ROUND(I92*H92,2)</f>
        <v>0</v>
      </c>
      <c r="BL92" s="22" t="s">
        <v>126</v>
      </c>
      <c r="BM92" s="22" t="s">
        <v>148</v>
      </c>
    </row>
    <row r="93" spans="2:51" s="11" customFormat="1" ht="13.5">
      <c r="B93" s="199"/>
      <c r="C93" s="200"/>
      <c r="D93" s="201" t="s">
        <v>128</v>
      </c>
      <c r="E93" s="202" t="s">
        <v>21</v>
      </c>
      <c r="F93" s="203" t="s">
        <v>149</v>
      </c>
      <c r="G93" s="200"/>
      <c r="H93" s="204">
        <v>44.1</v>
      </c>
      <c r="I93" s="205"/>
      <c r="J93" s="200"/>
      <c r="K93" s="200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128</v>
      </c>
      <c r="AU93" s="210" t="s">
        <v>83</v>
      </c>
      <c r="AV93" s="11" t="s">
        <v>83</v>
      </c>
      <c r="AW93" s="11" t="s">
        <v>33</v>
      </c>
      <c r="AX93" s="11" t="s">
        <v>74</v>
      </c>
      <c r="AY93" s="210" t="s">
        <v>119</v>
      </c>
    </row>
    <row r="94" spans="2:63" s="10" customFormat="1" ht="29.85" customHeight="1">
      <c r="B94" s="170"/>
      <c r="C94" s="171"/>
      <c r="D94" s="184" t="s">
        <v>68</v>
      </c>
      <c r="E94" s="185" t="s">
        <v>83</v>
      </c>
      <c r="F94" s="185" t="s">
        <v>150</v>
      </c>
      <c r="G94" s="171"/>
      <c r="H94" s="171"/>
      <c r="I94" s="174"/>
      <c r="J94" s="186">
        <f>BK94</f>
        <v>0</v>
      </c>
      <c r="K94" s="171"/>
      <c r="L94" s="176"/>
      <c r="M94" s="177"/>
      <c r="N94" s="178"/>
      <c r="O94" s="178"/>
      <c r="P94" s="179">
        <f>SUM(P95:P96)</f>
        <v>0</v>
      </c>
      <c r="Q94" s="178"/>
      <c r="R94" s="179">
        <f>SUM(R95:R96)</f>
        <v>43.3956912</v>
      </c>
      <c r="S94" s="178"/>
      <c r="T94" s="180">
        <f>SUM(T95:T96)</f>
        <v>0</v>
      </c>
      <c r="AR94" s="181" t="s">
        <v>74</v>
      </c>
      <c r="AT94" s="182" t="s">
        <v>68</v>
      </c>
      <c r="AU94" s="182" t="s">
        <v>74</v>
      </c>
      <c r="AY94" s="181" t="s">
        <v>119</v>
      </c>
      <c r="BK94" s="183">
        <f>SUM(BK95:BK96)</f>
        <v>0</v>
      </c>
    </row>
    <row r="95" spans="2:65" s="1" customFormat="1" ht="57" customHeight="1">
      <c r="B95" s="39"/>
      <c r="C95" s="187" t="s">
        <v>151</v>
      </c>
      <c r="D95" s="187" t="s">
        <v>121</v>
      </c>
      <c r="E95" s="188" t="s">
        <v>152</v>
      </c>
      <c r="F95" s="189" t="s">
        <v>153</v>
      </c>
      <c r="G95" s="190" t="s">
        <v>124</v>
      </c>
      <c r="H95" s="191">
        <v>15.92</v>
      </c>
      <c r="I95" s="192"/>
      <c r="J95" s="193">
        <f>ROUND(I95*H95,2)</f>
        <v>0</v>
      </c>
      <c r="K95" s="189" t="s">
        <v>125</v>
      </c>
      <c r="L95" s="59"/>
      <c r="M95" s="194" t="s">
        <v>21</v>
      </c>
      <c r="N95" s="195" t="s">
        <v>40</v>
      </c>
      <c r="O95" s="40"/>
      <c r="P95" s="196">
        <f>O95*H95</f>
        <v>0</v>
      </c>
      <c r="Q95" s="196">
        <v>2.72586</v>
      </c>
      <c r="R95" s="196">
        <f>Q95*H95</f>
        <v>43.3956912</v>
      </c>
      <c r="S95" s="196">
        <v>0</v>
      </c>
      <c r="T95" s="197">
        <f>S95*H95</f>
        <v>0</v>
      </c>
      <c r="AR95" s="22" t="s">
        <v>126</v>
      </c>
      <c r="AT95" s="22" t="s">
        <v>121</v>
      </c>
      <c r="AU95" s="22" t="s">
        <v>83</v>
      </c>
      <c r="AY95" s="22" t="s">
        <v>119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22" t="s">
        <v>74</v>
      </c>
      <c r="BK95" s="198">
        <f>ROUND(I95*H95,2)</f>
        <v>0</v>
      </c>
      <c r="BL95" s="22" t="s">
        <v>126</v>
      </c>
      <c r="BM95" s="22" t="s">
        <v>154</v>
      </c>
    </row>
    <row r="96" spans="2:51" s="11" customFormat="1" ht="13.5">
      <c r="B96" s="199"/>
      <c r="C96" s="200"/>
      <c r="D96" s="201" t="s">
        <v>128</v>
      </c>
      <c r="E96" s="202" t="s">
        <v>21</v>
      </c>
      <c r="F96" s="203" t="s">
        <v>155</v>
      </c>
      <c r="G96" s="200"/>
      <c r="H96" s="204">
        <v>15.92</v>
      </c>
      <c r="I96" s="205"/>
      <c r="J96" s="200"/>
      <c r="K96" s="200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128</v>
      </c>
      <c r="AU96" s="210" t="s">
        <v>83</v>
      </c>
      <c r="AV96" s="11" t="s">
        <v>83</v>
      </c>
      <c r="AW96" s="11" t="s">
        <v>33</v>
      </c>
      <c r="AX96" s="11" t="s">
        <v>74</v>
      </c>
      <c r="AY96" s="210" t="s">
        <v>119</v>
      </c>
    </row>
    <row r="97" spans="2:63" s="10" customFormat="1" ht="29.85" customHeight="1">
      <c r="B97" s="170"/>
      <c r="C97" s="171"/>
      <c r="D97" s="184" t="s">
        <v>68</v>
      </c>
      <c r="E97" s="185" t="s">
        <v>131</v>
      </c>
      <c r="F97" s="185" t="s">
        <v>156</v>
      </c>
      <c r="G97" s="171"/>
      <c r="H97" s="171"/>
      <c r="I97" s="174"/>
      <c r="J97" s="186">
        <f>BK97</f>
        <v>0</v>
      </c>
      <c r="K97" s="171"/>
      <c r="L97" s="176"/>
      <c r="M97" s="177"/>
      <c r="N97" s="178"/>
      <c r="O97" s="178"/>
      <c r="P97" s="179">
        <f>SUM(P98:P106)</f>
        <v>0</v>
      </c>
      <c r="Q97" s="178"/>
      <c r="R97" s="179">
        <f>SUM(R98:R106)</f>
        <v>47.81990574</v>
      </c>
      <c r="S97" s="178"/>
      <c r="T97" s="180">
        <f>SUM(T98:T106)</f>
        <v>0</v>
      </c>
      <c r="AR97" s="181" t="s">
        <v>74</v>
      </c>
      <c r="AT97" s="182" t="s">
        <v>68</v>
      </c>
      <c r="AU97" s="182" t="s">
        <v>74</v>
      </c>
      <c r="AY97" s="181" t="s">
        <v>119</v>
      </c>
      <c r="BK97" s="183">
        <f>SUM(BK98:BK106)</f>
        <v>0</v>
      </c>
    </row>
    <row r="98" spans="2:65" s="1" customFormat="1" ht="57" customHeight="1">
      <c r="B98" s="39"/>
      <c r="C98" s="187" t="s">
        <v>157</v>
      </c>
      <c r="D98" s="187" t="s">
        <v>121</v>
      </c>
      <c r="E98" s="188" t="s">
        <v>158</v>
      </c>
      <c r="F98" s="189" t="s">
        <v>159</v>
      </c>
      <c r="G98" s="190" t="s">
        <v>124</v>
      </c>
      <c r="H98" s="191">
        <v>35.024</v>
      </c>
      <c r="I98" s="192"/>
      <c r="J98" s="193">
        <f>ROUND(I98*H98,2)</f>
        <v>0</v>
      </c>
      <c r="K98" s="189" t="s">
        <v>125</v>
      </c>
      <c r="L98" s="59"/>
      <c r="M98" s="194" t="s">
        <v>21</v>
      </c>
      <c r="N98" s="195" t="s">
        <v>40</v>
      </c>
      <c r="O98" s="40"/>
      <c r="P98" s="196">
        <f>O98*H98</f>
        <v>0</v>
      </c>
      <c r="Q98" s="196">
        <v>2.8968</v>
      </c>
      <c r="R98" s="196">
        <f>Q98*H98</f>
        <v>101.4575232</v>
      </c>
      <c r="S98" s="196">
        <v>0</v>
      </c>
      <c r="T98" s="197">
        <f>S98*H98</f>
        <v>0</v>
      </c>
      <c r="AR98" s="22" t="s">
        <v>126</v>
      </c>
      <c r="AT98" s="22" t="s">
        <v>121</v>
      </c>
      <c r="AU98" s="22" t="s">
        <v>83</v>
      </c>
      <c r="AY98" s="22" t="s">
        <v>119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22" t="s">
        <v>74</v>
      </c>
      <c r="BK98" s="198">
        <f>ROUND(I98*H98,2)</f>
        <v>0</v>
      </c>
      <c r="BL98" s="22" t="s">
        <v>126</v>
      </c>
      <c r="BM98" s="22" t="s">
        <v>160</v>
      </c>
    </row>
    <row r="99" spans="2:51" s="11" customFormat="1" ht="13.5">
      <c r="B99" s="199"/>
      <c r="C99" s="200"/>
      <c r="D99" s="222" t="s">
        <v>128</v>
      </c>
      <c r="E99" s="223" t="s">
        <v>21</v>
      </c>
      <c r="F99" s="224" t="s">
        <v>161</v>
      </c>
      <c r="G99" s="200"/>
      <c r="H99" s="225">
        <v>35.024</v>
      </c>
      <c r="I99" s="205"/>
      <c r="J99" s="200"/>
      <c r="K99" s="200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128</v>
      </c>
      <c r="AU99" s="210" t="s">
        <v>83</v>
      </c>
      <c r="AV99" s="11" t="s">
        <v>83</v>
      </c>
      <c r="AW99" s="11" t="s">
        <v>33</v>
      </c>
      <c r="AX99" s="11" t="s">
        <v>74</v>
      </c>
      <c r="AY99" s="210" t="s">
        <v>119</v>
      </c>
    </row>
    <row r="100" spans="2:65" s="1" customFormat="1" ht="22.5" customHeight="1">
      <c r="B100" s="39"/>
      <c r="C100" s="187" t="s">
        <v>162</v>
      </c>
      <c r="D100" s="187" t="s">
        <v>121</v>
      </c>
      <c r="E100" s="188" t="s">
        <v>163</v>
      </c>
      <c r="F100" s="189" t="s">
        <v>164</v>
      </c>
      <c r="G100" s="190" t="s">
        <v>124</v>
      </c>
      <c r="H100" s="191">
        <v>-28.656</v>
      </c>
      <c r="I100" s="192"/>
      <c r="J100" s="193">
        <f>ROUND(I100*H100,2)</f>
        <v>0</v>
      </c>
      <c r="K100" s="189" t="s">
        <v>21</v>
      </c>
      <c r="L100" s="59"/>
      <c r="M100" s="194" t="s">
        <v>21</v>
      </c>
      <c r="N100" s="195" t="s">
        <v>40</v>
      </c>
      <c r="O100" s="40"/>
      <c r="P100" s="196">
        <f>O100*H100</f>
        <v>0</v>
      </c>
      <c r="Q100" s="196">
        <v>1.92</v>
      </c>
      <c r="R100" s="196">
        <f>Q100*H100</f>
        <v>-55.01951999999999</v>
      </c>
      <c r="S100" s="196">
        <v>0</v>
      </c>
      <c r="T100" s="197">
        <f>S100*H100</f>
        <v>0</v>
      </c>
      <c r="AR100" s="22" t="s">
        <v>126</v>
      </c>
      <c r="AT100" s="22" t="s">
        <v>121</v>
      </c>
      <c r="AU100" s="22" t="s">
        <v>83</v>
      </c>
      <c r="AY100" s="22" t="s">
        <v>119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22" t="s">
        <v>74</v>
      </c>
      <c r="BK100" s="198">
        <f>ROUND(I100*H100,2)</f>
        <v>0</v>
      </c>
      <c r="BL100" s="22" t="s">
        <v>126</v>
      </c>
      <c r="BM100" s="22" t="s">
        <v>165</v>
      </c>
    </row>
    <row r="101" spans="2:65" s="1" customFormat="1" ht="69.75" customHeight="1">
      <c r="B101" s="39"/>
      <c r="C101" s="187" t="s">
        <v>10</v>
      </c>
      <c r="D101" s="187" t="s">
        <v>121</v>
      </c>
      <c r="E101" s="188" t="s">
        <v>166</v>
      </c>
      <c r="F101" s="189" t="s">
        <v>167</v>
      </c>
      <c r="G101" s="190" t="s">
        <v>168</v>
      </c>
      <c r="H101" s="191">
        <v>0.858</v>
      </c>
      <c r="I101" s="192"/>
      <c r="J101" s="193">
        <f>ROUND(I101*H101,2)</f>
        <v>0</v>
      </c>
      <c r="K101" s="189" t="s">
        <v>125</v>
      </c>
      <c r="L101" s="59"/>
      <c r="M101" s="194" t="s">
        <v>21</v>
      </c>
      <c r="N101" s="195" t="s">
        <v>40</v>
      </c>
      <c r="O101" s="40"/>
      <c r="P101" s="196">
        <f>O101*H101</f>
        <v>0</v>
      </c>
      <c r="Q101" s="196">
        <v>1.03003</v>
      </c>
      <c r="R101" s="196">
        <f>Q101*H101</f>
        <v>0.88376574</v>
      </c>
      <c r="S101" s="196">
        <v>0</v>
      </c>
      <c r="T101" s="197">
        <f>S101*H101</f>
        <v>0</v>
      </c>
      <c r="AR101" s="22" t="s">
        <v>126</v>
      </c>
      <c r="AT101" s="22" t="s">
        <v>121</v>
      </c>
      <c r="AU101" s="22" t="s">
        <v>83</v>
      </c>
      <c r="AY101" s="22" t="s">
        <v>119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2" t="s">
        <v>74</v>
      </c>
      <c r="BK101" s="198">
        <f>ROUND(I101*H101,2)</f>
        <v>0</v>
      </c>
      <c r="BL101" s="22" t="s">
        <v>126</v>
      </c>
      <c r="BM101" s="22" t="s">
        <v>169</v>
      </c>
    </row>
    <row r="102" spans="2:51" s="11" customFormat="1" ht="13.5">
      <c r="B102" s="199"/>
      <c r="C102" s="200"/>
      <c r="D102" s="222" t="s">
        <v>128</v>
      </c>
      <c r="E102" s="223" t="s">
        <v>21</v>
      </c>
      <c r="F102" s="224" t="s">
        <v>170</v>
      </c>
      <c r="G102" s="200"/>
      <c r="H102" s="225">
        <v>0.858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128</v>
      </c>
      <c r="AU102" s="210" t="s">
        <v>83</v>
      </c>
      <c r="AV102" s="11" t="s">
        <v>83</v>
      </c>
      <c r="AW102" s="11" t="s">
        <v>33</v>
      </c>
      <c r="AX102" s="11" t="s">
        <v>74</v>
      </c>
      <c r="AY102" s="210" t="s">
        <v>119</v>
      </c>
    </row>
    <row r="103" spans="2:65" s="1" customFormat="1" ht="31.5" customHeight="1">
      <c r="B103" s="39"/>
      <c r="C103" s="187" t="s">
        <v>171</v>
      </c>
      <c r="D103" s="187" t="s">
        <v>121</v>
      </c>
      <c r="E103" s="188" t="s">
        <v>172</v>
      </c>
      <c r="F103" s="189" t="s">
        <v>173</v>
      </c>
      <c r="G103" s="190" t="s">
        <v>174</v>
      </c>
      <c r="H103" s="191">
        <v>79.6</v>
      </c>
      <c r="I103" s="192"/>
      <c r="J103" s="193">
        <f>ROUND(I103*H103,2)</f>
        <v>0</v>
      </c>
      <c r="K103" s="189" t="s">
        <v>125</v>
      </c>
      <c r="L103" s="59"/>
      <c r="M103" s="194" t="s">
        <v>21</v>
      </c>
      <c r="N103" s="195" t="s">
        <v>40</v>
      </c>
      <c r="O103" s="40"/>
      <c r="P103" s="196">
        <f>O103*H103</f>
        <v>0</v>
      </c>
      <c r="Q103" s="196">
        <v>0.02533</v>
      </c>
      <c r="R103" s="196">
        <f>Q103*H103</f>
        <v>2.0162679999999997</v>
      </c>
      <c r="S103" s="196">
        <v>0</v>
      </c>
      <c r="T103" s="197">
        <f>S103*H103</f>
        <v>0</v>
      </c>
      <c r="AR103" s="22" t="s">
        <v>126</v>
      </c>
      <c r="AT103" s="22" t="s">
        <v>121</v>
      </c>
      <c r="AU103" s="22" t="s">
        <v>83</v>
      </c>
      <c r="AY103" s="22" t="s">
        <v>119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22" t="s">
        <v>74</v>
      </c>
      <c r="BK103" s="198">
        <f>ROUND(I103*H103,2)</f>
        <v>0</v>
      </c>
      <c r="BL103" s="22" t="s">
        <v>126</v>
      </c>
      <c r="BM103" s="22" t="s">
        <v>175</v>
      </c>
    </row>
    <row r="104" spans="2:51" s="11" customFormat="1" ht="13.5">
      <c r="B104" s="199"/>
      <c r="C104" s="200"/>
      <c r="D104" s="222" t="s">
        <v>128</v>
      </c>
      <c r="E104" s="223" t="s">
        <v>21</v>
      </c>
      <c r="F104" s="224" t="s">
        <v>81</v>
      </c>
      <c r="G104" s="200"/>
      <c r="H104" s="225">
        <v>79.6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128</v>
      </c>
      <c r="AU104" s="210" t="s">
        <v>83</v>
      </c>
      <c r="AV104" s="11" t="s">
        <v>83</v>
      </c>
      <c r="AW104" s="11" t="s">
        <v>33</v>
      </c>
      <c r="AX104" s="11" t="s">
        <v>74</v>
      </c>
      <c r="AY104" s="210" t="s">
        <v>119</v>
      </c>
    </row>
    <row r="105" spans="2:65" s="1" customFormat="1" ht="22.5" customHeight="1">
      <c r="B105" s="39"/>
      <c r="C105" s="187" t="s">
        <v>9</v>
      </c>
      <c r="D105" s="187" t="s">
        <v>121</v>
      </c>
      <c r="E105" s="188" t="s">
        <v>176</v>
      </c>
      <c r="F105" s="189" t="s">
        <v>177</v>
      </c>
      <c r="G105" s="190" t="s">
        <v>174</v>
      </c>
      <c r="H105" s="191">
        <v>-79.6</v>
      </c>
      <c r="I105" s="192"/>
      <c r="J105" s="193">
        <f>ROUND(I105*H105,2)</f>
        <v>0</v>
      </c>
      <c r="K105" s="189" t="s">
        <v>21</v>
      </c>
      <c r="L105" s="59"/>
      <c r="M105" s="194" t="s">
        <v>21</v>
      </c>
      <c r="N105" s="195" t="s">
        <v>40</v>
      </c>
      <c r="O105" s="40"/>
      <c r="P105" s="196">
        <f>O105*H105</f>
        <v>0</v>
      </c>
      <c r="Q105" s="196">
        <v>0.019072</v>
      </c>
      <c r="R105" s="196">
        <f>Q105*H105</f>
        <v>-1.5181311999999998</v>
      </c>
      <c r="S105" s="196">
        <v>0</v>
      </c>
      <c r="T105" s="197">
        <f>S105*H105</f>
        <v>0</v>
      </c>
      <c r="AR105" s="22" t="s">
        <v>126</v>
      </c>
      <c r="AT105" s="22" t="s">
        <v>121</v>
      </c>
      <c r="AU105" s="22" t="s">
        <v>83</v>
      </c>
      <c r="AY105" s="22" t="s">
        <v>119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2" t="s">
        <v>74</v>
      </c>
      <c r="BK105" s="198">
        <f>ROUND(I105*H105,2)</f>
        <v>0</v>
      </c>
      <c r="BL105" s="22" t="s">
        <v>126</v>
      </c>
      <c r="BM105" s="22" t="s">
        <v>178</v>
      </c>
    </row>
    <row r="106" spans="2:65" s="1" customFormat="1" ht="22.5" customHeight="1">
      <c r="B106" s="39"/>
      <c r="C106" s="187" t="s">
        <v>179</v>
      </c>
      <c r="D106" s="187" t="s">
        <v>121</v>
      </c>
      <c r="E106" s="188" t="s">
        <v>180</v>
      </c>
      <c r="F106" s="189" t="s">
        <v>181</v>
      </c>
      <c r="G106" s="190" t="s">
        <v>182</v>
      </c>
      <c r="H106" s="191">
        <v>1</v>
      </c>
      <c r="I106" s="192"/>
      <c r="J106" s="193">
        <f>ROUND(I106*H106,2)</f>
        <v>0</v>
      </c>
      <c r="K106" s="189" t="s">
        <v>21</v>
      </c>
      <c r="L106" s="59"/>
      <c r="M106" s="194" t="s">
        <v>21</v>
      </c>
      <c r="N106" s="195" t="s">
        <v>40</v>
      </c>
      <c r="O106" s="40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AR106" s="22" t="s">
        <v>126</v>
      </c>
      <c r="AT106" s="22" t="s">
        <v>121</v>
      </c>
      <c r="AU106" s="22" t="s">
        <v>83</v>
      </c>
      <c r="AY106" s="22" t="s">
        <v>119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22" t="s">
        <v>74</v>
      </c>
      <c r="BK106" s="198">
        <f>ROUND(I106*H106,2)</f>
        <v>0</v>
      </c>
      <c r="BL106" s="22" t="s">
        <v>126</v>
      </c>
      <c r="BM106" s="22" t="s">
        <v>183</v>
      </c>
    </row>
    <row r="107" spans="2:63" s="10" customFormat="1" ht="29.85" customHeight="1">
      <c r="B107" s="170"/>
      <c r="C107" s="171"/>
      <c r="D107" s="184" t="s">
        <v>68</v>
      </c>
      <c r="E107" s="185" t="s">
        <v>126</v>
      </c>
      <c r="F107" s="185" t="s">
        <v>184</v>
      </c>
      <c r="G107" s="171"/>
      <c r="H107" s="171"/>
      <c r="I107" s="174"/>
      <c r="J107" s="186">
        <f>BK107</f>
        <v>0</v>
      </c>
      <c r="K107" s="171"/>
      <c r="L107" s="176"/>
      <c r="M107" s="177"/>
      <c r="N107" s="178"/>
      <c r="O107" s="178"/>
      <c r="P107" s="179">
        <f>SUM(P108:P115)</f>
        <v>0</v>
      </c>
      <c r="Q107" s="178"/>
      <c r="R107" s="179">
        <f>SUM(R108:R115)</f>
        <v>12.5630072</v>
      </c>
      <c r="S107" s="178"/>
      <c r="T107" s="180">
        <f>SUM(T108:T115)</f>
        <v>0</v>
      </c>
      <c r="AR107" s="181" t="s">
        <v>74</v>
      </c>
      <c r="AT107" s="182" t="s">
        <v>68</v>
      </c>
      <c r="AU107" s="182" t="s">
        <v>74</v>
      </c>
      <c r="AY107" s="181" t="s">
        <v>119</v>
      </c>
      <c r="BK107" s="183">
        <f>SUM(BK108:BK115)</f>
        <v>0</v>
      </c>
    </row>
    <row r="108" spans="2:65" s="1" customFormat="1" ht="22.5" customHeight="1">
      <c r="B108" s="39"/>
      <c r="C108" s="187" t="s">
        <v>142</v>
      </c>
      <c r="D108" s="187" t="s">
        <v>121</v>
      </c>
      <c r="E108" s="188" t="s">
        <v>185</v>
      </c>
      <c r="F108" s="189" t="s">
        <v>186</v>
      </c>
      <c r="G108" s="190" t="s">
        <v>124</v>
      </c>
      <c r="H108" s="191">
        <v>4.776</v>
      </c>
      <c r="I108" s="192"/>
      <c r="J108" s="193">
        <f>ROUND(I108*H108,2)</f>
        <v>0</v>
      </c>
      <c r="K108" s="189" t="s">
        <v>125</v>
      </c>
      <c r="L108" s="59"/>
      <c r="M108" s="194" t="s">
        <v>21</v>
      </c>
      <c r="N108" s="195" t="s">
        <v>40</v>
      </c>
      <c r="O108" s="40"/>
      <c r="P108" s="196">
        <f>O108*H108</f>
        <v>0</v>
      </c>
      <c r="Q108" s="196">
        <v>2.4534</v>
      </c>
      <c r="R108" s="196">
        <f>Q108*H108</f>
        <v>11.717438399999999</v>
      </c>
      <c r="S108" s="196">
        <v>0</v>
      </c>
      <c r="T108" s="197">
        <f>S108*H108</f>
        <v>0</v>
      </c>
      <c r="AR108" s="22" t="s">
        <v>126</v>
      </c>
      <c r="AT108" s="22" t="s">
        <v>121</v>
      </c>
      <c r="AU108" s="22" t="s">
        <v>83</v>
      </c>
      <c r="AY108" s="22" t="s">
        <v>119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2" t="s">
        <v>74</v>
      </c>
      <c r="BK108" s="198">
        <f>ROUND(I108*H108,2)</f>
        <v>0</v>
      </c>
      <c r="BL108" s="22" t="s">
        <v>126</v>
      </c>
      <c r="BM108" s="22" t="s">
        <v>187</v>
      </c>
    </row>
    <row r="109" spans="2:51" s="11" customFormat="1" ht="13.5">
      <c r="B109" s="199"/>
      <c r="C109" s="200"/>
      <c r="D109" s="222" t="s">
        <v>128</v>
      </c>
      <c r="E109" s="223" t="s">
        <v>21</v>
      </c>
      <c r="F109" s="224" t="s">
        <v>188</v>
      </c>
      <c r="G109" s="200"/>
      <c r="H109" s="225">
        <v>4.776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128</v>
      </c>
      <c r="AU109" s="210" t="s">
        <v>83</v>
      </c>
      <c r="AV109" s="11" t="s">
        <v>83</v>
      </c>
      <c r="AW109" s="11" t="s">
        <v>33</v>
      </c>
      <c r="AX109" s="11" t="s">
        <v>74</v>
      </c>
      <c r="AY109" s="210" t="s">
        <v>119</v>
      </c>
    </row>
    <row r="110" spans="2:65" s="1" customFormat="1" ht="31.5" customHeight="1">
      <c r="B110" s="39"/>
      <c r="C110" s="187" t="s">
        <v>189</v>
      </c>
      <c r="D110" s="187" t="s">
        <v>121</v>
      </c>
      <c r="E110" s="188" t="s">
        <v>190</v>
      </c>
      <c r="F110" s="189" t="s">
        <v>191</v>
      </c>
      <c r="G110" s="190" t="s">
        <v>174</v>
      </c>
      <c r="H110" s="191">
        <v>19.9</v>
      </c>
      <c r="I110" s="192"/>
      <c r="J110" s="193">
        <f>ROUND(I110*H110,2)</f>
        <v>0</v>
      </c>
      <c r="K110" s="189" t="s">
        <v>125</v>
      </c>
      <c r="L110" s="59"/>
      <c r="M110" s="194" t="s">
        <v>21</v>
      </c>
      <c r="N110" s="195" t="s">
        <v>40</v>
      </c>
      <c r="O110" s="40"/>
      <c r="P110" s="196">
        <f>O110*H110</f>
        <v>0</v>
      </c>
      <c r="Q110" s="196">
        <v>0.01314</v>
      </c>
      <c r="R110" s="196">
        <f>Q110*H110</f>
        <v>0.261486</v>
      </c>
      <c r="S110" s="196">
        <v>0</v>
      </c>
      <c r="T110" s="197">
        <f>S110*H110</f>
        <v>0</v>
      </c>
      <c r="AR110" s="22" t="s">
        <v>126</v>
      </c>
      <c r="AT110" s="22" t="s">
        <v>121</v>
      </c>
      <c r="AU110" s="22" t="s">
        <v>83</v>
      </c>
      <c r="AY110" s="22" t="s">
        <v>119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22" t="s">
        <v>74</v>
      </c>
      <c r="BK110" s="198">
        <f>ROUND(I110*H110,2)</f>
        <v>0</v>
      </c>
      <c r="BL110" s="22" t="s">
        <v>126</v>
      </c>
      <c r="BM110" s="22" t="s">
        <v>192</v>
      </c>
    </row>
    <row r="111" spans="2:51" s="11" customFormat="1" ht="13.5">
      <c r="B111" s="199"/>
      <c r="C111" s="200"/>
      <c r="D111" s="222" t="s">
        <v>128</v>
      </c>
      <c r="E111" s="223" t="s">
        <v>21</v>
      </c>
      <c r="F111" s="224" t="s">
        <v>193</v>
      </c>
      <c r="G111" s="200"/>
      <c r="H111" s="225">
        <v>19.9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128</v>
      </c>
      <c r="AU111" s="210" t="s">
        <v>83</v>
      </c>
      <c r="AV111" s="11" t="s">
        <v>83</v>
      </c>
      <c r="AW111" s="11" t="s">
        <v>33</v>
      </c>
      <c r="AX111" s="11" t="s">
        <v>74</v>
      </c>
      <c r="AY111" s="210" t="s">
        <v>119</v>
      </c>
    </row>
    <row r="112" spans="2:65" s="1" customFormat="1" ht="22.5" customHeight="1">
      <c r="B112" s="39"/>
      <c r="C112" s="187" t="s">
        <v>194</v>
      </c>
      <c r="D112" s="187" t="s">
        <v>121</v>
      </c>
      <c r="E112" s="188" t="s">
        <v>195</v>
      </c>
      <c r="F112" s="189" t="s">
        <v>196</v>
      </c>
      <c r="G112" s="190" t="s">
        <v>168</v>
      </c>
      <c r="H112" s="191">
        <v>0.088</v>
      </c>
      <c r="I112" s="192"/>
      <c r="J112" s="193">
        <f>ROUND(I112*H112,2)</f>
        <v>0</v>
      </c>
      <c r="K112" s="189" t="s">
        <v>125</v>
      </c>
      <c r="L112" s="59"/>
      <c r="M112" s="194" t="s">
        <v>21</v>
      </c>
      <c r="N112" s="195" t="s">
        <v>40</v>
      </c>
      <c r="O112" s="40"/>
      <c r="P112" s="196">
        <f>O112*H112</f>
        <v>0</v>
      </c>
      <c r="Q112" s="196">
        <v>1.05156</v>
      </c>
      <c r="R112" s="196">
        <f>Q112*H112</f>
        <v>0.09253728</v>
      </c>
      <c r="S112" s="196">
        <v>0</v>
      </c>
      <c r="T112" s="197">
        <f>S112*H112</f>
        <v>0</v>
      </c>
      <c r="AR112" s="22" t="s">
        <v>126</v>
      </c>
      <c r="AT112" s="22" t="s">
        <v>121</v>
      </c>
      <c r="AU112" s="22" t="s">
        <v>83</v>
      </c>
      <c r="AY112" s="22" t="s">
        <v>119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22" t="s">
        <v>74</v>
      </c>
      <c r="BK112" s="198">
        <f>ROUND(I112*H112,2)</f>
        <v>0</v>
      </c>
      <c r="BL112" s="22" t="s">
        <v>126</v>
      </c>
      <c r="BM112" s="22" t="s">
        <v>197</v>
      </c>
    </row>
    <row r="113" spans="2:51" s="11" customFormat="1" ht="13.5">
      <c r="B113" s="199"/>
      <c r="C113" s="200"/>
      <c r="D113" s="222" t="s">
        <v>128</v>
      </c>
      <c r="E113" s="223" t="s">
        <v>21</v>
      </c>
      <c r="F113" s="224" t="s">
        <v>198</v>
      </c>
      <c r="G113" s="200"/>
      <c r="H113" s="225">
        <v>0.088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128</v>
      </c>
      <c r="AU113" s="210" t="s">
        <v>83</v>
      </c>
      <c r="AV113" s="11" t="s">
        <v>83</v>
      </c>
      <c r="AW113" s="11" t="s">
        <v>33</v>
      </c>
      <c r="AX113" s="11" t="s">
        <v>74</v>
      </c>
      <c r="AY113" s="210" t="s">
        <v>119</v>
      </c>
    </row>
    <row r="114" spans="2:65" s="1" customFormat="1" ht="22.5" customHeight="1">
      <c r="B114" s="39"/>
      <c r="C114" s="187" t="s">
        <v>199</v>
      </c>
      <c r="D114" s="187" t="s">
        <v>121</v>
      </c>
      <c r="E114" s="188" t="s">
        <v>200</v>
      </c>
      <c r="F114" s="189" t="s">
        <v>201</v>
      </c>
      <c r="G114" s="190" t="s">
        <v>168</v>
      </c>
      <c r="H114" s="191">
        <v>0.467</v>
      </c>
      <c r="I114" s="192"/>
      <c r="J114" s="193">
        <f>ROUND(I114*H114,2)</f>
        <v>0</v>
      </c>
      <c r="K114" s="189" t="s">
        <v>125</v>
      </c>
      <c r="L114" s="59"/>
      <c r="M114" s="194" t="s">
        <v>21</v>
      </c>
      <c r="N114" s="195" t="s">
        <v>40</v>
      </c>
      <c r="O114" s="40"/>
      <c r="P114" s="196">
        <f>O114*H114</f>
        <v>0</v>
      </c>
      <c r="Q114" s="196">
        <v>1.05256</v>
      </c>
      <c r="R114" s="196">
        <f>Q114*H114</f>
        <v>0.49154552</v>
      </c>
      <c r="S114" s="196">
        <v>0</v>
      </c>
      <c r="T114" s="197">
        <f>S114*H114</f>
        <v>0</v>
      </c>
      <c r="AR114" s="22" t="s">
        <v>126</v>
      </c>
      <c r="AT114" s="22" t="s">
        <v>121</v>
      </c>
      <c r="AU114" s="22" t="s">
        <v>83</v>
      </c>
      <c r="AY114" s="22" t="s">
        <v>119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22" t="s">
        <v>74</v>
      </c>
      <c r="BK114" s="198">
        <f>ROUND(I114*H114,2)</f>
        <v>0</v>
      </c>
      <c r="BL114" s="22" t="s">
        <v>126</v>
      </c>
      <c r="BM114" s="22" t="s">
        <v>202</v>
      </c>
    </row>
    <row r="115" spans="2:51" s="11" customFormat="1" ht="13.5">
      <c r="B115" s="199"/>
      <c r="C115" s="200"/>
      <c r="D115" s="201" t="s">
        <v>128</v>
      </c>
      <c r="E115" s="202" t="s">
        <v>21</v>
      </c>
      <c r="F115" s="203" t="s">
        <v>203</v>
      </c>
      <c r="G115" s="200"/>
      <c r="H115" s="204">
        <v>0.467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128</v>
      </c>
      <c r="AU115" s="210" t="s">
        <v>83</v>
      </c>
      <c r="AV115" s="11" t="s">
        <v>83</v>
      </c>
      <c r="AW115" s="11" t="s">
        <v>33</v>
      </c>
      <c r="AX115" s="11" t="s">
        <v>74</v>
      </c>
      <c r="AY115" s="210" t="s">
        <v>119</v>
      </c>
    </row>
    <row r="116" spans="2:63" s="10" customFormat="1" ht="29.85" customHeight="1">
      <c r="B116" s="170"/>
      <c r="C116" s="171"/>
      <c r="D116" s="184" t="s">
        <v>68</v>
      </c>
      <c r="E116" s="185" t="s">
        <v>204</v>
      </c>
      <c r="F116" s="185" t="s">
        <v>205</v>
      </c>
      <c r="G116" s="171"/>
      <c r="H116" s="171"/>
      <c r="I116" s="174"/>
      <c r="J116" s="186">
        <f>BK116</f>
        <v>0</v>
      </c>
      <c r="K116" s="171"/>
      <c r="L116" s="176"/>
      <c r="M116" s="177"/>
      <c r="N116" s="178"/>
      <c r="O116" s="178"/>
      <c r="P116" s="179">
        <f>SUM(P117:P127)</f>
        <v>0</v>
      </c>
      <c r="Q116" s="178"/>
      <c r="R116" s="179">
        <f>SUM(R117:R127)</f>
        <v>0</v>
      </c>
      <c r="S116" s="178"/>
      <c r="T116" s="180">
        <f>SUM(T117:T127)</f>
        <v>133.8076</v>
      </c>
      <c r="AR116" s="181" t="s">
        <v>74</v>
      </c>
      <c r="AT116" s="182" t="s">
        <v>68</v>
      </c>
      <c r="AU116" s="182" t="s">
        <v>74</v>
      </c>
      <c r="AY116" s="181" t="s">
        <v>119</v>
      </c>
      <c r="BK116" s="183">
        <f>SUM(BK117:BK127)</f>
        <v>0</v>
      </c>
    </row>
    <row r="117" spans="2:65" s="1" customFormat="1" ht="22.5" customHeight="1">
      <c r="B117" s="39"/>
      <c r="C117" s="187" t="s">
        <v>206</v>
      </c>
      <c r="D117" s="187" t="s">
        <v>121</v>
      </c>
      <c r="E117" s="188" t="s">
        <v>207</v>
      </c>
      <c r="F117" s="189" t="s">
        <v>208</v>
      </c>
      <c r="G117" s="190" t="s">
        <v>124</v>
      </c>
      <c r="H117" s="191">
        <v>15.92</v>
      </c>
      <c r="I117" s="192"/>
      <c r="J117" s="193">
        <f>ROUND(I117*H117,2)</f>
        <v>0</v>
      </c>
      <c r="K117" s="189" t="s">
        <v>125</v>
      </c>
      <c r="L117" s="59"/>
      <c r="M117" s="194" t="s">
        <v>21</v>
      </c>
      <c r="N117" s="195" t="s">
        <v>40</v>
      </c>
      <c r="O117" s="40"/>
      <c r="P117" s="196">
        <f>O117*H117</f>
        <v>0</v>
      </c>
      <c r="Q117" s="196">
        <v>0</v>
      </c>
      <c r="R117" s="196">
        <f>Q117*H117</f>
        <v>0</v>
      </c>
      <c r="S117" s="196">
        <v>2.2</v>
      </c>
      <c r="T117" s="197">
        <f>S117*H117</f>
        <v>35.024</v>
      </c>
      <c r="AR117" s="22" t="s">
        <v>126</v>
      </c>
      <c r="AT117" s="22" t="s">
        <v>121</v>
      </c>
      <c r="AU117" s="22" t="s">
        <v>83</v>
      </c>
      <c r="AY117" s="22" t="s">
        <v>119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22" t="s">
        <v>74</v>
      </c>
      <c r="BK117" s="198">
        <f>ROUND(I117*H117,2)</f>
        <v>0</v>
      </c>
      <c r="BL117" s="22" t="s">
        <v>126</v>
      </c>
      <c r="BM117" s="22" t="s">
        <v>209</v>
      </c>
    </row>
    <row r="118" spans="2:51" s="11" customFormat="1" ht="13.5">
      <c r="B118" s="199"/>
      <c r="C118" s="200"/>
      <c r="D118" s="222" t="s">
        <v>128</v>
      </c>
      <c r="E118" s="223" t="s">
        <v>21</v>
      </c>
      <c r="F118" s="224" t="s">
        <v>155</v>
      </c>
      <c r="G118" s="200"/>
      <c r="H118" s="225">
        <v>15.92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128</v>
      </c>
      <c r="AU118" s="210" t="s">
        <v>83</v>
      </c>
      <c r="AV118" s="11" t="s">
        <v>83</v>
      </c>
      <c r="AW118" s="11" t="s">
        <v>33</v>
      </c>
      <c r="AX118" s="11" t="s">
        <v>74</v>
      </c>
      <c r="AY118" s="210" t="s">
        <v>119</v>
      </c>
    </row>
    <row r="119" spans="2:65" s="1" customFormat="1" ht="31.5" customHeight="1">
      <c r="B119" s="39"/>
      <c r="C119" s="187" t="s">
        <v>131</v>
      </c>
      <c r="D119" s="187" t="s">
        <v>121</v>
      </c>
      <c r="E119" s="188" t="s">
        <v>210</v>
      </c>
      <c r="F119" s="189" t="s">
        <v>211</v>
      </c>
      <c r="G119" s="190" t="s">
        <v>124</v>
      </c>
      <c r="H119" s="191">
        <v>31.84</v>
      </c>
      <c r="I119" s="192"/>
      <c r="J119" s="193">
        <f>ROUND(I119*H119,2)</f>
        <v>0</v>
      </c>
      <c r="K119" s="189" t="s">
        <v>125</v>
      </c>
      <c r="L119" s="59"/>
      <c r="M119" s="194" t="s">
        <v>21</v>
      </c>
      <c r="N119" s="195" t="s">
        <v>40</v>
      </c>
      <c r="O119" s="40"/>
      <c r="P119" s="196">
        <f>O119*H119</f>
        <v>0</v>
      </c>
      <c r="Q119" s="196">
        <v>0</v>
      </c>
      <c r="R119" s="196">
        <f>Q119*H119</f>
        <v>0</v>
      </c>
      <c r="S119" s="196">
        <v>2.5</v>
      </c>
      <c r="T119" s="197">
        <f>S119*H119</f>
        <v>79.6</v>
      </c>
      <c r="AR119" s="22" t="s">
        <v>126</v>
      </c>
      <c r="AT119" s="22" t="s">
        <v>121</v>
      </c>
      <c r="AU119" s="22" t="s">
        <v>83</v>
      </c>
      <c r="AY119" s="22" t="s">
        <v>119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22" t="s">
        <v>74</v>
      </c>
      <c r="BK119" s="198">
        <f>ROUND(I119*H119,2)</f>
        <v>0</v>
      </c>
      <c r="BL119" s="22" t="s">
        <v>126</v>
      </c>
      <c r="BM119" s="22" t="s">
        <v>212</v>
      </c>
    </row>
    <row r="120" spans="2:51" s="11" customFormat="1" ht="13.5">
      <c r="B120" s="199"/>
      <c r="C120" s="200"/>
      <c r="D120" s="222" t="s">
        <v>128</v>
      </c>
      <c r="E120" s="223" t="s">
        <v>21</v>
      </c>
      <c r="F120" s="224" t="s">
        <v>213</v>
      </c>
      <c r="G120" s="200"/>
      <c r="H120" s="225">
        <v>31.84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128</v>
      </c>
      <c r="AU120" s="210" t="s">
        <v>83</v>
      </c>
      <c r="AV120" s="11" t="s">
        <v>83</v>
      </c>
      <c r="AW120" s="11" t="s">
        <v>33</v>
      </c>
      <c r="AX120" s="11" t="s">
        <v>74</v>
      </c>
      <c r="AY120" s="210" t="s">
        <v>119</v>
      </c>
    </row>
    <row r="121" spans="2:65" s="1" customFormat="1" ht="22.5" customHeight="1">
      <c r="B121" s="39"/>
      <c r="C121" s="187" t="s">
        <v>83</v>
      </c>
      <c r="D121" s="187" t="s">
        <v>121</v>
      </c>
      <c r="E121" s="188" t="s">
        <v>214</v>
      </c>
      <c r="F121" s="189" t="s">
        <v>215</v>
      </c>
      <c r="G121" s="190" t="s">
        <v>124</v>
      </c>
      <c r="H121" s="191">
        <v>7.164</v>
      </c>
      <c r="I121" s="192"/>
      <c r="J121" s="193">
        <f>ROUND(I121*H121,2)</f>
        <v>0</v>
      </c>
      <c r="K121" s="189" t="s">
        <v>125</v>
      </c>
      <c r="L121" s="59"/>
      <c r="M121" s="194" t="s">
        <v>21</v>
      </c>
      <c r="N121" s="195" t="s">
        <v>40</v>
      </c>
      <c r="O121" s="40"/>
      <c r="P121" s="196">
        <f>O121*H121</f>
        <v>0</v>
      </c>
      <c r="Q121" s="196">
        <v>0</v>
      </c>
      <c r="R121" s="196">
        <f>Q121*H121</f>
        <v>0</v>
      </c>
      <c r="S121" s="196">
        <v>2.4</v>
      </c>
      <c r="T121" s="197">
        <f>S121*H121</f>
        <v>17.1936</v>
      </c>
      <c r="AR121" s="22" t="s">
        <v>126</v>
      </c>
      <c r="AT121" s="22" t="s">
        <v>121</v>
      </c>
      <c r="AU121" s="22" t="s">
        <v>83</v>
      </c>
      <c r="AY121" s="22" t="s">
        <v>119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2" t="s">
        <v>74</v>
      </c>
      <c r="BK121" s="198">
        <f>ROUND(I121*H121,2)</f>
        <v>0</v>
      </c>
      <c r="BL121" s="22" t="s">
        <v>126</v>
      </c>
      <c r="BM121" s="22" t="s">
        <v>216</v>
      </c>
    </row>
    <row r="122" spans="2:51" s="11" customFormat="1" ht="13.5">
      <c r="B122" s="199"/>
      <c r="C122" s="200"/>
      <c r="D122" s="222" t="s">
        <v>128</v>
      </c>
      <c r="E122" s="223" t="s">
        <v>21</v>
      </c>
      <c r="F122" s="224" t="s">
        <v>217</v>
      </c>
      <c r="G122" s="200"/>
      <c r="H122" s="225">
        <v>7.164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128</v>
      </c>
      <c r="AU122" s="210" t="s">
        <v>83</v>
      </c>
      <c r="AV122" s="11" t="s">
        <v>83</v>
      </c>
      <c r="AW122" s="11" t="s">
        <v>33</v>
      </c>
      <c r="AX122" s="11" t="s">
        <v>74</v>
      </c>
      <c r="AY122" s="210" t="s">
        <v>119</v>
      </c>
    </row>
    <row r="123" spans="2:65" s="1" customFormat="1" ht="57" customHeight="1">
      <c r="B123" s="39"/>
      <c r="C123" s="187" t="s">
        <v>218</v>
      </c>
      <c r="D123" s="187" t="s">
        <v>121</v>
      </c>
      <c r="E123" s="188" t="s">
        <v>219</v>
      </c>
      <c r="F123" s="189" t="s">
        <v>220</v>
      </c>
      <c r="G123" s="190" t="s">
        <v>174</v>
      </c>
      <c r="H123" s="191">
        <v>79.6</v>
      </c>
      <c r="I123" s="192"/>
      <c r="J123" s="193">
        <f>ROUND(I123*H123,2)</f>
        <v>0</v>
      </c>
      <c r="K123" s="189" t="s">
        <v>125</v>
      </c>
      <c r="L123" s="59"/>
      <c r="M123" s="194" t="s">
        <v>21</v>
      </c>
      <c r="N123" s="195" t="s">
        <v>40</v>
      </c>
      <c r="O123" s="40"/>
      <c r="P123" s="196">
        <f>O123*H123</f>
        <v>0</v>
      </c>
      <c r="Q123" s="196">
        <v>0</v>
      </c>
      <c r="R123" s="196">
        <f>Q123*H123</f>
        <v>0</v>
      </c>
      <c r="S123" s="196">
        <v>0.025</v>
      </c>
      <c r="T123" s="197">
        <f>S123*H123</f>
        <v>1.99</v>
      </c>
      <c r="AR123" s="22" t="s">
        <v>126</v>
      </c>
      <c r="AT123" s="22" t="s">
        <v>121</v>
      </c>
      <c r="AU123" s="22" t="s">
        <v>83</v>
      </c>
      <c r="AY123" s="22" t="s">
        <v>119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2" t="s">
        <v>74</v>
      </c>
      <c r="BK123" s="198">
        <f>ROUND(I123*H123,2)</f>
        <v>0</v>
      </c>
      <c r="BL123" s="22" t="s">
        <v>126</v>
      </c>
      <c r="BM123" s="22" t="s">
        <v>221</v>
      </c>
    </row>
    <row r="124" spans="2:51" s="11" customFormat="1" ht="13.5">
      <c r="B124" s="199"/>
      <c r="C124" s="200"/>
      <c r="D124" s="222" t="s">
        <v>128</v>
      </c>
      <c r="E124" s="223" t="s">
        <v>21</v>
      </c>
      <c r="F124" s="224" t="s">
        <v>81</v>
      </c>
      <c r="G124" s="200"/>
      <c r="H124" s="225">
        <v>79.6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128</v>
      </c>
      <c r="AU124" s="210" t="s">
        <v>83</v>
      </c>
      <c r="AV124" s="11" t="s">
        <v>83</v>
      </c>
      <c r="AW124" s="11" t="s">
        <v>33</v>
      </c>
      <c r="AX124" s="11" t="s">
        <v>74</v>
      </c>
      <c r="AY124" s="210" t="s">
        <v>119</v>
      </c>
    </row>
    <row r="125" spans="2:65" s="1" customFormat="1" ht="22.5" customHeight="1">
      <c r="B125" s="39"/>
      <c r="C125" s="187" t="s">
        <v>126</v>
      </c>
      <c r="D125" s="187" t="s">
        <v>121</v>
      </c>
      <c r="E125" s="188" t="s">
        <v>222</v>
      </c>
      <c r="F125" s="189" t="s">
        <v>223</v>
      </c>
      <c r="G125" s="190" t="s">
        <v>124</v>
      </c>
      <c r="H125" s="191">
        <v>28.656</v>
      </c>
      <c r="I125" s="192"/>
      <c r="J125" s="193">
        <f>ROUND(I125*H125,2)</f>
        <v>0</v>
      </c>
      <c r="K125" s="189" t="s">
        <v>21</v>
      </c>
      <c r="L125" s="59"/>
      <c r="M125" s="194" t="s">
        <v>21</v>
      </c>
      <c r="N125" s="195" t="s">
        <v>40</v>
      </c>
      <c r="O125" s="4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AR125" s="22" t="s">
        <v>126</v>
      </c>
      <c r="AT125" s="22" t="s">
        <v>121</v>
      </c>
      <c r="AU125" s="22" t="s">
        <v>83</v>
      </c>
      <c r="AY125" s="22" t="s">
        <v>119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2" t="s">
        <v>74</v>
      </c>
      <c r="BK125" s="198">
        <f>ROUND(I125*H125,2)</f>
        <v>0</v>
      </c>
      <c r="BL125" s="22" t="s">
        <v>126</v>
      </c>
      <c r="BM125" s="22" t="s">
        <v>224</v>
      </c>
    </row>
    <row r="126" spans="2:51" s="11" customFormat="1" ht="13.5">
      <c r="B126" s="199"/>
      <c r="C126" s="200"/>
      <c r="D126" s="222" t="s">
        <v>128</v>
      </c>
      <c r="E126" s="223" t="s">
        <v>21</v>
      </c>
      <c r="F126" s="224" t="s">
        <v>225</v>
      </c>
      <c r="G126" s="200"/>
      <c r="H126" s="225">
        <v>28.656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128</v>
      </c>
      <c r="AU126" s="210" t="s">
        <v>83</v>
      </c>
      <c r="AV126" s="11" t="s">
        <v>83</v>
      </c>
      <c r="AW126" s="11" t="s">
        <v>33</v>
      </c>
      <c r="AX126" s="11" t="s">
        <v>74</v>
      </c>
      <c r="AY126" s="210" t="s">
        <v>119</v>
      </c>
    </row>
    <row r="127" spans="2:65" s="1" customFormat="1" ht="22.5" customHeight="1">
      <c r="B127" s="39"/>
      <c r="C127" s="187" t="s">
        <v>226</v>
      </c>
      <c r="D127" s="187" t="s">
        <v>121</v>
      </c>
      <c r="E127" s="188" t="s">
        <v>227</v>
      </c>
      <c r="F127" s="189" t="s">
        <v>228</v>
      </c>
      <c r="G127" s="190" t="s">
        <v>174</v>
      </c>
      <c r="H127" s="191">
        <v>79.6</v>
      </c>
      <c r="I127" s="192"/>
      <c r="J127" s="193">
        <f>ROUND(I127*H127,2)</f>
        <v>0</v>
      </c>
      <c r="K127" s="189" t="s">
        <v>21</v>
      </c>
      <c r="L127" s="59"/>
      <c r="M127" s="194" t="s">
        <v>21</v>
      </c>
      <c r="N127" s="195" t="s">
        <v>40</v>
      </c>
      <c r="O127" s="4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2" t="s">
        <v>126</v>
      </c>
      <c r="AT127" s="22" t="s">
        <v>121</v>
      </c>
      <c r="AU127" s="22" t="s">
        <v>83</v>
      </c>
      <c r="AY127" s="22" t="s">
        <v>119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2" t="s">
        <v>74</v>
      </c>
      <c r="BK127" s="198">
        <f>ROUND(I127*H127,2)</f>
        <v>0</v>
      </c>
      <c r="BL127" s="22" t="s">
        <v>126</v>
      </c>
      <c r="BM127" s="22" t="s">
        <v>229</v>
      </c>
    </row>
    <row r="128" spans="2:63" s="10" customFormat="1" ht="29.85" customHeight="1">
      <c r="B128" s="170"/>
      <c r="C128" s="171"/>
      <c r="D128" s="184" t="s">
        <v>68</v>
      </c>
      <c r="E128" s="185" t="s">
        <v>230</v>
      </c>
      <c r="F128" s="185" t="s">
        <v>231</v>
      </c>
      <c r="G128" s="171"/>
      <c r="H128" s="171"/>
      <c r="I128" s="174"/>
      <c r="J128" s="186">
        <f>BK128</f>
        <v>0</v>
      </c>
      <c r="K128" s="171"/>
      <c r="L128" s="176"/>
      <c r="M128" s="177"/>
      <c r="N128" s="178"/>
      <c r="O128" s="178"/>
      <c r="P128" s="179">
        <f>SUM(P129:P137)</f>
        <v>0</v>
      </c>
      <c r="Q128" s="178"/>
      <c r="R128" s="179">
        <f>SUM(R129:R137)</f>
        <v>0</v>
      </c>
      <c r="S128" s="178"/>
      <c r="T128" s="180">
        <f>SUM(T129:T137)</f>
        <v>0</v>
      </c>
      <c r="AR128" s="181" t="s">
        <v>74</v>
      </c>
      <c r="AT128" s="182" t="s">
        <v>68</v>
      </c>
      <c r="AU128" s="182" t="s">
        <v>74</v>
      </c>
      <c r="AY128" s="181" t="s">
        <v>119</v>
      </c>
      <c r="BK128" s="183">
        <f>SUM(BK129:BK137)</f>
        <v>0</v>
      </c>
    </row>
    <row r="129" spans="2:65" s="1" customFormat="1" ht="31.5" customHeight="1">
      <c r="B129" s="39"/>
      <c r="C129" s="187" t="s">
        <v>232</v>
      </c>
      <c r="D129" s="187" t="s">
        <v>121</v>
      </c>
      <c r="E129" s="188" t="s">
        <v>233</v>
      </c>
      <c r="F129" s="189" t="s">
        <v>234</v>
      </c>
      <c r="G129" s="190" t="s">
        <v>168</v>
      </c>
      <c r="H129" s="191">
        <v>60.178</v>
      </c>
      <c r="I129" s="192"/>
      <c r="J129" s="193">
        <f>ROUND(I129*H129,2)</f>
        <v>0</v>
      </c>
      <c r="K129" s="189" t="s">
        <v>125</v>
      </c>
      <c r="L129" s="59"/>
      <c r="M129" s="194" t="s">
        <v>21</v>
      </c>
      <c r="N129" s="195" t="s">
        <v>40</v>
      </c>
      <c r="O129" s="4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AR129" s="22" t="s">
        <v>126</v>
      </c>
      <c r="AT129" s="22" t="s">
        <v>121</v>
      </c>
      <c r="AU129" s="22" t="s">
        <v>83</v>
      </c>
      <c r="AY129" s="22" t="s">
        <v>119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22" t="s">
        <v>74</v>
      </c>
      <c r="BK129" s="198">
        <f>ROUND(I129*H129,2)</f>
        <v>0</v>
      </c>
      <c r="BL129" s="22" t="s">
        <v>126</v>
      </c>
      <c r="BM129" s="22" t="s">
        <v>235</v>
      </c>
    </row>
    <row r="130" spans="2:51" s="11" customFormat="1" ht="13.5">
      <c r="B130" s="199"/>
      <c r="C130" s="200"/>
      <c r="D130" s="222" t="s">
        <v>128</v>
      </c>
      <c r="E130" s="223" t="s">
        <v>21</v>
      </c>
      <c r="F130" s="224" t="s">
        <v>236</v>
      </c>
      <c r="G130" s="200"/>
      <c r="H130" s="225">
        <v>60.178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128</v>
      </c>
      <c r="AU130" s="210" t="s">
        <v>83</v>
      </c>
      <c r="AV130" s="11" t="s">
        <v>83</v>
      </c>
      <c r="AW130" s="11" t="s">
        <v>33</v>
      </c>
      <c r="AX130" s="11" t="s">
        <v>74</v>
      </c>
      <c r="AY130" s="210" t="s">
        <v>119</v>
      </c>
    </row>
    <row r="131" spans="2:65" s="1" customFormat="1" ht="31.5" customHeight="1">
      <c r="B131" s="39"/>
      <c r="C131" s="187" t="s">
        <v>237</v>
      </c>
      <c r="D131" s="187" t="s">
        <v>121</v>
      </c>
      <c r="E131" s="188" t="s">
        <v>238</v>
      </c>
      <c r="F131" s="189" t="s">
        <v>239</v>
      </c>
      <c r="G131" s="190" t="s">
        <v>168</v>
      </c>
      <c r="H131" s="191">
        <v>60.178</v>
      </c>
      <c r="I131" s="192"/>
      <c r="J131" s="193">
        <f>ROUND(I131*H131,2)</f>
        <v>0</v>
      </c>
      <c r="K131" s="189" t="s">
        <v>125</v>
      </c>
      <c r="L131" s="59"/>
      <c r="M131" s="194" t="s">
        <v>21</v>
      </c>
      <c r="N131" s="195" t="s">
        <v>40</v>
      </c>
      <c r="O131" s="4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AR131" s="22" t="s">
        <v>126</v>
      </c>
      <c r="AT131" s="22" t="s">
        <v>121</v>
      </c>
      <c r="AU131" s="22" t="s">
        <v>83</v>
      </c>
      <c r="AY131" s="22" t="s">
        <v>119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22" t="s">
        <v>74</v>
      </c>
      <c r="BK131" s="198">
        <f>ROUND(I131*H131,2)</f>
        <v>0</v>
      </c>
      <c r="BL131" s="22" t="s">
        <v>126</v>
      </c>
      <c r="BM131" s="22" t="s">
        <v>240</v>
      </c>
    </row>
    <row r="132" spans="2:51" s="11" customFormat="1" ht="13.5">
      <c r="B132" s="199"/>
      <c r="C132" s="200"/>
      <c r="D132" s="222" t="s">
        <v>128</v>
      </c>
      <c r="E132" s="223" t="s">
        <v>21</v>
      </c>
      <c r="F132" s="224" t="s">
        <v>241</v>
      </c>
      <c r="G132" s="200"/>
      <c r="H132" s="225">
        <v>60.178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128</v>
      </c>
      <c r="AU132" s="210" t="s">
        <v>83</v>
      </c>
      <c r="AV132" s="11" t="s">
        <v>83</v>
      </c>
      <c r="AW132" s="11" t="s">
        <v>33</v>
      </c>
      <c r="AX132" s="11" t="s">
        <v>74</v>
      </c>
      <c r="AY132" s="210" t="s">
        <v>119</v>
      </c>
    </row>
    <row r="133" spans="2:65" s="1" customFormat="1" ht="31.5" customHeight="1">
      <c r="B133" s="39"/>
      <c r="C133" s="187" t="s">
        <v>242</v>
      </c>
      <c r="D133" s="187" t="s">
        <v>121</v>
      </c>
      <c r="E133" s="188" t="s">
        <v>243</v>
      </c>
      <c r="F133" s="189" t="s">
        <v>244</v>
      </c>
      <c r="G133" s="190" t="s">
        <v>168</v>
      </c>
      <c r="H133" s="191">
        <v>1444.272</v>
      </c>
      <c r="I133" s="192"/>
      <c r="J133" s="193">
        <f>ROUND(I133*H133,2)</f>
        <v>0</v>
      </c>
      <c r="K133" s="189" t="s">
        <v>125</v>
      </c>
      <c r="L133" s="59"/>
      <c r="M133" s="194" t="s">
        <v>21</v>
      </c>
      <c r="N133" s="195" t="s">
        <v>40</v>
      </c>
      <c r="O133" s="4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AR133" s="22" t="s">
        <v>126</v>
      </c>
      <c r="AT133" s="22" t="s">
        <v>121</v>
      </c>
      <c r="AU133" s="22" t="s">
        <v>83</v>
      </c>
      <c r="AY133" s="22" t="s">
        <v>119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2" t="s">
        <v>74</v>
      </c>
      <c r="BK133" s="198">
        <f>ROUND(I133*H133,2)</f>
        <v>0</v>
      </c>
      <c r="BL133" s="22" t="s">
        <v>126</v>
      </c>
      <c r="BM133" s="22" t="s">
        <v>245</v>
      </c>
    </row>
    <row r="134" spans="2:51" s="11" customFormat="1" ht="13.5">
      <c r="B134" s="199"/>
      <c r="C134" s="200"/>
      <c r="D134" s="201" t="s">
        <v>128</v>
      </c>
      <c r="E134" s="202" t="s">
        <v>21</v>
      </c>
      <c r="F134" s="203" t="s">
        <v>241</v>
      </c>
      <c r="G134" s="200"/>
      <c r="H134" s="204">
        <v>60.178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128</v>
      </c>
      <c r="AU134" s="210" t="s">
        <v>83</v>
      </c>
      <c r="AV134" s="11" t="s">
        <v>83</v>
      </c>
      <c r="AW134" s="11" t="s">
        <v>33</v>
      </c>
      <c r="AX134" s="11" t="s">
        <v>74</v>
      </c>
      <c r="AY134" s="210" t="s">
        <v>119</v>
      </c>
    </row>
    <row r="135" spans="2:51" s="11" customFormat="1" ht="13.5">
      <c r="B135" s="199"/>
      <c r="C135" s="200"/>
      <c r="D135" s="222" t="s">
        <v>128</v>
      </c>
      <c r="E135" s="200"/>
      <c r="F135" s="224" t="s">
        <v>246</v>
      </c>
      <c r="G135" s="200"/>
      <c r="H135" s="225">
        <v>1444.272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128</v>
      </c>
      <c r="AU135" s="210" t="s">
        <v>83</v>
      </c>
      <c r="AV135" s="11" t="s">
        <v>83</v>
      </c>
      <c r="AW135" s="11" t="s">
        <v>6</v>
      </c>
      <c r="AX135" s="11" t="s">
        <v>74</v>
      </c>
      <c r="AY135" s="210" t="s">
        <v>119</v>
      </c>
    </row>
    <row r="136" spans="2:65" s="1" customFormat="1" ht="22.5" customHeight="1">
      <c r="B136" s="39"/>
      <c r="C136" s="187" t="s">
        <v>204</v>
      </c>
      <c r="D136" s="187" t="s">
        <v>121</v>
      </c>
      <c r="E136" s="188" t="s">
        <v>247</v>
      </c>
      <c r="F136" s="189" t="s">
        <v>248</v>
      </c>
      <c r="G136" s="190" t="s">
        <v>168</v>
      </c>
      <c r="H136" s="191">
        <v>60.178</v>
      </c>
      <c r="I136" s="192"/>
      <c r="J136" s="193">
        <f>ROUND(I136*H136,2)</f>
        <v>0</v>
      </c>
      <c r="K136" s="189" t="s">
        <v>125</v>
      </c>
      <c r="L136" s="59"/>
      <c r="M136" s="194" t="s">
        <v>21</v>
      </c>
      <c r="N136" s="195" t="s">
        <v>40</v>
      </c>
      <c r="O136" s="40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AR136" s="22" t="s">
        <v>126</v>
      </c>
      <c r="AT136" s="22" t="s">
        <v>121</v>
      </c>
      <c r="AU136" s="22" t="s">
        <v>83</v>
      </c>
      <c r="AY136" s="22" t="s">
        <v>119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22" t="s">
        <v>74</v>
      </c>
      <c r="BK136" s="198">
        <f>ROUND(I136*H136,2)</f>
        <v>0</v>
      </c>
      <c r="BL136" s="22" t="s">
        <v>126</v>
      </c>
      <c r="BM136" s="22" t="s">
        <v>249</v>
      </c>
    </row>
    <row r="137" spans="2:51" s="11" customFormat="1" ht="13.5">
      <c r="B137" s="199"/>
      <c r="C137" s="200"/>
      <c r="D137" s="201" t="s">
        <v>128</v>
      </c>
      <c r="E137" s="202" t="s">
        <v>21</v>
      </c>
      <c r="F137" s="203" t="s">
        <v>241</v>
      </c>
      <c r="G137" s="200"/>
      <c r="H137" s="204">
        <v>60.178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128</v>
      </c>
      <c r="AU137" s="210" t="s">
        <v>83</v>
      </c>
      <c r="AV137" s="11" t="s">
        <v>83</v>
      </c>
      <c r="AW137" s="11" t="s">
        <v>33</v>
      </c>
      <c r="AX137" s="11" t="s">
        <v>74</v>
      </c>
      <c r="AY137" s="210" t="s">
        <v>119</v>
      </c>
    </row>
    <row r="138" spans="2:63" s="10" customFormat="1" ht="37.35" customHeight="1">
      <c r="B138" s="170"/>
      <c r="C138" s="171"/>
      <c r="D138" s="172" t="s">
        <v>68</v>
      </c>
      <c r="E138" s="173" t="s">
        <v>250</v>
      </c>
      <c r="F138" s="173" t="s">
        <v>251</v>
      </c>
      <c r="G138" s="171"/>
      <c r="H138" s="171"/>
      <c r="I138" s="174"/>
      <c r="J138" s="175">
        <f>BK138</f>
        <v>0</v>
      </c>
      <c r="K138" s="171"/>
      <c r="L138" s="176"/>
      <c r="M138" s="177"/>
      <c r="N138" s="178"/>
      <c r="O138" s="178"/>
      <c r="P138" s="179">
        <f>P139</f>
        <v>0</v>
      </c>
      <c r="Q138" s="178"/>
      <c r="R138" s="179">
        <f>R139</f>
        <v>0.01353318</v>
      </c>
      <c r="S138" s="178"/>
      <c r="T138" s="180">
        <f>T139</f>
        <v>0</v>
      </c>
      <c r="AR138" s="181" t="s">
        <v>83</v>
      </c>
      <c r="AT138" s="182" t="s">
        <v>68</v>
      </c>
      <c r="AU138" s="182" t="s">
        <v>69</v>
      </c>
      <c r="AY138" s="181" t="s">
        <v>119</v>
      </c>
      <c r="BK138" s="183">
        <f>BK139</f>
        <v>0</v>
      </c>
    </row>
    <row r="139" spans="2:63" s="10" customFormat="1" ht="19.9" customHeight="1">
      <c r="B139" s="170"/>
      <c r="C139" s="171"/>
      <c r="D139" s="184" t="s">
        <v>68</v>
      </c>
      <c r="E139" s="185" t="s">
        <v>252</v>
      </c>
      <c r="F139" s="185" t="s">
        <v>253</v>
      </c>
      <c r="G139" s="171"/>
      <c r="H139" s="171"/>
      <c r="I139" s="174"/>
      <c r="J139" s="186">
        <f>BK139</f>
        <v>0</v>
      </c>
      <c r="K139" s="171"/>
      <c r="L139" s="176"/>
      <c r="M139" s="177"/>
      <c r="N139" s="178"/>
      <c r="O139" s="178"/>
      <c r="P139" s="179">
        <f>SUM(P140:P147)</f>
        <v>0</v>
      </c>
      <c r="Q139" s="178"/>
      <c r="R139" s="179">
        <f>SUM(R140:R147)</f>
        <v>0.01353318</v>
      </c>
      <c r="S139" s="178"/>
      <c r="T139" s="180">
        <f>SUM(T140:T147)</f>
        <v>0</v>
      </c>
      <c r="AR139" s="181" t="s">
        <v>83</v>
      </c>
      <c r="AT139" s="182" t="s">
        <v>68</v>
      </c>
      <c r="AU139" s="182" t="s">
        <v>74</v>
      </c>
      <c r="AY139" s="181" t="s">
        <v>119</v>
      </c>
      <c r="BK139" s="183">
        <f>SUM(BK140:BK147)</f>
        <v>0</v>
      </c>
    </row>
    <row r="140" spans="2:65" s="1" customFormat="1" ht="22.5" customHeight="1">
      <c r="B140" s="39"/>
      <c r="C140" s="187" t="s">
        <v>254</v>
      </c>
      <c r="D140" s="187" t="s">
        <v>121</v>
      </c>
      <c r="E140" s="188" t="s">
        <v>255</v>
      </c>
      <c r="F140" s="189" t="s">
        <v>256</v>
      </c>
      <c r="G140" s="190" t="s">
        <v>141</v>
      </c>
      <c r="H140" s="191">
        <v>28.794</v>
      </c>
      <c r="I140" s="192"/>
      <c r="J140" s="193">
        <f>ROUND(I140*H140,2)</f>
        <v>0</v>
      </c>
      <c r="K140" s="189" t="s">
        <v>125</v>
      </c>
      <c r="L140" s="59"/>
      <c r="M140" s="194" t="s">
        <v>21</v>
      </c>
      <c r="N140" s="195" t="s">
        <v>40</v>
      </c>
      <c r="O140" s="40"/>
      <c r="P140" s="196">
        <f>O140*H140</f>
        <v>0</v>
      </c>
      <c r="Q140" s="196">
        <v>6E-05</v>
      </c>
      <c r="R140" s="196">
        <f>Q140*H140</f>
        <v>0.0017276400000000001</v>
      </c>
      <c r="S140" s="196">
        <v>0</v>
      </c>
      <c r="T140" s="197">
        <f>S140*H140</f>
        <v>0</v>
      </c>
      <c r="AR140" s="22" t="s">
        <v>142</v>
      </c>
      <c r="AT140" s="22" t="s">
        <v>121</v>
      </c>
      <c r="AU140" s="22" t="s">
        <v>83</v>
      </c>
      <c r="AY140" s="22" t="s">
        <v>119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22" t="s">
        <v>74</v>
      </c>
      <c r="BK140" s="198">
        <f>ROUND(I140*H140,2)</f>
        <v>0</v>
      </c>
      <c r="BL140" s="22" t="s">
        <v>142</v>
      </c>
      <c r="BM140" s="22" t="s">
        <v>257</v>
      </c>
    </row>
    <row r="141" spans="2:51" s="11" customFormat="1" ht="13.5">
      <c r="B141" s="199"/>
      <c r="C141" s="200"/>
      <c r="D141" s="222" t="s">
        <v>128</v>
      </c>
      <c r="E141" s="223" t="s">
        <v>84</v>
      </c>
      <c r="F141" s="224" t="s">
        <v>258</v>
      </c>
      <c r="G141" s="200"/>
      <c r="H141" s="225">
        <v>28.794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128</v>
      </c>
      <c r="AU141" s="210" t="s">
        <v>83</v>
      </c>
      <c r="AV141" s="11" t="s">
        <v>83</v>
      </c>
      <c r="AW141" s="11" t="s">
        <v>33</v>
      </c>
      <c r="AX141" s="11" t="s">
        <v>74</v>
      </c>
      <c r="AY141" s="210" t="s">
        <v>119</v>
      </c>
    </row>
    <row r="142" spans="2:65" s="1" customFormat="1" ht="22.5" customHeight="1">
      <c r="B142" s="39"/>
      <c r="C142" s="187" t="s">
        <v>259</v>
      </c>
      <c r="D142" s="187" t="s">
        <v>121</v>
      </c>
      <c r="E142" s="188" t="s">
        <v>260</v>
      </c>
      <c r="F142" s="189" t="s">
        <v>261</v>
      </c>
      <c r="G142" s="190" t="s">
        <v>141</v>
      </c>
      <c r="H142" s="191">
        <v>28.794</v>
      </c>
      <c r="I142" s="192"/>
      <c r="J142" s="193">
        <f>ROUND(I142*H142,2)</f>
        <v>0</v>
      </c>
      <c r="K142" s="189" t="s">
        <v>125</v>
      </c>
      <c r="L142" s="59"/>
      <c r="M142" s="194" t="s">
        <v>21</v>
      </c>
      <c r="N142" s="195" t="s">
        <v>40</v>
      </c>
      <c r="O142" s="40"/>
      <c r="P142" s="196">
        <f>O142*H142</f>
        <v>0</v>
      </c>
      <c r="Q142" s="196">
        <v>0.00017</v>
      </c>
      <c r="R142" s="196">
        <f>Q142*H142</f>
        <v>0.00489498</v>
      </c>
      <c r="S142" s="196">
        <v>0</v>
      </c>
      <c r="T142" s="197">
        <f>S142*H142</f>
        <v>0</v>
      </c>
      <c r="AR142" s="22" t="s">
        <v>142</v>
      </c>
      <c r="AT142" s="22" t="s">
        <v>121</v>
      </c>
      <c r="AU142" s="22" t="s">
        <v>83</v>
      </c>
      <c r="AY142" s="22" t="s">
        <v>119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2" t="s">
        <v>74</v>
      </c>
      <c r="BK142" s="198">
        <f>ROUND(I142*H142,2)</f>
        <v>0</v>
      </c>
      <c r="BL142" s="22" t="s">
        <v>142</v>
      </c>
      <c r="BM142" s="22" t="s">
        <v>262</v>
      </c>
    </row>
    <row r="143" spans="2:51" s="11" customFormat="1" ht="13.5">
      <c r="B143" s="199"/>
      <c r="C143" s="200"/>
      <c r="D143" s="222" t="s">
        <v>128</v>
      </c>
      <c r="E143" s="223" t="s">
        <v>21</v>
      </c>
      <c r="F143" s="224" t="s">
        <v>84</v>
      </c>
      <c r="G143" s="200"/>
      <c r="H143" s="225">
        <v>28.794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128</v>
      </c>
      <c r="AU143" s="210" t="s">
        <v>83</v>
      </c>
      <c r="AV143" s="11" t="s">
        <v>83</v>
      </c>
      <c r="AW143" s="11" t="s">
        <v>33</v>
      </c>
      <c r="AX143" s="11" t="s">
        <v>74</v>
      </c>
      <c r="AY143" s="210" t="s">
        <v>119</v>
      </c>
    </row>
    <row r="144" spans="2:65" s="1" customFormat="1" ht="22.5" customHeight="1">
      <c r="B144" s="39"/>
      <c r="C144" s="187" t="s">
        <v>263</v>
      </c>
      <c r="D144" s="187" t="s">
        <v>121</v>
      </c>
      <c r="E144" s="188" t="s">
        <v>264</v>
      </c>
      <c r="F144" s="189" t="s">
        <v>265</v>
      </c>
      <c r="G144" s="190" t="s">
        <v>141</v>
      </c>
      <c r="H144" s="191">
        <v>28.794</v>
      </c>
      <c r="I144" s="192"/>
      <c r="J144" s="193">
        <f>ROUND(I144*H144,2)</f>
        <v>0</v>
      </c>
      <c r="K144" s="189" t="s">
        <v>125</v>
      </c>
      <c r="L144" s="59"/>
      <c r="M144" s="194" t="s">
        <v>21</v>
      </c>
      <c r="N144" s="195" t="s">
        <v>40</v>
      </c>
      <c r="O144" s="40"/>
      <c r="P144" s="196">
        <f>O144*H144</f>
        <v>0</v>
      </c>
      <c r="Q144" s="196">
        <v>0.00012</v>
      </c>
      <c r="R144" s="196">
        <f>Q144*H144</f>
        <v>0.0034552800000000002</v>
      </c>
      <c r="S144" s="196">
        <v>0</v>
      </c>
      <c r="T144" s="197">
        <f>S144*H144</f>
        <v>0</v>
      </c>
      <c r="AR144" s="22" t="s">
        <v>142</v>
      </c>
      <c r="AT144" s="22" t="s">
        <v>121</v>
      </c>
      <c r="AU144" s="22" t="s">
        <v>83</v>
      </c>
      <c r="AY144" s="22" t="s">
        <v>119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2" t="s">
        <v>74</v>
      </c>
      <c r="BK144" s="198">
        <f>ROUND(I144*H144,2)</f>
        <v>0</v>
      </c>
      <c r="BL144" s="22" t="s">
        <v>142</v>
      </c>
      <c r="BM144" s="22" t="s">
        <v>266</v>
      </c>
    </row>
    <row r="145" spans="2:51" s="11" customFormat="1" ht="13.5">
      <c r="B145" s="199"/>
      <c r="C145" s="200"/>
      <c r="D145" s="222" t="s">
        <v>128</v>
      </c>
      <c r="E145" s="223" t="s">
        <v>21</v>
      </c>
      <c r="F145" s="224" t="s">
        <v>267</v>
      </c>
      <c r="G145" s="200"/>
      <c r="H145" s="225">
        <v>28.794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128</v>
      </c>
      <c r="AU145" s="210" t="s">
        <v>83</v>
      </c>
      <c r="AV145" s="11" t="s">
        <v>83</v>
      </c>
      <c r="AW145" s="11" t="s">
        <v>33</v>
      </c>
      <c r="AX145" s="11" t="s">
        <v>74</v>
      </c>
      <c r="AY145" s="210" t="s">
        <v>119</v>
      </c>
    </row>
    <row r="146" spans="2:65" s="1" customFormat="1" ht="22.5" customHeight="1">
      <c r="B146" s="39"/>
      <c r="C146" s="187" t="s">
        <v>268</v>
      </c>
      <c r="D146" s="187" t="s">
        <v>121</v>
      </c>
      <c r="E146" s="188" t="s">
        <v>269</v>
      </c>
      <c r="F146" s="189" t="s">
        <v>270</v>
      </c>
      <c r="G146" s="190" t="s">
        <v>141</v>
      </c>
      <c r="H146" s="191">
        <v>28.794</v>
      </c>
      <c r="I146" s="192"/>
      <c r="J146" s="193">
        <f>ROUND(I146*H146,2)</f>
        <v>0</v>
      </c>
      <c r="K146" s="189" t="s">
        <v>125</v>
      </c>
      <c r="L146" s="59"/>
      <c r="M146" s="194" t="s">
        <v>21</v>
      </c>
      <c r="N146" s="195" t="s">
        <v>40</v>
      </c>
      <c r="O146" s="40"/>
      <c r="P146" s="196">
        <f>O146*H146</f>
        <v>0</v>
      </c>
      <c r="Q146" s="196">
        <v>0.00012</v>
      </c>
      <c r="R146" s="196">
        <f>Q146*H146</f>
        <v>0.0034552800000000002</v>
      </c>
      <c r="S146" s="196">
        <v>0</v>
      </c>
      <c r="T146" s="197">
        <f>S146*H146</f>
        <v>0</v>
      </c>
      <c r="AR146" s="22" t="s">
        <v>142</v>
      </c>
      <c r="AT146" s="22" t="s">
        <v>121</v>
      </c>
      <c r="AU146" s="22" t="s">
        <v>83</v>
      </c>
      <c r="AY146" s="22" t="s">
        <v>119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22" t="s">
        <v>74</v>
      </c>
      <c r="BK146" s="198">
        <f>ROUND(I146*H146,2)</f>
        <v>0</v>
      </c>
      <c r="BL146" s="22" t="s">
        <v>142</v>
      </c>
      <c r="BM146" s="22" t="s">
        <v>271</v>
      </c>
    </row>
    <row r="147" spans="2:51" s="11" customFormat="1" ht="13.5">
      <c r="B147" s="199"/>
      <c r="C147" s="200"/>
      <c r="D147" s="201" t="s">
        <v>128</v>
      </c>
      <c r="E147" s="202" t="s">
        <v>21</v>
      </c>
      <c r="F147" s="203" t="s">
        <v>84</v>
      </c>
      <c r="G147" s="200"/>
      <c r="H147" s="204">
        <v>28.794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128</v>
      </c>
      <c r="AU147" s="210" t="s">
        <v>83</v>
      </c>
      <c r="AV147" s="11" t="s">
        <v>83</v>
      </c>
      <c r="AW147" s="11" t="s">
        <v>33</v>
      </c>
      <c r="AX147" s="11" t="s">
        <v>74</v>
      </c>
      <c r="AY147" s="210" t="s">
        <v>119</v>
      </c>
    </row>
    <row r="148" spans="2:63" s="10" customFormat="1" ht="37.35" customHeight="1">
      <c r="B148" s="170"/>
      <c r="C148" s="171"/>
      <c r="D148" s="172" t="s">
        <v>68</v>
      </c>
      <c r="E148" s="173" t="s">
        <v>272</v>
      </c>
      <c r="F148" s="173" t="s">
        <v>273</v>
      </c>
      <c r="G148" s="171"/>
      <c r="H148" s="171"/>
      <c r="I148" s="174"/>
      <c r="J148" s="175">
        <f>BK148</f>
        <v>0</v>
      </c>
      <c r="K148" s="171"/>
      <c r="L148" s="176"/>
      <c r="M148" s="177"/>
      <c r="N148" s="178"/>
      <c r="O148" s="178"/>
      <c r="P148" s="179">
        <f>P149</f>
        <v>0</v>
      </c>
      <c r="Q148" s="178"/>
      <c r="R148" s="179">
        <f>R149</f>
        <v>0</v>
      </c>
      <c r="S148" s="178"/>
      <c r="T148" s="180">
        <f>T149</f>
        <v>0</v>
      </c>
      <c r="AR148" s="181" t="s">
        <v>126</v>
      </c>
      <c r="AT148" s="182" t="s">
        <v>68</v>
      </c>
      <c r="AU148" s="182" t="s">
        <v>69</v>
      </c>
      <c r="AY148" s="181" t="s">
        <v>119</v>
      </c>
      <c r="BK148" s="183">
        <f>BK149</f>
        <v>0</v>
      </c>
    </row>
    <row r="149" spans="2:63" s="10" customFormat="1" ht="19.9" customHeight="1">
      <c r="B149" s="170"/>
      <c r="C149" s="171"/>
      <c r="D149" s="184" t="s">
        <v>68</v>
      </c>
      <c r="E149" s="185" t="s">
        <v>274</v>
      </c>
      <c r="F149" s="185" t="s">
        <v>275</v>
      </c>
      <c r="G149" s="171"/>
      <c r="H149" s="171"/>
      <c r="I149" s="174"/>
      <c r="J149" s="186">
        <f>BK149</f>
        <v>0</v>
      </c>
      <c r="K149" s="171"/>
      <c r="L149" s="176"/>
      <c r="M149" s="177"/>
      <c r="N149" s="178"/>
      <c r="O149" s="178"/>
      <c r="P149" s="179">
        <f>SUM(P150:P152)</f>
        <v>0</v>
      </c>
      <c r="Q149" s="178"/>
      <c r="R149" s="179">
        <f>SUM(R150:R152)</f>
        <v>0</v>
      </c>
      <c r="S149" s="178"/>
      <c r="T149" s="180">
        <f>SUM(T150:T152)</f>
        <v>0</v>
      </c>
      <c r="AR149" s="181" t="s">
        <v>126</v>
      </c>
      <c r="AT149" s="182" t="s">
        <v>68</v>
      </c>
      <c r="AU149" s="182" t="s">
        <v>74</v>
      </c>
      <c r="AY149" s="181" t="s">
        <v>119</v>
      </c>
      <c r="BK149" s="183">
        <f>SUM(BK150:BK152)</f>
        <v>0</v>
      </c>
    </row>
    <row r="150" spans="2:65" s="1" customFormat="1" ht="44.25" customHeight="1">
      <c r="B150" s="39"/>
      <c r="C150" s="187" t="s">
        <v>276</v>
      </c>
      <c r="D150" s="187" t="s">
        <v>121</v>
      </c>
      <c r="E150" s="188" t="s">
        <v>277</v>
      </c>
      <c r="F150" s="189" t="s">
        <v>278</v>
      </c>
      <c r="G150" s="190" t="s">
        <v>279</v>
      </c>
      <c r="H150" s="191">
        <v>1</v>
      </c>
      <c r="I150" s="192"/>
      <c r="J150" s="193">
        <f>ROUND(I150*H150,2)</f>
        <v>0</v>
      </c>
      <c r="K150" s="189" t="s">
        <v>21</v>
      </c>
      <c r="L150" s="59"/>
      <c r="M150" s="194" t="s">
        <v>21</v>
      </c>
      <c r="N150" s="195" t="s">
        <v>40</v>
      </c>
      <c r="O150" s="40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22" t="s">
        <v>280</v>
      </c>
      <c r="AT150" s="22" t="s">
        <v>121</v>
      </c>
      <c r="AU150" s="22" t="s">
        <v>83</v>
      </c>
      <c r="AY150" s="22" t="s">
        <v>119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2" t="s">
        <v>74</v>
      </c>
      <c r="BK150" s="198">
        <f>ROUND(I150*H150,2)</f>
        <v>0</v>
      </c>
      <c r="BL150" s="22" t="s">
        <v>280</v>
      </c>
      <c r="BM150" s="22" t="s">
        <v>281</v>
      </c>
    </row>
    <row r="151" spans="2:65" s="1" customFormat="1" ht="31.5" customHeight="1">
      <c r="B151" s="39"/>
      <c r="C151" s="187" t="s">
        <v>282</v>
      </c>
      <c r="D151" s="187" t="s">
        <v>121</v>
      </c>
      <c r="E151" s="188" t="s">
        <v>283</v>
      </c>
      <c r="F151" s="189" t="s">
        <v>284</v>
      </c>
      <c r="G151" s="190" t="s">
        <v>279</v>
      </c>
      <c r="H151" s="191">
        <v>1</v>
      </c>
      <c r="I151" s="192"/>
      <c r="J151" s="193">
        <f>ROUND(I151*H151,2)</f>
        <v>0</v>
      </c>
      <c r="K151" s="189" t="s">
        <v>21</v>
      </c>
      <c r="L151" s="59"/>
      <c r="M151" s="194" t="s">
        <v>21</v>
      </c>
      <c r="N151" s="195" t="s">
        <v>40</v>
      </c>
      <c r="O151" s="4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22" t="s">
        <v>280</v>
      </c>
      <c r="AT151" s="22" t="s">
        <v>121</v>
      </c>
      <c r="AU151" s="22" t="s">
        <v>83</v>
      </c>
      <c r="AY151" s="22" t="s">
        <v>119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22" t="s">
        <v>74</v>
      </c>
      <c r="BK151" s="198">
        <f>ROUND(I151*H151,2)</f>
        <v>0</v>
      </c>
      <c r="BL151" s="22" t="s">
        <v>280</v>
      </c>
      <c r="BM151" s="22" t="s">
        <v>285</v>
      </c>
    </row>
    <row r="152" spans="2:65" s="1" customFormat="1" ht="31.5" customHeight="1">
      <c r="B152" s="39"/>
      <c r="C152" s="187" t="s">
        <v>286</v>
      </c>
      <c r="D152" s="187" t="s">
        <v>121</v>
      </c>
      <c r="E152" s="188" t="s">
        <v>287</v>
      </c>
      <c r="F152" s="189" t="s">
        <v>288</v>
      </c>
      <c r="G152" s="190" t="s">
        <v>279</v>
      </c>
      <c r="H152" s="191">
        <v>0</v>
      </c>
      <c r="I152" s="192"/>
      <c r="J152" s="193">
        <f>ROUND(I152*H152,2)</f>
        <v>0</v>
      </c>
      <c r="K152" s="189" t="s">
        <v>21</v>
      </c>
      <c r="L152" s="59"/>
      <c r="M152" s="194" t="s">
        <v>21</v>
      </c>
      <c r="N152" s="226" t="s">
        <v>40</v>
      </c>
      <c r="O152" s="22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2" t="s">
        <v>280</v>
      </c>
      <c r="AT152" s="22" t="s">
        <v>121</v>
      </c>
      <c r="AU152" s="22" t="s">
        <v>83</v>
      </c>
      <c r="AY152" s="22" t="s">
        <v>119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2" t="s">
        <v>74</v>
      </c>
      <c r="BK152" s="198">
        <f>ROUND(I152*H152,2)</f>
        <v>0</v>
      </c>
      <c r="BL152" s="22" t="s">
        <v>280</v>
      </c>
      <c r="BM152" s="22" t="s">
        <v>289</v>
      </c>
    </row>
    <row r="153" spans="2:12" s="1" customFormat="1" ht="6.95" customHeight="1">
      <c r="B153" s="54"/>
      <c r="C153" s="55"/>
      <c r="D153" s="55"/>
      <c r="E153" s="55"/>
      <c r="F153" s="55"/>
      <c r="G153" s="55"/>
      <c r="H153" s="55"/>
      <c r="I153" s="133"/>
      <c r="J153" s="55"/>
      <c r="K153" s="55"/>
      <c r="L153" s="59"/>
    </row>
  </sheetData>
  <sheetProtection algorithmName="SHA-512" hashValue="69p0036P8qtN8rRSww6qwh2etyT3A9bBYKU3qQpV2V2n1NlyjFHnwA5b0Yrm3UJKUw42JNum9i6zDubm0RMC4w==" saltValue="O/1DzsPrc6XyJqjTQsrZrg==" spinCount="100000" sheet="1" objects="1" scenarios="1" formatCells="0" formatColumns="0" formatRows="0" sort="0" autoFilter="0"/>
  <autoFilter ref="C80:K152"/>
  <mergeCells count="6">
    <mergeCell ref="L2:V2"/>
    <mergeCell ref="E7:H7"/>
    <mergeCell ref="E22:H22"/>
    <mergeCell ref="E43:H43"/>
    <mergeCell ref="E73:H73"/>
    <mergeCell ref="G1:H1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3" customFormat="1" ht="45" customHeight="1">
      <c r="B3" s="234"/>
      <c r="C3" s="353" t="s">
        <v>290</v>
      </c>
      <c r="D3" s="353"/>
      <c r="E3" s="353"/>
      <c r="F3" s="353"/>
      <c r="G3" s="353"/>
      <c r="H3" s="353"/>
      <c r="I3" s="353"/>
      <c r="J3" s="353"/>
      <c r="K3" s="235"/>
    </row>
    <row r="4" spans="2:11" ht="25.5" customHeight="1">
      <c r="B4" s="236"/>
      <c r="C4" s="357" t="s">
        <v>291</v>
      </c>
      <c r="D4" s="357"/>
      <c r="E4" s="357"/>
      <c r="F4" s="357"/>
      <c r="G4" s="357"/>
      <c r="H4" s="357"/>
      <c r="I4" s="357"/>
      <c r="J4" s="357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6" t="s">
        <v>292</v>
      </c>
      <c r="D6" s="356"/>
      <c r="E6" s="356"/>
      <c r="F6" s="356"/>
      <c r="G6" s="356"/>
      <c r="H6" s="356"/>
      <c r="I6" s="356"/>
      <c r="J6" s="356"/>
      <c r="K6" s="237"/>
    </row>
    <row r="7" spans="2:11" ht="15" customHeight="1">
      <c r="B7" s="240"/>
      <c r="C7" s="356" t="s">
        <v>293</v>
      </c>
      <c r="D7" s="356"/>
      <c r="E7" s="356"/>
      <c r="F7" s="356"/>
      <c r="G7" s="356"/>
      <c r="H7" s="356"/>
      <c r="I7" s="356"/>
      <c r="J7" s="356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6" t="s">
        <v>294</v>
      </c>
      <c r="D9" s="356"/>
      <c r="E9" s="356"/>
      <c r="F9" s="356"/>
      <c r="G9" s="356"/>
      <c r="H9" s="356"/>
      <c r="I9" s="356"/>
      <c r="J9" s="356"/>
      <c r="K9" s="237"/>
    </row>
    <row r="10" spans="2:11" ht="15" customHeight="1">
      <c r="B10" s="240"/>
      <c r="C10" s="239"/>
      <c r="D10" s="356" t="s">
        <v>295</v>
      </c>
      <c r="E10" s="356"/>
      <c r="F10" s="356"/>
      <c r="G10" s="356"/>
      <c r="H10" s="356"/>
      <c r="I10" s="356"/>
      <c r="J10" s="356"/>
      <c r="K10" s="237"/>
    </row>
    <row r="11" spans="2:11" ht="15" customHeight="1">
      <c r="B11" s="240"/>
      <c r="C11" s="241"/>
      <c r="D11" s="356" t="s">
        <v>296</v>
      </c>
      <c r="E11" s="356"/>
      <c r="F11" s="356"/>
      <c r="G11" s="356"/>
      <c r="H11" s="356"/>
      <c r="I11" s="356"/>
      <c r="J11" s="356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6" t="s">
        <v>297</v>
      </c>
      <c r="E13" s="356"/>
      <c r="F13" s="356"/>
      <c r="G13" s="356"/>
      <c r="H13" s="356"/>
      <c r="I13" s="356"/>
      <c r="J13" s="356"/>
      <c r="K13" s="237"/>
    </row>
    <row r="14" spans="2:11" ht="15" customHeight="1">
      <c r="B14" s="240"/>
      <c r="C14" s="241"/>
      <c r="D14" s="356" t="s">
        <v>298</v>
      </c>
      <c r="E14" s="356"/>
      <c r="F14" s="356"/>
      <c r="G14" s="356"/>
      <c r="H14" s="356"/>
      <c r="I14" s="356"/>
      <c r="J14" s="356"/>
      <c r="K14" s="237"/>
    </row>
    <row r="15" spans="2:11" ht="15" customHeight="1">
      <c r="B15" s="240"/>
      <c r="C15" s="241"/>
      <c r="D15" s="356" t="s">
        <v>299</v>
      </c>
      <c r="E15" s="356"/>
      <c r="F15" s="356"/>
      <c r="G15" s="356"/>
      <c r="H15" s="356"/>
      <c r="I15" s="356"/>
      <c r="J15" s="356"/>
      <c r="K15" s="237"/>
    </row>
    <row r="16" spans="2:11" ht="15" customHeight="1">
      <c r="B16" s="240"/>
      <c r="C16" s="241"/>
      <c r="D16" s="241"/>
      <c r="E16" s="242" t="s">
        <v>73</v>
      </c>
      <c r="F16" s="356" t="s">
        <v>300</v>
      </c>
      <c r="G16" s="356"/>
      <c r="H16" s="356"/>
      <c r="I16" s="356"/>
      <c r="J16" s="356"/>
      <c r="K16" s="237"/>
    </row>
    <row r="17" spans="2:11" ht="15" customHeight="1">
      <c r="B17" s="240"/>
      <c r="C17" s="241"/>
      <c r="D17" s="241"/>
      <c r="E17" s="242" t="s">
        <v>301</v>
      </c>
      <c r="F17" s="356" t="s">
        <v>302</v>
      </c>
      <c r="G17" s="356"/>
      <c r="H17" s="356"/>
      <c r="I17" s="356"/>
      <c r="J17" s="356"/>
      <c r="K17" s="237"/>
    </row>
    <row r="18" spans="2:11" ht="15" customHeight="1">
      <c r="B18" s="240"/>
      <c r="C18" s="241"/>
      <c r="D18" s="241"/>
      <c r="E18" s="242" t="s">
        <v>303</v>
      </c>
      <c r="F18" s="356" t="s">
        <v>304</v>
      </c>
      <c r="G18" s="356"/>
      <c r="H18" s="356"/>
      <c r="I18" s="356"/>
      <c r="J18" s="356"/>
      <c r="K18" s="237"/>
    </row>
    <row r="19" spans="2:11" ht="15" customHeight="1">
      <c r="B19" s="240"/>
      <c r="C19" s="241"/>
      <c r="D19" s="241"/>
      <c r="E19" s="242" t="s">
        <v>305</v>
      </c>
      <c r="F19" s="356" t="s">
        <v>306</v>
      </c>
      <c r="G19" s="356"/>
      <c r="H19" s="356"/>
      <c r="I19" s="356"/>
      <c r="J19" s="356"/>
      <c r="K19" s="237"/>
    </row>
    <row r="20" spans="2:11" ht="15" customHeight="1">
      <c r="B20" s="240"/>
      <c r="C20" s="241"/>
      <c r="D20" s="241"/>
      <c r="E20" s="242" t="s">
        <v>307</v>
      </c>
      <c r="F20" s="356" t="s">
        <v>308</v>
      </c>
      <c r="G20" s="356"/>
      <c r="H20" s="356"/>
      <c r="I20" s="356"/>
      <c r="J20" s="356"/>
      <c r="K20" s="237"/>
    </row>
    <row r="21" spans="2:11" ht="15" customHeight="1">
      <c r="B21" s="240"/>
      <c r="C21" s="241"/>
      <c r="D21" s="241"/>
      <c r="E21" s="242" t="s">
        <v>309</v>
      </c>
      <c r="F21" s="356" t="s">
        <v>310</v>
      </c>
      <c r="G21" s="356"/>
      <c r="H21" s="356"/>
      <c r="I21" s="356"/>
      <c r="J21" s="356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6" t="s">
        <v>311</v>
      </c>
      <c r="D23" s="356"/>
      <c r="E23" s="356"/>
      <c r="F23" s="356"/>
      <c r="G23" s="356"/>
      <c r="H23" s="356"/>
      <c r="I23" s="356"/>
      <c r="J23" s="356"/>
      <c r="K23" s="237"/>
    </row>
    <row r="24" spans="2:11" ht="15" customHeight="1">
      <c r="B24" s="240"/>
      <c r="C24" s="356" t="s">
        <v>312</v>
      </c>
      <c r="D24" s="356"/>
      <c r="E24" s="356"/>
      <c r="F24" s="356"/>
      <c r="G24" s="356"/>
      <c r="H24" s="356"/>
      <c r="I24" s="356"/>
      <c r="J24" s="356"/>
      <c r="K24" s="237"/>
    </row>
    <row r="25" spans="2:11" ht="15" customHeight="1">
      <c r="B25" s="240"/>
      <c r="C25" s="239"/>
      <c r="D25" s="356" t="s">
        <v>313</v>
      </c>
      <c r="E25" s="356"/>
      <c r="F25" s="356"/>
      <c r="G25" s="356"/>
      <c r="H25" s="356"/>
      <c r="I25" s="356"/>
      <c r="J25" s="356"/>
      <c r="K25" s="237"/>
    </row>
    <row r="26" spans="2:11" ht="15" customHeight="1">
      <c r="B26" s="240"/>
      <c r="C26" s="241"/>
      <c r="D26" s="356" t="s">
        <v>314</v>
      </c>
      <c r="E26" s="356"/>
      <c r="F26" s="356"/>
      <c r="G26" s="356"/>
      <c r="H26" s="356"/>
      <c r="I26" s="356"/>
      <c r="J26" s="356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6" t="s">
        <v>315</v>
      </c>
      <c r="E28" s="356"/>
      <c r="F28" s="356"/>
      <c r="G28" s="356"/>
      <c r="H28" s="356"/>
      <c r="I28" s="356"/>
      <c r="J28" s="356"/>
      <c r="K28" s="237"/>
    </row>
    <row r="29" spans="2:11" ht="15" customHeight="1">
      <c r="B29" s="240"/>
      <c r="C29" s="241"/>
      <c r="D29" s="356" t="s">
        <v>316</v>
      </c>
      <c r="E29" s="356"/>
      <c r="F29" s="356"/>
      <c r="G29" s="356"/>
      <c r="H29" s="356"/>
      <c r="I29" s="356"/>
      <c r="J29" s="356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6" t="s">
        <v>317</v>
      </c>
      <c r="E31" s="356"/>
      <c r="F31" s="356"/>
      <c r="G31" s="356"/>
      <c r="H31" s="356"/>
      <c r="I31" s="356"/>
      <c r="J31" s="356"/>
      <c r="K31" s="237"/>
    </row>
    <row r="32" spans="2:11" ht="15" customHeight="1">
      <c r="B32" s="240"/>
      <c r="C32" s="241"/>
      <c r="D32" s="356" t="s">
        <v>318</v>
      </c>
      <c r="E32" s="356"/>
      <c r="F32" s="356"/>
      <c r="G32" s="356"/>
      <c r="H32" s="356"/>
      <c r="I32" s="356"/>
      <c r="J32" s="356"/>
      <c r="K32" s="237"/>
    </row>
    <row r="33" spans="2:11" ht="15" customHeight="1">
      <c r="B33" s="240"/>
      <c r="C33" s="241"/>
      <c r="D33" s="356" t="s">
        <v>319</v>
      </c>
      <c r="E33" s="356"/>
      <c r="F33" s="356"/>
      <c r="G33" s="356"/>
      <c r="H33" s="356"/>
      <c r="I33" s="356"/>
      <c r="J33" s="356"/>
      <c r="K33" s="237"/>
    </row>
    <row r="34" spans="2:11" ht="15" customHeight="1">
      <c r="B34" s="240"/>
      <c r="C34" s="241"/>
      <c r="D34" s="239"/>
      <c r="E34" s="243" t="s">
        <v>104</v>
      </c>
      <c r="F34" s="239"/>
      <c r="G34" s="356" t="s">
        <v>320</v>
      </c>
      <c r="H34" s="356"/>
      <c r="I34" s="356"/>
      <c r="J34" s="356"/>
      <c r="K34" s="237"/>
    </row>
    <row r="35" spans="2:11" ht="30.75" customHeight="1">
      <c r="B35" s="240"/>
      <c r="C35" s="241"/>
      <c r="D35" s="239"/>
      <c r="E35" s="243" t="s">
        <v>321</v>
      </c>
      <c r="F35" s="239"/>
      <c r="G35" s="356" t="s">
        <v>322</v>
      </c>
      <c r="H35" s="356"/>
      <c r="I35" s="356"/>
      <c r="J35" s="356"/>
      <c r="K35" s="237"/>
    </row>
    <row r="36" spans="2:11" ht="15" customHeight="1">
      <c r="B36" s="240"/>
      <c r="C36" s="241"/>
      <c r="D36" s="239"/>
      <c r="E36" s="243" t="s">
        <v>50</v>
      </c>
      <c r="F36" s="239"/>
      <c r="G36" s="356" t="s">
        <v>323</v>
      </c>
      <c r="H36" s="356"/>
      <c r="I36" s="356"/>
      <c r="J36" s="356"/>
      <c r="K36" s="237"/>
    </row>
    <row r="37" spans="2:11" ht="15" customHeight="1">
      <c r="B37" s="240"/>
      <c r="C37" s="241"/>
      <c r="D37" s="239"/>
      <c r="E37" s="243" t="s">
        <v>105</v>
      </c>
      <c r="F37" s="239"/>
      <c r="G37" s="356" t="s">
        <v>324</v>
      </c>
      <c r="H37" s="356"/>
      <c r="I37" s="356"/>
      <c r="J37" s="356"/>
      <c r="K37" s="237"/>
    </row>
    <row r="38" spans="2:11" ht="15" customHeight="1">
      <c r="B38" s="240"/>
      <c r="C38" s="241"/>
      <c r="D38" s="239"/>
      <c r="E38" s="243" t="s">
        <v>106</v>
      </c>
      <c r="F38" s="239"/>
      <c r="G38" s="356" t="s">
        <v>325</v>
      </c>
      <c r="H38" s="356"/>
      <c r="I38" s="356"/>
      <c r="J38" s="356"/>
      <c r="K38" s="237"/>
    </row>
    <row r="39" spans="2:11" ht="15" customHeight="1">
      <c r="B39" s="240"/>
      <c r="C39" s="241"/>
      <c r="D39" s="239"/>
      <c r="E39" s="243" t="s">
        <v>107</v>
      </c>
      <c r="F39" s="239"/>
      <c r="G39" s="356" t="s">
        <v>326</v>
      </c>
      <c r="H39" s="356"/>
      <c r="I39" s="356"/>
      <c r="J39" s="356"/>
      <c r="K39" s="237"/>
    </row>
    <row r="40" spans="2:11" ht="15" customHeight="1">
      <c r="B40" s="240"/>
      <c r="C40" s="241"/>
      <c r="D40" s="239"/>
      <c r="E40" s="243" t="s">
        <v>327</v>
      </c>
      <c r="F40" s="239"/>
      <c r="G40" s="356" t="s">
        <v>328</v>
      </c>
      <c r="H40" s="356"/>
      <c r="I40" s="356"/>
      <c r="J40" s="356"/>
      <c r="K40" s="237"/>
    </row>
    <row r="41" spans="2:11" ht="15" customHeight="1">
      <c r="B41" s="240"/>
      <c r="C41" s="241"/>
      <c r="D41" s="239"/>
      <c r="E41" s="243"/>
      <c r="F41" s="239"/>
      <c r="G41" s="356" t="s">
        <v>329</v>
      </c>
      <c r="H41" s="356"/>
      <c r="I41" s="356"/>
      <c r="J41" s="356"/>
      <c r="K41" s="237"/>
    </row>
    <row r="42" spans="2:11" ht="15" customHeight="1">
      <c r="B42" s="240"/>
      <c r="C42" s="241"/>
      <c r="D42" s="239"/>
      <c r="E42" s="243" t="s">
        <v>330</v>
      </c>
      <c r="F42" s="239"/>
      <c r="G42" s="356" t="s">
        <v>331</v>
      </c>
      <c r="H42" s="356"/>
      <c r="I42" s="356"/>
      <c r="J42" s="356"/>
      <c r="K42" s="237"/>
    </row>
    <row r="43" spans="2:11" ht="15" customHeight="1">
      <c r="B43" s="240"/>
      <c r="C43" s="241"/>
      <c r="D43" s="239"/>
      <c r="E43" s="243" t="s">
        <v>109</v>
      </c>
      <c r="F43" s="239"/>
      <c r="G43" s="356" t="s">
        <v>332</v>
      </c>
      <c r="H43" s="356"/>
      <c r="I43" s="356"/>
      <c r="J43" s="356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6" t="s">
        <v>333</v>
      </c>
      <c r="E45" s="356"/>
      <c r="F45" s="356"/>
      <c r="G45" s="356"/>
      <c r="H45" s="356"/>
      <c r="I45" s="356"/>
      <c r="J45" s="356"/>
      <c r="K45" s="237"/>
    </row>
    <row r="46" spans="2:11" ht="15" customHeight="1">
      <c r="B46" s="240"/>
      <c r="C46" s="241"/>
      <c r="D46" s="241"/>
      <c r="E46" s="356" t="s">
        <v>334</v>
      </c>
      <c r="F46" s="356"/>
      <c r="G46" s="356"/>
      <c r="H46" s="356"/>
      <c r="I46" s="356"/>
      <c r="J46" s="356"/>
      <c r="K46" s="237"/>
    </row>
    <row r="47" spans="2:11" ht="15" customHeight="1">
      <c r="B47" s="240"/>
      <c r="C47" s="241"/>
      <c r="D47" s="241"/>
      <c r="E47" s="356" t="s">
        <v>335</v>
      </c>
      <c r="F47" s="356"/>
      <c r="G47" s="356"/>
      <c r="H47" s="356"/>
      <c r="I47" s="356"/>
      <c r="J47" s="356"/>
      <c r="K47" s="237"/>
    </row>
    <row r="48" spans="2:11" ht="15" customHeight="1">
      <c r="B48" s="240"/>
      <c r="C48" s="241"/>
      <c r="D48" s="241"/>
      <c r="E48" s="356" t="s">
        <v>336</v>
      </c>
      <c r="F48" s="356"/>
      <c r="G48" s="356"/>
      <c r="H48" s="356"/>
      <c r="I48" s="356"/>
      <c r="J48" s="356"/>
      <c r="K48" s="237"/>
    </row>
    <row r="49" spans="2:11" ht="15" customHeight="1">
      <c r="B49" s="240"/>
      <c r="C49" s="241"/>
      <c r="D49" s="356" t="s">
        <v>337</v>
      </c>
      <c r="E49" s="356"/>
      <c r="F49" s="356"/>
      <c r="G49" s="356"/>
      <c r="H49" s="356"/>
      <c r="I49" s="356"/>
      <c r="J49" s="356"/>
      <c r="K49" s="237"/>
    </row>
    <row r="50" spans="2:11" ht="25.5" customHeight="1">
      <c r="B50" s="236"/>
      <c r="C50" s="357" t="s">
        <v>338</v>
      </c>
      <c r="D50" s="357"/>
      <c r="E50" s="357"/>
      <c r="F50" s="357"/>
      <c r="G50" s="357"/>
      <c r="H50" s="357"/>
      <c r="I50" s="357"/>
      <c r="J50" s="357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6" t="s">
        <v>339</v>
      </c>
      <c r="D52" s="356"/>
      <c r="E52" s="356"/>
      <c r="F52" s="356"/>
      <c r="G52" s="356"/>
      <c r="H52" s="356"/>
      <c r="I52" s="356"/>
      <c r="J52" s="356"/>
      <c r="K52" s="237"/>
    </row>
    <row r="53" spans="2:11" ht="15" customHeight="1">
      <c r="B53" s="236"/>
      <c r="C53" s="356" t="s">
        <v>340</v>
      </c>
      <c r="D53" s="356"/>
      <c r="E53" s="356"/>
      <c r="F53" s="356"/>
      <c r="G53" s="356"/>
      <c r="H53" s="356"/>
      <c r="I53" s="356"/>
      <c r="J53" s="356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6" t="s">
        <v>341</v>
      </c>
      <c r="D55" s="356"/>
      <c r="E55" s="356"/>
      <c r="F55" s="356"/>
      <c r="G55" s="356"/>
      <c r="H55" s="356"/>
      <c r="I55" s="356"/>
      <c r="J55" s="356"/>
      <c r="K55" s="237"/>
    </row>
    <row r="56" spans="2:11" ht="15" customHeight="1">
      <c r="B56" s="236"/>
      <c r="C56" s="241"/>
      <c r="D56" s="356" t="s">
        <v>342</v>
      </c>
      <c r="E56" s="356"/>
      <c r="F56" s="356"/>
      <c r="G56" s="356"/>
      <c r="H56" s="356"/>
      <c r="I56" s="356"/>
      <c r="J56" s="356"/>
      <c r="K56" s="237"/>
    </row>
    <row r="57" spans="2:11" ht="15" customHeight="1">
      <c r="B57" s="236"/>
      <c r="C57" s="241"/>
      <c r="D57" s="356" t="s">
        <v>343</v>
      </c>
      <c r="E57" s="356"/>
      <c r="F57" s="356"/>
      <c r="G57" s="356"/>
      <c r="H57" s="356"/>
      <c r="I57" s="356"/>
      <c r="J57" s="356"/>
      <c r="K57" s="237"/>
    </row>
    <row r="58" spans="2:11" ht="15" customHeight="1">
      <c r="B58" s="236"/>
      <c r="C58" s="241"/>
      <c r="D58" s="356" t="s">
        <v>344</v>
      </c>
      <c r="E58" s="356"/>
      <c r="F58" s="356"/>
      <c r="G58" s="356"/>
      <c r="H58" s="356"/>
      <c r="I58" s="356"/>
      <c r="J58" s="356"/>
      <c r="K58" s="237"/>
    </row>
    <row r="59" spans="2:11" ht="15" customHeight="1">
      <c r="B59" s="236"/>
      <c r="C59" s="241"/>
      <c r="D59" s="356" t="s">
        <v>345</v>
      </c>
      <c r="E59" s="356"/>
      <c r="F59" s="356"/>
      <c r="G59" s="356"/>
      <c r="H59" s="356"/>
      <c r="I59" s="356"/>
      <c r="J59" s="356"/>
      <c r="K59" s="237"/>
    </row>
    <row r="60" spans="2:11" ht="15" customHeight="1">
      <c r="B60" s="236"/>
      <c r="C60" s="241"/>
      <c r="D60" s="355" t="s">
        <v>346</v>
      </c>
      <c r="E60" s="355"/>
      <c r="F60" s="355"/>
      <c r="G60" s="355"/>
      <c r="H60" s="355"/>
      <c r="I60" s="355"/>
      <c r="J60" s="355"/>
      <c r="K60" s="237"/>
    </row>
    <row r="61" spans="2:11" ht="15" customHeight="1">
      <c r="B61" s="236"/>
      <c r="C61" s="241"/>
      <c r="D61" s="356" t="s">
        <v>347</v>
      </c>
      <c r="E61" s="356"/>
      <c r="F61" s="356"/>
      <c r="G61" s="356"/>
      <c r="H61" s="356"/>
      <c r="I61" s="356"/>
      <c r="J61" s="356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6" t="s">
        <v>348</v>
      </c>
      <c r="E63" s="356"/>
      <c r="F63" s="356"/>
      <c r="G63" s="356"/>
      <c r="H63" s="356"/>
      <c r="I63" s="356"/>
      <c r="J63" s="356"/>
      <c r="K63" s="237"/>
    </row>
    <row r="64" spans="2:11" ht="15" customHeight="1">
      <c r="B64" s="236"/>
      <c r="C64" s="241"/>
      <c r="D64" s="355" t="s">
        <v>349</v>
      </c>
      <c r="E64" s="355"/>
      <c r="F64" s="355"/>
      <c r="G64" s="355"/>
      <c r="H64" s="355"/>
      <c r="I64" s="355"/>
      <c r="J64" s="355"/>
      <c r="K64" s="237"/>
    </row>
    <row r="65" spans="2:11" ht="15" customHeight="1">
      <c r="B65" s="236"/>
      <c r="C65" s="241"/>
      <c r="D65" s="356" t="s">
        <v>350</v>
      </c>
      <c r="E65" s="356"/>
      <c r="F65" s="356"/>
      <c r="G65" s="356"/>
      <c r="H65" s="356"/>
      <c r="I65" s="356"/>
      <c r="J65" s="356"/>
      <c r="K65" s="237"/>
    </row>
    <row r="66" spans="2:11" ht="15" customHeight="1">
      <c r="B66" s="236"/>
      <c r="C66" s="241"/>
      <c r="D66" s="356" t="s">
        <v>351</v>
      </c>
      <c r="E66" s="356"/>
      <c r="F66" s="356"/>
      <c r="G66" s="356"/>
      <c r="H66" s="356"/>
      <c r="I66" s="356"/>
      <c r="J66" s="356"/>
      <c r="K66" s="237"/>
    </row>
    <row r="67" spans="2:11" ht="15" customHeight="1">
      <c r="B67" s="236"/>
      <c r="C67" s="241"/>
      <c r="D67" s="356" t="s">
        <v>352</v>
      </c>
      <c r="E67" s="356"/>
      <c r="F67" s="356"/>
      <c r="G67" s="356"/>
      <c r="H67" s="356"/>
      <c r="I67" s="356"/>
      <c r="J67" s="356"/>
      <c r="K67" s="237"/>
    </row>
    <row r="68" spans="2:11" ht="15" customHeight="1">
      <c r="B68" s="236"/>
      <c r="C68" s="241"/>
      <c r="D68" s="356" t="s">
        <v>353</v>
      </c>
      <c r="E68" s="356"/>
      <c r="F68" s="356"/>
      <c r="G68" s="356"/>
      <c r="H68" s="356"/>
      <c r="I68" s="356"/>
      <c r="J68" s="356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4" t="s">
        <v>80</v>
      </c>
      <c r="D73" s="354"/>
      <c r="E73" s="354"/>
      <c r="F73" s="354"/>
      <c r="G73" s="354"/>
      <c r="H73" s="354"/>
      <c r="I73" s="354"/>
      <c r="J73" s="354"/>
      <c r="K73" s="254"/>
    </row>
    <row r="74" spans="2:11" ht="17.25" customHeight="1">
      <c r="B74" s="253"/>
      <c r="C74" s="255" t="s">
        <v>354</v>
      </c>
      <c r="D74" s="255"/>
      <c r="E74" s="255"/>
      <c r="F74" s="255" t="s">
        <v>355</v>
      </c>
      <c r="G74" s="256"/>
      <c r="H74" s="255" t="s">
        <v>105</v>
      </c>
      <c r="I74" s="255" t="s">
        <v>54</v>
      </c>
      <c r="J74" s="255" t="s">
        <v>356</v>
      </c>
      <c r="K74" s="254"/>
    </row>
    <row r="75" spans="2:11" ht="17.25" customHeight="1">
      <c r="B75" s="253"/>
      <c r="C75" s="257" t="s">
        <v>357</v>
      </c>
      <c r="D75" s="257"/>
      <c r="E75" s="257"/>
      <c r="F75" s="258" t="s">
        <v>358</v>
      </c>
      <c r="G75" s="259"/>
      <c r="H75" s="257"/>
      <c r="I75" s="257"/>
      <c r="J75" s="257" t="s">
        <v>359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50</v>
      </c>
      <c r="D77" s="260"/>
      <c r="E77" s="260"/>
      <c r="F77" s="262" t="s">
        <v>360</v>
      </c>
      <c r="G77" s="261"/>
      <c r="H77" s="243" t="s">
        <v>361</v>
      </c>
      <c r="I77" s="243" t="s">
        <v>362</v>
      </c>
      <c r="J77" s="243">
        <v>20</v>
      </c>
      <c r="K77" s="254"/>
    </row>
    <row r="78" spans="2:11" ht="15" customHeight="1">
      <c r="B78" s="253"/>
      <c r="C78" s="243" t="s">
        <v>363</v>
      </c>
      <c r="D78" s="243"/>
      <c r="E78" s="243"/>
      <c r="F78" s="262" t="s">
        <v>360</v>
      </c>
      <c r="G78" s="261"/>
      <c r="H78" s="243" t="s">
        <v>364</v>
      </c>
      <c r="I78" s="243" t="s">
        <v>362</v>
      </c>
      <c r="J78" s="243">
        <v>120</v>
      </c>
      <c r="K78" s="254"/>
    </row>
    <row r="79" spans="2:11" ht="15" customHeight="1">
      <c r="B79" s="263"/>
      <c r="C79" s="243" t="s">
        <v>365</v>
      </c>
      <c r="D79" s="243"/>
      <c r="E79" s="243"/>
      <c r="F79" s="262" t="s">
        <v>366</v>
      </c>
      <c r="G79" s="261"/>
      <c r="H79" s="243" t="s">
        <v>367</v>
      </c>
      <c r="I79" s="243" t="s">
        <v>362</v>
      </c>
      <c r="J79" s="243">
        <v>50</v>
      </c>
      <c r="K79" s="254"/>
    </row>
    <row r="80" spans="2:11" ht="15" customHeight="1">
      <c r="B80" s="263"/>
      <c r="C80" s="243" t="s">
        <v>368</v>
      </c>
      <c r="D80" s="243"/>
      <c r="E80" s="243"/>
      <c r="F80" s="262" t="s">
        <v>360</v>
      </c>
      <c r="G80" s="261"/>
      <c r="H80" s="243" t="s">
        <v>369</v>
      </c>
      <c r="I80" s="243" t="s">
        <v>370</v>
      </c>
      <c r="J80" s="243"/>
      <c r="K80" s="254"/>
    </row>
    <row r="81" spans="2:11" ht="15" customHeight="1">
      <c r="B81" s="263"/>
      <c r="C81" s="264" t="s">
        <v>371</v>
      </c>
      <c r="D81" s="264"/>
      <c r="E81" s="264"/>
      <c r="F81" s="265" t="s">
        <v>366</v>
      </c>
      <c r="G81" s="264"/>
      <c r="H81" s="264" t="s">
        <v>372</v>
      </c>
      <c r="I81" s="264" t="s">
        <v>362</v>
      </c>
      <c r="J81" s="264">
        <v>15</v>
      </c>
      <c r="K81" s="254"/>
    </row>
    <row r="82" spans="2:11" ht="15" customHeight="1">
      <c r="B82" s="263"/>
      <c r="C82" s="264" t="s">
        <v>373</v>
      </c>
      <c r="D82" s="264"/>
      <c r="E82" s="264"/>
      <c r="F82" s="265" t="s">
        <v>366</v>
      </c>
      <c r="G82" s="264"/>
      <c r="H82" s="264" t="s">
        <v>374</v>
      </c>
      <c r="I82" s="264" t="s">
        <v>362</v>
      </c>
      <c r="J82" s="264">
        <v>15</v>
      </c>
      <c r="K82" s="254"/>
    </row>
    <row r="83" spans="2:11" ht="15" customHeight="1">
      <c r="B83" s="263"/>
      <c r="C83" s="264" t="s">
        <v>375</v>
      </c>
      <c r="D83" s="264"/>
      <c r="E83" s="264"/>
      <c r="F83" s="265" t="s">
        <v>366</v>
      </c>
      <c r="G83" s="264"/>
      <c r="H83" s="264" t="s">
        <v>376</v>
      </c>
      <c r="I83" s="264" t="s">
        <v>362</v>
      </c>
      <c r="J83" s="264">
        <v>20</v>
      </c>
      <c r="K83" s="254"/>
    </row>
    <row r="84" spans="2:11" ht="15" customHeight="1">
      <c r="B84" s="263"/>
      <c r="C84" s="264" t="s">
        <v>377</v>
      </c>
      <c r="D84" s="264"/>
      <c r="E84" s="264"/>
      <c r="F84" s="265" t="s">
        <v>366</v>
      </c>
      <c r="G84" s="264"/>
      <c r="H84" s="264" t="s">
        <v>378</v>
      </c>
      <c r="I84" s="264" t="s">
        <v>362</v>
      </c>
      <c r="J84" s="264">
        <v>20</v>
      </c>
      <c r="K84" s="254"/>
    </row>
    <row r="85" spans="2:11" ht="15" customHeight="1">
      <c r="B85" s="263"/>
      <c r="C85" s="243" t="s">
        <v>379</v>
      </c>
      <c r="D85" s="243"/>
      <c r="E85" s="243"/>
      <c r="F85" s="262" t="s">
        <v>366</v>
      </c>
      <c r="G85" s="261"/>
      <c r="H85" s="243" t="s">
        <v>380</v>
      </c>
      <c r="I85" s="243" t="s">
        <v>362</v>
      </c>
      <c r="J85" s="243">
        <v>50</v>
      </c>
      <c r="K85" s="254"/>
    </row>
    <row r="86" spans="2:11" ht="15" customHeight="1">
      <c r="B86" s="263"/>
      <c r="C86" s="243" t="s">
        <v>381</v>
      </c>
      <c r="D86" s="243"/>
      <c r="E86" s="243"/>
      <c r="F86" s="262" t="s">
        <v>366</v>
      </c>
      <c r="G86" s="261"/>
      <c r="H86" s="243" t="s">
        <v>382</v>
      </c>
      <c r="I86" s="243" t="s">
        <v>362</v>
      </c>
      <c r="J86" s="243">
        <v>20</v>
      </c>
      <c r="K86" s="254"/>
    </row>
    <row r="87" spans="2:11" ht="15" customHeight="1">
      <c r="B87" s="263"/>
      <c r="C87" s="243" t="s">
        <v>383</v>
      </c>
      <c r="D87" s="243"/>
      <c r="E87" s="243"/>
      <c r="F87" s="262" t="s">
        <v>366</v>
      </c>
      <c r="G87" s="261"/>
      <c r="H87" s="243" t="s">
        <v>384</v>
      </c>
      <c r="I87" s="243" t="s">
        <v>362</v>
      </c>
      <c r="J87" s="243">
        <v>20</v>
      </c>
      <c r="K87" s="254"/>
    </row>
    <row r="88" spans="2:11" ht="15" customHeight="1">
      <c r="B88" s="263"/>
      <c r="C88" s="243" t="s">
        <v>385</v>
      </c>
      <c r="D88" s="243"/>
      <c r="E88" s="243"/>
      <c r="F88" s="262" t="s">
        <v>366</v>
      </c>
      <c r="G88" s="261"/>
      <c r="H88" s="243" t="s">
        <v>386</v>
      </c>
      <c r="I88" s="243" t="s">
        <v>362</v>
      </c>
      <c r="J88" s="243">
        <v>50</v>
      </c>
      <c r="K88" s="254"/>
    </row>
    <row r="89" spans="2:11" ht="15" customHeight="1">
      <c r="B89" s="263"/>
      <c r="C89" s="243" t="s">
        <v>387</v>
      </c>
      <c r="D89" s="243"/>
      <c r="E89" s="243"/>
      <c r="F89" s="262" t="s">
        <v>366</v>
      </c>
      <c r="G89" s="261"/>
      <c r="H89" s="243" t="s">
        <v>387</v>
      </c>
      <c r="I89" s="243" t="s">
        <v>362</v>
      </c>
      <c r="J89" s="243">
        <v>50</v>
      </c>
      <c r="K89" s="254"/>
    </row>
    <row r="90" spans="2:11" ht="15" customHeight="1">
      <c r="B90" s="263"/>
      <c r="C90" s="243" t="s">
        <v>110</v>
      </c>
      <c r="D90" s="243"/>
      <c r="E90" s="243"/>
      <c r="F90" s="262" t="s">
        <v>366</v>
      </c>
      <c r="G90" s="261"/>
      <c r="H90" s="243" t="s">
        <v>388</v>
      </c>
      <c r="I90" s="243" t="s">
        <v>362</v>
      </c>
      <c r="J90" s="243">
        <v>255</v>
      </c>
      <c r="K90" s="254"/>
    </row>
    <row r="91" spans="2:11" ht="15" customHeight="1">
      <c r="B91" s="263"/>
      <c r="C91" s="243" t="s">
        <v>389</v>
      </c>
      <c r="D91" s="243"/>
      <c r="E91" s="243"/>
      <c r="F91" s="262" t="s">
        <v>360</v>
      </c>
      <c r="G91" s="261"/>
      <c r="H91" s="243" t="s">
        <v>390</v>
      </c>
      <c r="I91" s="243" t="s">
        <v>391</v>
      </c>
      <c r="J91" s="243"/>
      <c r="K91" s="254"/>
    </row>
    <row r="92" spans="2:11" ht="15" customHeight="1">
      <c r="B92" s="263"/>
      <c r="C92" s="243" t="s">
        <v>392</v>
      </c>
      <c r="D92" s="243"/>
      <c r="E92" s="243"/>
      <c r="F92" s="262" t="s">
        <v>360</v>
      </c>
      <c r="G92" s="261"/>
      <c r="H92" s="243" t="s">
        <v>393</v>
      </c>
      <c r="I92" s="243" t="s">
        <v>394</v>
      </c>
      <c r="J92" s="243"/>
      <c r="K92" s="254"/>
    </row>
    <row r="93" spans="2:11" ht="15" customHeight="1">
      <c r="B93" s="263"/>
      <c r="C93" s="243" t="s">
        <v>395</v>
      </c>
      <c r="D93" s="243"/>
      <c r="E93" s="243"/>
      <c r="F93" s="262" t="s">
        <v>360</v>
      </c>
      <c r="G93" s="261"/>
      <c r="H93" s="243" t="s">
        <v>395</v>
      </c>
      <c r="I93" s="243" t="s">
        <v>394</v>
      </c>
      <c r="J93" s="243"/>
      <c r="K93" s="254"/>
    </row>
    <row r="94" spans="2:11" ht="15" customHeight="1">
      <c r="B94" s="263"/>
      <c r="C94" s="243" t="s">
        <v>35</v>
      </c>
      <c r="D94" s="243"/>
      <c r="E94" s="243"/>
      <c r="F94" s="262" t="s">
        <v>360</v>
      </c>
      <c r="G94" s="261"/>
      <c r="H94" s="243" t="s">
        <v>396</v>
      </c>
      <c r="I94" s="243" t="s">
        <v>394</v>
      </c>
      <c r="J94" s="243"/>
      <c r="K94" s="254"/>
    </row>
    <row r="95" spans="2:11" ht="15" customHeight="1">
      <c r="B95" s="263"/>
      <c r="C95" s="243" t="s">
        <v>45</v>
      </c>
      <c r="D95" s="243"/>
      <c r="E95" s="243"/>
      <c r="F95" s="262" t="s">
        <v>360</v>
      </c>
      <c r="G95" s="261"/>
      <c r="H95" s="243" t="s">
        <v>397</v>
      </c>
      <c r="I95" s="243" t="s">
        <v>394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4" t="s">
        <v>398</v>
      </c>
      <c r="D100" s="354"/>
      <c r="E100" s="354"/>
      <c r="F100" s="354"/>
      <c r="G100" s="354"/>
      <c r="H100" s="354"/>
      <c r="I100" s="354"/>
      <c r="J100" s="354"/>
      <c r="K100" s="254"/>
    </row>
    <row r="101" spans="2:11" ht="17.25" customHeight="1">
      <c r="B101" s="253"/>
      <c r="C101" s="255" t="s">
        <v>354</v>
      </c>
      <c r="D101" s="255"/>
      <c r="E101" s="255"/>
      <c r="F101" s="255" t="s">
        <v>355</v>
      </c>
      <c r="G101" s="256"/>
      <c r="H101" s="255" t="s">
        <v>105</v>
      </c>
      <c r="I101" s="255" t="s">
        <v>54</v>
      </c>
      <c r="J101" s="255" t="s">
        <v>356</v>
      </c>
      <c r="K101" s="254"/>
    </row>
    <row r="102" spans="2:11" ht="17.25" customHeight="1">
      <c r="B102" s="253"/>
      <c r="C102" s="257" t="s">
        <v>357</v>
      </c>
      <c r="D102" s="257"/>
      <c r="E102" s="257"/>
      <c r="F102" s="258" t="s">
        <v>358</v>
      </c>
      <c r="G102" s="259"/>
      <c r="H102" s="257"/>
      <c r="I102" s="257"/>
      <c r="J102" s="257" t="s">
        <v>359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50</v>
      </c>
      <c r="D104" s="260"/>
      <c r="E104" s="260"/>
      <c r="F104" s="262" t="s">
        <v>360</v>
      </c>
      <c r="G104" s="271"/>
      <c r="H104" s="243" t="s">
        <v>399</v>
      </c>
      <c r="I104" s="243" t="s">
        <v>362</v>
      </c>
      <c r="J104" s="243">
        <v>20</v>
      </c>
      <c r="K104" s="254"/>
    </row>
    <row r="105" spans="2:11" ht="15" customHeight="1">
      <c r="B105" s="253"/>
      <c r="C105" s="243" t="s">
        <v>363</v>
      </c>
      <c r="D105" s="243"/>
      <c r="E105" s="243"/>
      <c r="F105" s="262" t="s">
        <v>360</v>
      </c>
      <c r="G105" s="243"/>
      <c r="H105" s="243" t="s">
        <v>399</v>
      </c>
      <c r="I105" s="243" t="s">
        <v>362</v>
      </c>
      <c r="J105" s="243">
        <v>120</v>
      </c>
      <c r="K105" s="254"/>
    </row>
    <row r="106" spans="2:11" ht="15" customHeight="1">
      <c r="B106" s="263"/>
      <c r="C106" s="243" t="s">
        <v>365</v>
      </c>
      <c r="D106" s="243"/>
      <c r="E106" s="243"/>
      <c r="F106" s="262" t="s">
        <v>366</v>
      </c>
      <c r="G106" s="243"/>
      <c r="H106" s="243" t="s">
        <v>399</v>
      </c>
      <c r="I106" s="243" t="s">
        <v>362</v>
      </c>
      <c r="J106" s="243">
        <v>50</v>
      </c>
      <c r="K106" s="254"/>
    </row>
    <row r="107" spans="2:11" ht="15" customHeight="1">
      <c r="B107" s="263"/>
      <c r="C107" s="243" t="s">
        <v>368</v>
      </c>
      <c r="D107" s="243"/>
      <c r="E107" s="243"/>
      <c r="F107" s="262" t="s">
        <v>360</v>
      </c>
      <c r="G107" s="243"/>
      <c r="H107" s="243" t="s">
        <v>399</v>
      </c>
      <c r="I107" s="243" t="s">
        <v>370</v>
      </c>
      <c r="J107" s="243"/>
      <c r="K107" s="254"/>
    </row>
    <row r="108" spans="2:11" ht="15" customHeight="1">
      <c r="B108" s="263"/>
      <c r="C108" s="243" t="s">
        <v>379</v>
      </c>
      <c r="D108" s="243"/>
      <c r="E108" s="243"/>
      <c r="F108" s="262" t="s">
        <v>366</v>
      </c>
      <c r="G108" s="243"/>
      <c r="H108" s="243" t="s">
        <v>399</v>
      </c>
      <c r="I108" s="243" t="s">
        <v>362</v>
      </c>
      <c r="J108" s="243">
        <v>50</v>
      </c>
      <c r="K108" s="254"/>
    </row>
    <row r="109" spans="2:11" ht="15" customHeight="1">
      <c r="B109" s="263"/>
      <c r="C109" s="243" t="s">
        <v>387</v>
      </c>
      <c r="D109" s="243"/>
      <c r="E109" s="243"/>
      <c r="F109" s="262" t="s">
        <v>366</v>
      </c>
      <c r="G109" s="243"/>
      <c r="H109" s="243" t="s">
        <v>399</v>
      </c>
      <c r="I109" s="243" t="s">
        <v>362</v>
      </c>
      <c r="J109" s="243">
        <v>50</v>
      </c>
      <c r="K109" s="254"/>
    </row>
    <row r="110" spans="2:11" ht="15" customHeight="1">
      <c r="B110" s="263"/>
      <c r="C110" s="243" t="s">
        <v>385</v>
      </c>
      <c r="D110" s="243"/>
      <c r="E110" s="243"/>
      <c r="F110" s="262" t="s">
        <v>366</v>
      </c>
      <c r="G110" s="243"/>
      <c r="H110" s="243" t="s">
        <v>399</v>
      </c>
      <c r="I110" s="243" t="s">
        <v>362</v>
      </c>
      <c r="J110" s="243">
        <v>50</v>
      </c>
      <c r="K110" s="254"/>
    </row>
    <row r="111" spans="2:11" ht="15" customHeight="1">
      <c r="B111" s="263"/>
      <c r="C111" s="243" t="s">
        <v>50</v>
      </c>
      <c r="D111" s="243"/>
      <c r="E111" s="243"/>
      <c r="F111" s="262" t="s">
        <v>360</v>
      </c>
      <c r="G111" s="243"/>
      <c r="H111" s="243" t="s">
        <v>400</v>
      </c>
      <c r="I111" s="243" t="s">
        <v>362</v>
      </c>
      <c r="J111" s="243">
        <v>20</v>
      </c>
      <c r="K111" s="254"/>
    </row>
    <row r="112" spans="2:11" ht="15" customHeight="1">
      <c r="B112" s="263"/>
      <c r="C112" s="243" t="s">
        <v>401</v>
      </c>
      <c r="D112" s="243"/>
      <c r="E112" s="243"/>
      <c r="F112" s="262" t="s">
        <v>360</v>
      </c>
      <c r="G112" s="243"/>
      <c r="H112" s="243" t="s">
        <v>402</v>
      </c>
      <c r="I112" s="243" t="s">
        <v>362</v>
      </c>
      <c r="J112" s="243">
        <v>120</v>
      </c>
      <c r="K112" s="254"/>
    </row>
    <row r="113" spans="2:11" ht="15" customHeight="1">
      <c r="B113" s="263"/>
      <c r="C113" s="243" t="s">
        <v>35</v>
      </c>
      <c r="D113" s="243"/>
      <c r="E113" s="243"/>
      <c r="F113" s="262" t="s">
        <v>360</v>
      </c>
      <c r="G113" s="243"/>
      <c r="H113" s="243" t="s">
        <v>403</v>
      </c>
      <c r="I113" s="243" t="s">
        <v>394</v>
      </c>
      <c r="J113" s="243"/>
      <c r="K113" s="254"/>
    </row>
    <row r="114" spans="2:11" ht="15" customHeight="1">
      <c r="B114" s="263"/>
      <c r="C114" s="243" t="s">
        <v>45</v>
      </c>
      <c r="D114" s="243"/>
      <c r="E114" s="243"/>
      <c r="F114" s="262" t="s">
        <v>360</v>
      </c>
      <c r="G114" s="243"/>
      <c r="H114" s="243" t="s">
        <v>404</v>
      </c>
      <c r="I114" s="243" t="s">
        <v>394</v>
      </c>
      <c r="J114" s="243"/>
      <c r="K114" s="254"/>
    </row>
    <row r="115" spans="2:11" ht="15" customHeight="1">
      <c r="B115" s="263"/>
      <c r="C115" s="243" t="s">
        <v>54</v>
      </c>
      <c r="D115" s="243"/>
      <c r="E115" s="243"/>
      <c r="F115" s="262" t="s">
        <v>360</v>
      </c>
      <c r="G115" s="243"/>
      <c r="H115" s="243" t="s">
        <v>405</v>
      </c>
      <c r="I115" s="243" t="s">
        <v>406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3" t="s">
        <v>407</v>
      </c>
      <c r="D120" s="353"/>
      <c r="E120" s="353"/>
      <c r="F120" s="353"/>
      <c r="G120" s="353"/>
      <c r="H120" s="353"/>
      <c r="I120" s="353"/>
      <c r="J120" s="353"/>
      <c r="K120" s="279"/>
    </row>
    <row r="121" spans="2:11" ht="17.25" customHeight="1">
      <c r="B121" s="280"/>
      <c r="C121" s="255" t="s">
        <v>354</v>
      </c>
      <c r="D121" s="255"/>
      <c r="E121" s="255"/>
      <c r="F121" s="255" t="s">
        <v>355</v>
      </c>
      <c r="G121" s="256"/>
      <c r="H121" s="255" t="s">
        <v>105</v>
      </c>
      <c r="I121" s="255" t="s">
        <v>54</v>
      </c>
      <c r="J121" s="255" t="s">
        <v>356</v>
      </c>
      <c r="K121" s="281"/>
    </row>
    <row r="122" spans="2:11" ht="17.25" customHeight="1">
      <c r="B122" s="280"/>
      <c r="C122" s="257" t="s">
        <v>357</v>
      </c>
      <c r="D122" s="257"/>
      <c r="E122" s="257"/>
      <c r="F122" s="258" t="s">
        <v>358</v>
      </c>
      <c r="G122" s="259"/>
      <c r="H122" s="257"/>
      <c r="I122" s="257"/>
      <c r="J122" s="257" t="s">
        <v>359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363</v>
      </c>
      <c r="D124" s="260"/>
      <c r="E124" s="260"/>
      <c r="F124" s="262" t="s">
        <v>360</v>
      </c>
      <c r="G124" s="243"/>
      <c r="H124" s="243" t="s">
        <v>399</v>
      </c>
      <c r="I124" s="243" t="s">
        <v>362</v>
      </c>
      <c r="J124" s="243">
        <v>120</v>
      </c>
      <c r="K124" s="284"/>
    </row>
    <row r="125" spans="2:11" ht="15" customHeight="1">
      <c r="B125" s="282"/>
      <c r="C125" s="243" t="s">
        <v>408</v>
      </c>
      <c r="D125" s="243"/>
      <c r="E125" s="243"/>
      <c r="F125" s="262" t="s">
        <v>360</v>
      </c>
      <c r="G125" s="243"/>
      <c r="H125" s="243" t="s">
        <v>409</v>
      </c>
      <c r="I125" s="243" t="s">
        <v>362</v>
      </c>
      <c r="J125" s="243" t="s">
        <v>410</v>
      </c>
      <c r="K125" s="284"/>
    </row>
    <row r="126" spans="2:11" ht="15" customHeight="1">
      <c r="B126" s="282"/>
      <c r="C126" s="243" t="s">
        <v>309</v>
      </c>
      <c r="D126" s="243"/>
      <c r="E126" s="243"/>
      <c r="F126" s="262" t="s">
        <v>360</v>
      </c>
      <c r="G126" s="243"/>
      <c r="H126" s="243" t="s">
        <v>411</v>
      </c>
      <c r="I126" s="243" t="s">
        <v>362</v>
      </c>
      <c r="J126" s="243" t="s">
        <v>410</v>
      </c>
      <c r="K126" s="284"/>
    </row>
    <row r="127" spans="2:11" ht="15" customHeight="1">
      <c r="B127" s="282"/>
      <c r="C127" s="243" t="s">
        <v>371</v>
      </c>
      <c r="D127" s="243"/>
      <c r="E127" s="243"/>
      <c r="F127" s="262" t="s">
        <v>366</v>
      </c>
      <c r="G127" s="243"/>
      <c r="H127" s="243" t="s">
        <v>372</v>
      </c>
      <c r="I127" s="243" t="s">
        <v>362</v>
      </c>
      <c r="J127" s="243">
        <v>15</v>
      </c>
      <c r="K127" s="284"/>
    </row>
    <row r="128" spans="2:11" ht="15" customHeight="1">
      <c r="B128" s="282"/>
      <c r="C128" s="264" t="s">
        <v>373</v>
      </c>
      <c r="D128" s="264"/>
      <c r="E128" s="264"/>
      <c r="F128" s="265" t="s">
        <v>366</v>
      </c>
      <c r="G128" s="264"/>
      <c r="H128" s="264" t="s">
        <v>374</v>
      </c>
      <c r="I128" s="264" t="s">
        <v>362</v>
      </c>
      <c r="J128" s="264">
        <v>15</v>
      </c>
      <c r="K128" s="284"/>
    </row>
    <row r="129" spans="2:11" ht="15" customHeight="1">
      <c r="B129" s="282"/>
      <c r="C129" s="264" t="s">
        <v>375</v>
      </c>
      <c r="D129" s="264"/>
      <c r="E129" s="264"/>
      <c r="F129" s="265" t="s">
        <v>366</v>
      </c>
      <c r="G129" s="264"/>
      <c r="H129" s="264" t="s">
        <v>376</v>
      </c>
      <c r="I129" s="264" t="s">
        <v>362</v>
      </c>
      <c r="J129" s="264">
        <v>20</v>
      </c>
      <c r="K129" s="284"/>
    </row>
    <row r="130" spans="2:11" ht="15" customHeight="1">
      <c r="B130" s="282"/>
      <c r="C130" s="264" t="s">
        <v>377</v>
      </c>
      <c r="D130" s="264"/>
      <c r="E130" s="264"/>
      <c r="F130" s="265" t="s">
        <v>366</v>
      </c>
      <c r="G130" s="264"/>
      <c r="H130" s="264" t="s">
        <v>378</v>
      </c>
      <c r="I130" s="264" t="s">
        <v>362</v>
      </c>
      <c r="J130" s="264">
        <v>20</v>
      </c>
      <c r="K130" s="284"/>
    </row>
    <row r="131" spans="2:11" ht="15" customHeight="1">
      <c r="B131" s="282"/>
      <c r="C131" s="243" t="s">
        <v>365</v>
      </c>
      <c r="D131" s="243"/>
      <c r="E131" s="243"/>
      <c r="F131" s="262" t="s">
        <v>366</v>
      </c>
      <c r="G131" s="243"/>
      <c r="H131" s="243" t="s">
        <v>399</v>
      </c>
      <c r="I131" s="243" t="s">
        <v>362</v>
      </c>
      <c r="J131" s="243">
        <v>50</v>
      </c>
      <c r="K131" s="284"/>
    </row>
    <row r="132" spans="2:11" ht="15" customHeight="1">
      <c r="B132" s="282"/>
      <c r="C132" s="243" t="s">
        <v>379</v>
      </c>
      <c r="D132" s="243"/>
      <c r="E132" s="243"/>
      <c r="F132" s="262" t="s">
        <v>366</v>
      </c>
      <c r="G132" s="243"/>
      <c r="H132" s="243" t="s">
        <v>399</v>
      </c>
      <c r="I132" s="243" t="s">
        <v>362</v>
      </c>
      <c r="J132" s="243">
        <v>50</v>
      </c>
      <c r="K132" s="284"/>
    </row>
    <row r="133" spans="2:11" ht="15" customHeight="1">
      <c r="B133" s="282"/>
      <c r="C133" s="243" t="s">
        <v>385</v>
      </c>
      <c r="D133" s="243"/>
      <c r="E133" s="243"/>
      <c r="F133" s="262" t="s">
        <v>366</v>
      </c>
      <c r="G133" s="243"/>
      <c r="H133" s="243" t="s">
        <v>399</v>
      </c>
      <c r="I133" s="243" t="s">
        <v>362</v>
      </c>
      <c r="J133" s="243">
        <v>50</v>
      </c>
      <c r="K133" s="284"/>
    </row>
    <row r="134" spans="2:11" ht="15" customHeight="1">
      <c r="B134" s="282"/>
      <c r="C134" s="243" t="s">
        <v>387</v>
      </c>
      <c r="D134" s="243"/>
      <c r="E134" s="243"/>
      <c r="F134" s="262" t="s">
        <v>366</v>
      </c>
      <c r="G134" s="243"/>
      <c r="H134" s="243" t="s">
        <v>399</v>
      </c>
      <c r="I134" s="243" t="s">
        <v>362</v>
      </c>
      <c r="J134" s="243">
        <v>50</v>
      </c>
      <c r="K134" s="284"/>
    </row>
    <row r="135" spans="2:11" ht="15" customHeight="1">
      <c r="B135" s="282"/>
      <c r="C135" s="243" t="s">
        <v>110</v>
      </c>
      <c r="D135" s="243"/>
      <c r="E135" s="243"/>
      <c r="F135" s="262" t="s">
        <v>366</v>
      </c>
      <c r="G135" s="243"/>
      <c r="H135" s="243" t="s">
        <v>412</v>
      </c>
      <c r="I135" s="243" t="s">
        <v>362</v>
      </c>
      <c r="J135" s="243">
        <v>255</v>
      </c>
      <c r="K135" s="284"/>
    </row>
    <row r="136" spans="2:11" ht="15" customHeight="1">
      <c r="B136" s="282"/>
      <c r="C136" s="243" t="s">
        <v>389</v>
      </c>
      <c r="D136" s="243"/>
      <c r="E136" s="243"/>
      <c r="F136" s="262" t="s">
        <v>360</v>
      </c>
      <c r="G136" s="243"/>
      <c r="H136" s="243" t="s">
        <v>413</v>
      </c>
      <c r="I136" s="243" t="s">
        <v>391</v>
      </c>
      <c r="J136" s="243"/>
      <c r="K136" s="284"/>
    </row>
    <row r="137" spans="2:11" ht="15" customHeight="1">
      <c r="B137" s="282"/>
      <c r="C137" s="243" t="s">
        <v>392</v>
      </c>
      <c r="D137" s="243"/>
      <c r="E137" s="243"/>
      <c r="F137" s="262" t="s">
        <v>360</v>
      </c>
      <c r="G137" s="243"/>
      <c r="H137" s="243" t="s">
        <v>414</v>
      </c>
      <c r="I137" s="243" t="s">
        <v>394</v>
      </c>
      <c r="J137" s="243"/>
      <c r="K137" s="284"/>
    </row>
    <row r="138" spans="2:11" ht="15" customHeight="1">
      <c r="B138" s="282"/>
      <c r="C138" s="243" t="s">
        <v>395</v>
      </c>
      <c r="D138" s="243"/>
      <c r="E138" s="243"/>
      <c r="F138" s="262" t="s">
        <v>360</v>
      </c>
      <c r="G138" s="243"/>
      <c r="H138" s="243" t="s">
        <v>395</v>
      </c>
      <c r="I138" s="243" t="s">
        <v>394</v>
      </c>
      <c r="J138" s="243"/>
      <c r="K138" s="284"/>
    </row>
    <row r="139" spans="2:11" ht="15" customHeight="1">
      <c r="B139" s="282"/>
      <c r="C139" s="243" t="s">
        <v>35</v>
      </c>
      <c r="D139" s="243"/>
      <c r="E139" s="243"/>
      <c r="F139" s="262" t="s">
        <v>360</v>
      </c>
      <c r="G139" s="243"/>
      <c r="H139" s="243" t="s">
        <v>415</v>
      </c>
      <c r="I139" s="243" t="s">
        <v>394</v>
      </c>
      <c r="J139" s="243"/>
      <c r="K139" s="284"/>
    </row>
    <row r="140" spans="2:11" ht="15" customHeight="1">
      <c r="B140" s="282"/>
      <c r="C140" s="243" t="s">
        <v>416</v>
      </c>
      <c r="D140" s="243"/>
      <c r="E140" s="243"/>
      <c r="F140" s="262" t="s">
        <v>360</v>
      </c>
      <c r="G140" s="243"/>
      <c r="H140" s="243" t="s">
        <v>417</v>
      </c>
      <c r="I140" s="243" t="s">
        <v>394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4" t="s">
        <v>418</v>
      </c>
      <c r="D145" s="354"/>
      <c r="E145" s="354"/>
      <c r="F145" s="354"/>
      <c r="G145" s="354"/>
      <c r="H145" s="354"/>
      <c r="I145" s="354"/>
      <c r="J145" s="354"/>
      <c r="K145" s="254"/>
    </row>
    <row r="146" spans="2:11" ht="17.25" customHeight="1">
      <c r="B146" s="253"/>
      <c r="C146" s="255" t="s">
        <v>354</v>
      </c>
      <c r="D146" s="255"/>
      <c r="E146" s="255"/>
      <c r="F146" s="255" t="s">
        <v>355</v>
      </c>
      <c r="G146" s="256"/>
      <c r="H146" s="255" t="s">
        <v>105</v>
      </c>
      <c r="I146" s="255" t="s">
        <v>54</v>
      </c>
      <c r="J146" s="255" t="s">
        <v>356</v>
      </c>
      <c r="K146" s="254"/>
    </row>
    <row r="147" spans="2:11" ht="17.25" customHeight="1">
      <c r="B147" s="253"/>
      <c r="C147" s="257" t="s">
        <v>357</v>
      </c>
      <c r="D147" s="257"/>
      <c r="E147" s="257"/>
      <c r="F147" s="258" t="s">
        <v>358</v>
      </c>
      <c r="G147" s="259"/>
      <c r="H147" s="257"/>
      <c r="I147" s="257"/>
      <c r="J147" s="257" t="s">
        <v>359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363</v>
      </c>
      <c r="D149" s="243"/>
      <c r="E149" s="243"/>
      <c r="F149" s="289" t="s">
        <v>360</v>
      </c>
      <c r="G149" s="243"/>
      <c r="H149" s="288" t="s">
        <v>399</v>
      </c>
      <c r="I149" s="288" t="s">
        <v>362</v>
      </c>
      <c r="J149" s="288">
        <v>120</v>
      </c>
      <c r="K149" s="284"/>
    </row>
    <row r="150" spans="2:11" ht="15" customHeight="1">
      <c r="B150" s="263"/>
      <c r="C150" s="288" t="s">
        <v>408</v>
      </c>
      <c r="D150" s="243"/>
      <c r="E150" s="243"/>
      <c r="F150" s="289" t="s">
        <v>360</v>
      </c>
      <c r="G150" s="243"/>
      <c r="H150" s="288" t="s">
        <v>419</v>
      </c>
      <c r="I150" s="288" t="s">
        <v>362</v>
      </c>
      <c r="J150" s="288" t="s">
        <v>410</v>
      </c>
      <c r="K150" s="284"/>
    </row>
    <row r="151" spans="2:11" ht="15" customHeight="1">
      <c r="B151" s="263"/>
      <c r="C151" s="288" t="s">
        <v>309</v>
      </c>
      <c r="D151" s="243"/>
      <c r="E151" s="243"/>
      <c r="F151" s="289" t="s">
        <v>360</v>
      </c>
      <c r="G151" s="243"/>
      <c r="H151" s="288" t="s">
        <v>420</v>
      </c>
      <c r="I151" s="288" t="s">
        <v>362</v>
      </c>
      <c r="J151" s="288" t="s">
        <v>410</v>
      </c>
      <c r="K151" s="284"/>
    </row>
    <row r="152" spans="2:11" ht="15" customHeight="1">
      <c r="B152" s="263"/>
      <c r="C152" s="288" t="s">
        <v>365</v>
      </c>
      <c r="D152" s="243"/>
      <c r="E152" s="243"/>
      <c r="F152" s="289" t="s">
        <v>366</v>
      </c>
      <c r="G152" s="243"/>
      <c r="H152" s="288" t="s">
        <v>399</v>
      </c>
      <c r="I152" s="288" t="s">
        <v>362</v>
      </c>
      <c r="J152" s="288">
        <v>50</v>
      </c>
      <c r="K152" s="284"/>
    </row>
    <row r="153" spans="2:11" ht="15" customHeight="1">
      <c r="B153" s="263"/>
      <c r="C153" s="288" t="s">
        <v>368</v>
      </c>
      <c r="D153" s="243"/>
      <c r="E153" s="243"/>
      <c r="F153" s="289" t="s">
        <v>360</v>
      </c>
      <c r="G153" s="243"/>
      <c r="H153" s="288" t="s">
        <v>399</v>
      </c>
      <c r="I153" s="288" t="s">
        <v>370</v>
      </c>
      <c r="J153" s="288"/>
      <c r="K153" s="284"/>
    </row>
    <row r="154" spans="2:11" ht="15" customHeight="1">
      <c r="B154" s="263"/>
      <c r="C154" s="288" t="s">
        <v>379</v>
      </c>
      <c r="D154" s="243"/>
      <c r="E154" s="243"/>
      <c r="F154" s="289" t="s">
        <v>366</v>
      </c>
      <c r="G154" s="243"/>
      <c r="H154" s="288" t="s">
        <v>399</v>
      </c>
      <c r="I154" s="288" t="s">
        <v>362</v>
      </c>
      <c r="J154" s="288">
        <v>50</v>
      </c>
      <c r="K154" s="284"/>
    </row>
    <row r="155" spans="2:11" ht="15" customHeight="1">
      <c r="B155" s="263"/>
      <c r="C155" s="288" t="s">
        <v>387</v>
      </c>
      <c r="D155" s="243"/>
      <c r="E155" s="243"/>
      <c r="F155" s="289" t="s">
        <v>366</v>
      </c>
      <c r="G155" s="243"/>
      <c r="H155" s="288" t="s">
        <v>399</v>
      </c>
      <c r="I155" s="288" t="s">
        <v>362</v>
      </c>
      <c r="J155" s="288">
        <v>50</v>
      </c>
      <c r="K155" s="284"/>
    </row>
    <row r="156" spans="2:11" ht="15" customHeight="1">
      <c r="B156" s="263"/>
      <c r="C156" s="288" t="s">
        <v>385</v>
      </c>
      <c r="D156" s="243"/>
      <c r="E156" s="243"/>
      <c r="F156" s="289" t="s">
        <v>366</v>
      </c>
      <c r="G156" s="243"/>
      <c r="H156" s="288" t="s">
        <v>399</v>
      </c>
      <c r="I156" s="288" t="s">
        <v>362</v>
      </c>
      <c r="J156" s="288">
        <v>50</v>
      </c>
      <c r="K156" s="284"/>
    </row>
    <row r="157" spans="2:11" ht="15" customHeight="1">
      <c r="B157" s="263"/>
      <c r="C157" s="288" t="s">
        <v>88</v>
      </c>
      <c r="D157" s="243"/>
      <c r="E157" s="243"/>
      <c r="F157" s="289" t="s">
        <v>360</v>
      </c>
      <c r="G157" s="243"/>
      <c r="H157" s="288" t="s">
        <v>421</v>
      </c>
      <c r="I157" s="288" t="s">
        <v>362</v>
      </c>
      <c r="J157" s="288" t="s">
        <v>422</v>
      </c>
      <c r="K157" s="284"/>
    </row>
    <row r="158" spans="2:11" ht="15" customHeight="1">
      <c r="B158" s="263"/>
      <c r="C158" s="288" t="s">
        <v>423</v>
      </c>
      <c r="D158" s="243"/>
      <c r="E158" s="243"/>
      <c r="F158" s="289" t="s">
        <v>360</v>
      </c>
      <c r="G158" s="243"/>
      <c r="H158" s="288" t="s">
        <v>424</v>
      </c>
      <c r="I158" s="288" t="s">
        <v>394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3" t="s">
        <v>425</v>
      </c>
      <c r="D163" s="353"/>
      <c r="E163" s="353"/>
      <c r="F163" s="353"/>
      <c r="G163" s="353"/>
      <c r="H163" s="353"/>
      <c r="I163" s="353"/>
      <c r="J163" s="353"/>
      <c r="K163" s="235"/>
    </row>
    <row r="164" spans="2:11" ht="17.25" customHeight="1">
      <c r="B164" s="234"/>
      <c r="C164" s="255" t="s">
        <v>354</v>
      </c>
      <c r="D164" s="255"/>
      <c r="E164" s="255"/>
      <c r="F164" s="255" t="s">
        <v>355</v>
      </c>
      <c r="G164" s="292"/>
      <c r="H164" s="293" t="s">
        <v>105</v>
      </c>
      <c r="I164" s="293" t="s">
        <v>54</v>
      </c>
      <c r="J164" s="255" t="s">
        <v>356</v>
      </c>
      <c r="K164" s="235"/>
    </row>
    <row r="165" spans="2:11" ht="17.25" customHeight="1">
      <c r="B165" s="236"/>
      <c r="C165" s="257" t="s">
        <v>357</v>
      </c>
      <c r="D165" s="257"/>
      <c r="E165" s="257"/>
      <c r="F165" s="258" t="s">
        <v>358</v>
      </c>
      <c r="G165" s="294"/>
      <c r="H165" s="295"/>
      <c r="I165" s="295"/>
      <c r="J165" s="257" t="s">
        <v>359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363</v>
      </c>
      <c r="D167" s="243"/>
      <c r="E167" s="243"/>
      <c r="F167" s="262" t="s">
        <v>360</v>
      </c>
      <c r="G167" s="243"/>
      <c r="H167" s="243" t="s">
        <v>399</v>
      </c>
      <c r="I167" s="243" t="s">
        <v>362</v>
      </c>
      <c r="J167" s="243">
        <v>120</v>
      </c>
      <c r="K167" s="284"/>
    </row>
    <row r="168" spans="2:11" ht="15" customHeight="1">
      <c r="B168" s="263"/>
      <c r="C168" s="243" t="s">
        <v>408</v>
      </c>
      <c r="D168" s="243"/>
      <c r="E168" s="243"/>
      <c r="F168" s="262" t="s">
        <v>360</v>
      </c>
      <c r="G168" s="243"/>
      <c r="H168" s="243" t="s">
        <v>409</v>
      </c>
      <c r="I168" s="243" t="s">
        <v>362</v>
      </c>
      <c r="J168" s="243" t="s">
        <v>410</v>
      </c>
      <c r="K168" s="284"/>
    </row>
    <row r="169" spans="2:11" ht="15" customHeight="1">
      <c r="B169" s="263"/>
      <c r="C169" s="243" t="s">
        <v>309</v>
      </c>
      <c r="D169" s="243"/>
      <c r="E169" s="243"/>
      <c r="F169" s="262" t="s">
        <v>360</v>
      </c>
      <c r="G169" s="243"/>
      <c r="H169" s="243" t="s">
        <v>426</v>
      </c>
      <c r="I169" s="243" t="s">
        <v>362</v>
      </c>
      <c r="J169" s="243" t="s">
        <v>410</v>
      </c>
      <c r="K169" s="284"/>
    </row>
    <row r="170" spans="2:11" ht="15" customHeight="1">
      <c r="B170" s="263"/>
      <c r="C170" s="243" t="s">
        <v>365</v>
      </c>
      <c r="D170" s="243"/>
      <c r="E170" s="243"/>
      <c r="F170" s="262" t="s">
        <v>366</v>
      </c>
      <c r="G170" s="243"/>
      <c r="H170" s="243" t="s">
        <v>426</v>
      </c>
      <c r="I170" s="243" t="s">
        <v>362</v>
      </c>
      <c r="J170" s="243">
        <v>50</v>
      </c>
      <c r="K170" s="284"/>
    </row>
    <row r="171" spans="2:11" ht="15" customHeight="1">
      <c r="B171" s="263"/>
      <c r="C171" s="243" t="s">
        <v>368</v>
      </c>
      <c r="D171" s="243"/>
      <c r="E171" s="243"/>
      <c r="F171" s="262" t="s">
        <v>360</v>
      </c>
      <c r="G171" s="243"/>
      <c r="H171" s="243" t="s">
        <v>426</v>
      </c>
      <c r="I171" s="243" t="s">
        <v>370</v>
      </c>
      <c r="J171" s="243"/>
      <c r="K171" s="284"/>
    </row>
    <row r="172" spans="2:11" ht="15" customHeight="1">
      <c r="B172" s="263"/>
      <c r="C172" s="243" t="s">
        <v>379</v>
      </c>
      <c r="D172" s="243"/>
      <c r="E172" s="243"/>
      <c r="F172" s="262" t="s">
        <v>366</v>
      </c>
      <c r="G172" s="243"/>
      <c r="H172" s="243" t="s">
        <v>426</v>
      </c>
      <c r="I172" s="243" t="s">
        <v>362</v>
      </c>
      <c r="J172" s="243">
        <v>50</v>
      </c>
      <c r="K172" s="284"/>
    </row>
    <row r="173" spans="2:11" ht="15" customHeight="1">
      <c r="B173" s="263"/>
      <c r="C173" s="243" t="s">
        <v>387</v>
      </c>
      <c r="D173" s="243"/>
      <c r="E173" s="243"/>
      <c r="F173" s="262" t="s">
        <v>366</v>
      </c>
      <c r="G173" s="243"/>
      <c r="H173" s="243" t="s">
        <v>426</v>
      </c>
      <c r="I173" s="243" t="s">
        <v>362</v>
      </c>
      <c r="J173" s="243">
        <v>50</v>
      </c>
      <c r="K173" s="284"/>
    </row>
    <row r="174" spans="2:11" ht="15" customHeight="1">
      <c r="B174" s="263"/>
      <c r="C174" s="243" t="s">
        <v>385</v>
      </c>
      <c r="D174" s="243"/>
      <c r="E174" s="243"/>
      <c r="F174" s="262" t="s">
        <v>366</v>
      </c>
      <c r="G174" s="243"/>
      <c r="H174" s="243" t="s">
        <v>426</v>
      </c>
      <c r="I174" s="243" t="s">
        <v>362</v>
      </c>
      <c r="J174" s="243">
        <v>50</v>
      </c>
      <c r="K174" s="284"/>
    </row>
    <row r="175" spans="2:11" ht="15" customHeight="1">
      <c r="B175" s="263"/>
      <c r="C175" s="243" t="s">
        <v>104</v>
      </c>
      <c r="D175" s="243"/>
      <c r="E175" s="243"/>
      <c r="F175" s="262" t="s">
        <v>360</v>
      </c>
      <c r="G175" s="243"/>
      <c r="H175" s="243" t="s">
        <v>427</v>
      </c>
      <c r="I175" s="243" t="s">
        <v>428</v>
      </c>
      <c r="J175" s="243"/>
      <c r="K175" s="284"/>
    </row>
    <row r="176" spans="2:11" ht="15" customHeight="1">
      <c r="B176" s="263"/>
      <c r="C176" s="243" t="s">
        <v>54</v>
      </c>
      <c r="D176" s="243"/>
      <c r="E176" s="243"/>
      <c r="F176" s="262" t="s">
        <v>360</v>
      </c>
      <c r="G176" s="243"/>
      <c r="H176" s="243" t="s">
        <v>429</v>
      </c>
      <c r="I176" s="243" t="s">
        <v>430</v>
      </c>
      <c r="J176" s="243">
        <v>1</v>
      </c>
      <c r="K176" s="284"/>
    </row>
    <row r="177" spans="2:11" ht="15" customHeight="1">
      <c r="B177" s="263"/>
      <c r="C177" s="243" t="s">
        <v>50</v>
      </c>
      <c r="D177" s="243"/>
      <c r="E177" s="243"/>
      <c r="F177" s="262" t="s">
        <v>360</v>
      </c>
      <c r="G177" s="243"/>
      <c r="H177" s="243" t="s">
        <v>431</v>
      </c>
      <c r="I177" s="243" t="s">
        <v>362</v>
      </c>
      <c r="J177" s="243">
        <v>20</v>
      </c>
      <c r="K177" s="284"/>
    </row>
    <row r="178" spans="2:11" ht="15" customHeight="1">
      <c r="B178" s="263"/>
      <c r="C178" s="243" t="s">
        <v>105</v>
      </c>
      <c r="D178" s="243"/>
      <c r="E178" s="243"/>
      <c r="F178" s="262" t="s">
        <v>360</v>
      </c>
      <c r="G178" s="243"/>
      <c r="H178" s="243" t="s">
        <v>432</v>
      </c>
      <c r="I178" s="243" t="s">
        <v>362</v>
      </c>
      <c r="J178" s="243">
        <v>255</v>
      </c>
      <c r="K178" s="284"/>
    </row>
    <row r="179" spans="2:11" ht="15" customHeight="1">
      <c r="B179" s="263"/>
      <c r="C179" s="243" t="s">
        <v>106</v>
      </c>
      <c r="D179" s="243"/>
      <c r="E179" s="243"/>
      <c r="F179" s="262" t="s">
        <v>360</v>
      </c>
      <c r="G179" s="243"/>
      <c r="H179" s="243" t="s">
        <v>325</v>
      </c>
      <c r="I179" s="243" t="s">
        <v>362</v>
      </c>
      <c r="J179" s="243">
        <v>10</v>
      </c>
      <c r="K179" s="284"/>
    </row>
    <row r="180" spans="2:11" ht="15" customHeight="1">
      <c r="B180" s="263"/>
      <c r="C180" s="243" t="s">
        <v>107</v>
      </c>
      <c r="D180" s="243"/>
      <c r="E180" s="243"/>
      <c r="F180" s="262" t="s">
        <v>360</v>
      </c>
      <c r="G180" s="243"/>
      <c r="H180" s="243" t="s">
        <v>433</v>
      </c>
      <c r="I180" s="243" t="s">
        <v>394</v>
      </c>
      <c r="J180" s="243"/>
      <c r="K180" s="284"/>
    </row>
    <row r="181" spans="2:11" ht="15" customHeight="1">
      <c r="B181" s="263"/>
      <c r="C181" s="243" t="s">
        <v>434</v>
      </c>
      <c r="D181" s="243"/>
      <c r="E181" s="243"/>
      <c r="F181" s="262" t="s">
        <v>360</v>
      </c>
      <c r="G181" s="243"/>
      <c r="H181" s="243" t="s">
        <v>435</v>
      </c>
      <c r="I181" s="243" t="s">
        <v>394</v>
      </c>
      <c r="J181" s="243"/>
      <c r="K181" s="284"/>
    </row>
    <row r="182" spans="2:11" ht="15" customHeight="1">
      <c r="B182" s="263"/>
      <c r="C182" s="243" t="s">
        <v>423</v>
      </c>
      <c r="D182" s="243"/>
      <c r="E182" s="243"/>
      <c r="F182" s="262" t="s">
        <v>360</v>
      </c>
      <c r="G182" s="243"/>
      <c r="H182" s="243" t="s">
        <v>436</v>
      </c>
      <c r="I182" s="243" t="s">
        <v>394</v>
      </c>
      <c r="J182" s="243"/>
      <c r="K182" s="284"/>
    </row>
    <row r="183" spans="2:11" ht="15" customHeight="1">
      <c r="B183" s="263"/>
      <c r="C183" s="243" t="s">
        <v>109</v>
      </c>
      <c r="D183" s="243"/>
      <c r="E183" s="243"/>
      <c r="F183" s="262" t="s">
        <v>366</v>
      </c>
      <c r="G183" s="243"/>
      <c r="H183" s="243" t="s">
        <v>437</v>
      </c>
      <c r="I183" s="243" t="s">
        <v>362</v>
      </c>
      <c r="J183" s="243">
        <v>50</v>
      </c>
      <c r="K183" s="284"/>
    </row>
    <row r="184" spans="2:11" ht="15" customHeight="1">
      <c r="B184" s="263"/>
      <c r="C184" s="243" t="s">
        <v>438</v>
      </c>
      <c r="D184" s="243"/>
      <c r="E184" s="243"/>
      <c r="F184" s="262" t="s">
        <v>366</v>
      </c>
      <c r="G184" s="243"/>
      <c r="H184" s="243" t="s">
        <v>439</v>
      </c>
      <c r="I184" s="243" t="s">
        <v>440</v>
      </c>
      <c r="J184" s="243"/>
      <c r="K184" s="284"/>
    </row>
    <row r="185" spans="2:11" ht="15" customHeight="1">
      <c r="B185" s="263"/>
      <c r="C185" s="243" t="s">
        <v>441</v>
      </c>
      <c r="D185" s="243"/>
      <c r="E185" s="243"/>
      <c r="F185" s="262" t="s">
        <v>366</v>
      </c>
      <c r="G185" s="243"/>
      <c r="H185" s="243" t="s">
        <v>442</v>
      </c>
      <c r="I185" s="243" t="s">
        <v>440</v>
      </c>
      <c r="J185" s="243"/>
      <c r="K185" s="284"/>
    </row>
    <row r="186" spans="2:11" ht="15" customHeight="1">
      <c r="B186" s="263"/>
      <c r="C186" s="243" t="s">
        <v>443</v>
      </c>
      <c r="D186" s="243"/>
      <c r="E186" s="243"/>
      <c r="F186" s="262" t="s">
        <v>366</v>
      </c>
      <c r="G186" s="243"/>
      <c r="H186" s="243" t="s">
        <v>444</v>
      </c>
      <c r="I186" s="243" t="s">
        <v>440</v>
      </c>
      <c r="J186" s="243"/>
      <c r="K186" s="284"/>
    </row>
    <row r="187" spans="2:11" ht="15" customHeight="1">
      <c r="B187" s="263"/>
      <c r="C187" s="296" t="s">
        <v>445</v>
      </c>
      <c r="D187" s="243"/>
      <c r="E187" s="243"/>
      <c r="F187" s="262" t="s">
        <v>366</v>
      </c>
      <c r="G187" s="243"/>
      <c r="H187" s="243" t="s">
        <v>446</v>
      </c>
      <c r="I187" s="243" t="s">
        <v>447</v>
      </c>
      <c r="J187" s="297" t="s">
        <v>448</v>
      </c>
      <c r="K187" s="284"/>
    </row>
    <row r="188" spans="2:11" ht="15" customHeight="1">
      <c r="B188" s="263"/>
      <c r="C188" s="248" t="s">
        <v>39</v>
      </c>
      <c r="D188" s="243"/>
      <c r="E188" s="243"/>
      <c r="F188" s="262" t="s">
        <v>360</v>
      </c>
      <c r="G188" s="243"/>
      <c r="H188" s="239" t="s">
        <v>449</v>
      </c>
      <c r="I188" s="243" t="s">
        <v>450</v>
      </c>
      <c r="J188" s="243"/>
      <c r="K188" s="284"/>
    </row>
    <row r="189" spans="2:11" ht="15" customHeight="1">
      <c r="B189" s="263"/>
      <c r="C189" s="248" t="s">
        <v>451</v>
      </c>
      <c r="D189" s="243"/>
      <c r="E189" s="243"/>
      <c r="F189" s="262" t="s">
        <v>360</v>
      </c>
      <c r="G189" s="243"/>
      <c r="H189" s="243" t="s">
        <v>452</v>
      </c>
      <c r="I189" s="243" t="s">
        <v>394</v>
      </c>
      <c r="J189" s="243"/>
      <c r="K189" s="284"/>
    </row>
    <row r="190" spans="2:11" ht="15" customHeight="1">
      <c r="B190" s="263"/>
      <c r="C190" s="248" t="s">
        <v>453</v>
      </c>
      <c r="D190" s="243"/>
      <c r="E190" s="243"/>
      <c r="F190" s="262" t="s">
        <v>360</v>
      </c>
      <c r="G190" s="243"/>
      <c r="H190" s="243" t="s">
        <v>454</v>
      </c>
      <c r="I190" s="243" t="s">
        <v>394</v>
      </c>
      <c r="J190" s="243"/>
      <c r="K190" s="284"/>
    </row>
    <row r="191" spans="2:11" ht="15" customHeight="1">
      <c r="B191" s="263"/>
      <c r="C191" s="248" t="s">
        <v>455</v>
      </c>
      <c r="D191" s="243"/>
      <c r="E191" s="243"/>
      <c r="F191" s="262" t="s">
        <v>366</v>
      </c>
      <c r="G191" s="243"/>
      <c r="H191" s="243" t="s">
        <v>456</v>
      </c>
      <c r="I191" s="243" t="s">
        <v>394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53" t="s">
        <v>457</v>
      </c>
      <c r="D197" s="353"/>
      <c r="E197" s="353"/>
      <c r="F197" s="353"/>
      <c r="G197" s="353"/>
      <c r="H197" s="353"/>
      <c r="I197" s="353"/>
      <c r="J197" s="353"/>
      <c r="K197" s="235"/>
    </row>
    <row r="198" spans="2:11" ht="25.5" customHeight="1">
      <c r="B198" s="234"/>
      <c r="C198" s="299" t="s">
        <v>458</v>
      </c>
      <c r="D198" s="299"/>
      <c r="E198" s="299"/>
      <c r="F198" s="299" t="s">
        <v>459</v>
      </c>
      <c r="G198" s="300"/>
      <c r="H198" s="352" t="s">
        <v>460</v>
      </c>
      <c r="I198" s="352"/>
      <c r="J198" s="352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450</v>
      </c>
      <c r="D200" s="243"/>
      <c r="E200" s="243"/>
      <c r="F200" s="262" t="s">
        <v>40</v>
      </c>
      <c r="G200" s="243"/>
      <c r="H200" s="350" t="s">
        <v>461</v>
      </c>
      <c r="I200" s="350"/>
      <c r="J200" s="350"/>
      <c r="K200" s="284"/>
    </row>
    <row r="201" spans="2:11" ht="15" customHeight="1">
      <c r="B201" s="263"/>
      <c r="C201" s="269"/>
      <c r="D201" s="243"/>
      <c r="E201" s="243"/>
      <c r="F201" s="262" t="s">
        <v>41</v>
      </c>
      <c r="G201" s="243"/>
      <c r="H201" s="350" t="s">
        <v>462</v>
      </c>
      <c r="I201" s="350"/>
      <c r="J201" s="350"/>
      <c r="K201" s="284"/>
    </row>
    <row r="202" spans="2:11" ht="15" customHeight="1">
      <c r="B202" s="263"/>
      <c r="C202" s="269"/>
      <c r="D202" s="243"/>
      <c r="E202" s="243"/>
      <c r="F202" s="262" t="s">
        <v>44</v>
      </c>
      <c r="G202" s="243"/>
      <c r="H202" s="350" t="s">
        <v>463</v>
      </c>
      <c r="I202" s="350"/>
      <c r="J202" s="350"/>
      <c r="K202" s="284"/>
    </row>
    <row r="203" spans="2:11" ht="15" customHeight="1">
      <c r="B203" s="263"/>
      <c r="C203" s="243"/>
      <c r="D203" s="243"/>
      <c r="E203" s="243"/>
      <c r="F203" s="262" t="s">
        <v>42</v>
      </c>
      <c r="G203" s="243"/>
      <c r="H203" s="350" t="s">
        <v>464</v>
      </c>
      <c r="I203" s="350"/>
      <c r="J203" s="350"/>
      <c r="K203" s="284"/>
    </row>
    <row r="204" spans="2:11" ht="15" customHeight="1">
      <c r="B204" s="263"/>
      <c r="C204" s="243"/>
      <c r="D204" s="243"/>
      <c r="E204" s="243"/>
      <c r="F204" s="262" t="s">
        <v>43</v>
      </c>
      <c r="G204" s="243"/>
      <c r="H204" s="350" t="s">
        <v>465</v>
      </c>
      <c r="I204" s="350"/>
      <c r="J204" s="350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406</v>
      </c>
      <c r="D206" s="243"/>
      <c r="E206" s="243"/>
      <c r="F206" s="262" t="s">
        <v>73</v>
      </c>
      <c r="G206" s="243"/>
      <c r="H206" s="350" t="s">
        <v>466</v>
      </c>
      <c r="I206" s="350"/>
      <c r="J206" s="350"/>
      <c r="K206" s="284"/>
    </row>
    <row r="207" spans="2:11" ht="15" customHeight="1">
      <c r="B207" s="263"/>
      <c r="C207" s="269"/>
      <c r="D207" s="243"/>
      <c r="E207" s="243"/>
      <c r="F207" s="262" t="s">
        <v>303</v>
      </c>
      <c r="G207" s="243"/>
      <c r="H207" s="350" t="s">
        <v>304</v>
      </c>
      <c r="I207" s="350"/>
      <c r="J207" s="350"/>
      <c r="K207" s="284"/>
    </row>
    <row r="208" spans="2:11" ht="15" customHeight="1">
      <c r="B208" s="263"/>
      <c r="C208" s="243"/>
      <c r="D208" s="243"/>
      <c r="E208" s="243"/>
      <c r="F208" s="262" t="s">
        <v>301</v>
      </c>
      <c r="G208" s="243"/>
      <c r="H208" s="350" t="s">
        <v>467</v>
      </c>
      <c r="I208" s="350"/>
      <c r="J208" s="350"/>
      <c r="K208" s="284"/>
    </row>
    <row r="209" spans="2:11" ht="15" customHeight="1">
      <c r="B209" s="301"/>
      <c r="C209" s="269"/>
      <c r="D209" s="269"/>
      <c r="E209" s="269"/>
      <c r="F209" s="262" t="s">
        <v>305</v>
      </c>
      <c r="G209" s="248"/>
      <c r="H209" s="351" t="s">
        <v>306</v>
      </c>
      <c r="I209" s="351"/>
      <c r="J209" s="351"/>
      <c r="K209" s="302"/>
    </row>
    <row r="210" spans="2:11" ht="15" customHeight="1">
      <c r="B210" s="301"/>
      <c r="C210" s="269"/>
      <c r="D210" s="269"/>
      <c r="E210" s="269"/>
      <c r="F210" s="262" t="s">
        <v>307</v>
      </c>
      <c r="G210" s="248"/>
      <c r="H210" s="351" t="s">
        <v>468</v>
      </c>
      <c r="I210" s="351"/>
      <c r="J210" s="351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430</v>
      </c>
      <c r="D212" s="269"/>
      <c r="E212" s="269"/>
      <c r="F212" s="262">
        <v>1</v>
      </c>
      <c r="G212" s="248"/>
      <c r="H212" s="351" t="s">
        <v>469</v>
      </c>
      <c r="I212" s="351"/>
      <c r="J212" s="351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1" t="s">
        <v>470</v>
      </c>
      <c r="I213" s="351"/>
      <c r="J213" s="351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1" t="s">
        <v>471</v>
      </c>
      <c r="I214" s="351"/>
      <c r="J214" s="351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1" t="s">
        <v>472</v>
      </c>
      <c r="I215" s="351"/>
      <c r="J215" s="351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algorithmName="SHA-512" hashValue="AyN2MAnGrVZZtJCe7RtvICLWzCDxtRKv+BjreVp3uOzs+OeO/KlH6CeRzmqzkX5Mm0EZ44j1LHLU5MBmfWUSeA==" saltValue="u4FYjBfdTlnTH2EwEHQ6P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2018-04-16T11:39:41Z</dcterms:created>
  <dcterms:modified xsi:type="dcterms:W3CDTF">2018-04-16T11:39:45Z</dcterms:modified>
  <cp:category/>
  <cp:version/>
  <cp:contentType/>
  <cp:contentStatus/>
</cp:coreProperties>
</file>