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_Akce\Poliklinika\Okna + strecha\Rozpocet\"/>
    </mc:Choice>
  </mc:AlternateContent>
  <bookViews>
    <workbookView xWindow="0" yWindow="0" windowWidth="13695" windowHeight="16410"/>
  </bookViews>
  <sheets>
    <sheet name="SO 01 - Výměna oken" sheetId="2" r:id="rId1"/>
    <sheet name="Pokyny pro vyplnění" sheetId="4" r:id="rId2"/>
  </sheets>
  <definedNames>
    <definedName name="_xlnm._FilterDatabase" localSheetId="0" hidden="1">'SO 01 - Výměna oken'!$C$88:$K$282</definedName>
    <definedName name="_xlnm.Print_Titles" localSheetId="0">'SO 01 - Výměna oken'!$88:$88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 01 - Výměna oken'!$C$4:$J$36,'SO 01 - Výměna oken'!$C$42:$J$70,'SO 01 - Výměna oken'!$C$76:$K$282</definedName>
  </definedNames>
  <calcPr calcId="162913"/>
</workbook>
</file>

<file path=xl/calcChain.xml><?xml version="1.0" encoding="utf-8"?>
<calcChain xmlns="http://schemas.openxmlformats.org/spreadsheetml/2006/main">
  <c r="T278" i="2" l="1"/>
  <c r="T277" i="2" s="1"/>
  <c r="R252" i="2"/>
  <c r="P168" i="2"/>
  <c r="T165" i="2"/>
  <c r="R91" i="2"/>
  <c r="BI282" i="2"/>
  <c r="BH282" i="2"/>
  <c r="BG282" i="2"/>
  <c r="BF282" i="2"/>
  <c r="BE282" i="2"/>
  <c r="T282" i="2"/>
  <c r="R282" i="2"/>
  <c r="P282" i="2"/>
  <c r="BK282" i="2"/>
  <c r="J282" i="2"/>
  <c r="BI281" i="2"/>
  <c r="BH281" i="2"/>
  <c r="BG281" i="2"/>
  <c r="BF281" i="2"/>
  <c r="BE281" i="2"/>
  <c r="T281" i="2"/>
  <c r="R281" i="2"/>
  <c r="P281" i="2"/>
  <c r="BK281" i="2"/>
  <c r="J281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R278" i="2" s="1"/>
  <c r="R277" i="2" s="1"/>
  <c r="P279" i="2"/>
  <c r="P278" i="2" s="1"/>
  <c r="P277" i="2" s="1"/>
  <c r="BK279" i="2"/>
  <c r="BK278" i="2" s="1"/>
  <c r="J279" i="2"/>
  <c r="BE279" i="2" s="1"/>
  <c r="BI266" i="2"/>
  <c r="BH266" i="2"/>
  <c r="BG266" i="2"/>
  <c r="BF266" i="2"/>
  <c r="BE266" i="2"/>
  <c r="T266" i="2"/>
  <c r="R266" i="2"/>
  <c r="P266" i="2"/>
  <c r="BK266" i="2"/>
  <c r="J266" i="2"/>
  <c r="BI265" i="2"/>
  <c r="BH265" i="2"/>
  <c r="BG265" i="2"/>
  <c r="BF265" i="2"/>
  <c r="T265" i="2"/>
  <c r="T264" i="2" s="1"/>
  <c r="R265" i="2"/>
  <c r="R264" i="2" s="1"/>
  <c r="P265" i="2"/>
  <c r="P264" i="2" s="1"/>
  <c r="BK265" i="2"/>
  <c r="BK264" i="2" s="1"/>
  <c r="J264" i="2" s="1"/>
  <c r="J67" i="2" s="1"/>
  <c r="J265" i="2"/>
  <c r="BE265" i="2" s="1"/>
  <c r="BI263" i="2"/>
  <c r="BH263" i="2"/>
  <c r="BG263" i="2"/>
  <c r="BF263" i="2"/>
  <c r="BE263" i="2"/>
  <c r="T263" i="2"/>
  <c r="R263" i="2"/>
  <c r="P263" i="2"/>
  <c r="BK263" i="2"/>
  <c r="J263" i="2"/>
  <c r="BI262" i="2"/>
  <c r="BH262" i="2"/>
  <c r="BG262" i="2"/>
  <c r="BF262" i="2"/>
  <c r="BE262" i="2"/>
  <c r="T262" i="2"/>
  <c r="R262" i="2"/>
  <c r="P262" i="2"/>
  <c r="BK262" i="2"/>
  <c r="J262" i="2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BE258" i="2"/>
  <c r="T258" i="2"/>
  <c r="R258" i="2"/>
  <c r="P258" i="2"/>
  <c r="BK258" i="2"/>
  <c r="J258" i="2"/>
  <c r="BI254" i="2"/>
  <c r="BH254" i="2"/>
  <c r="BG254" i="2"/>
  <c r="BF254" i="2"/>
  <c r="BE254" i="2"/>
  <c r="T254" i="2"/>
  <c r="T252" i="2" s="1"/>
  <c r="R254" i="2"/>
  <c r="P254" i="2"/>
  <c r="BK254" i="2"/>
  <c r="J254" i="2"/>
  <c r="BI253" i="2"/>
  <c r="BH253" i="2"/>
  <c r="BG253" i="2"/>
  <c r="BF253" i="2"/>
  <c r="T253" i="2"/>
  <c r="R253" i="2"/>
  <c r="P253" i="2"/>
  <c r="P252" i="2" s="1"/>
  <c r="BK253" i="2"/>
  <c r="BK252" i="2" s="1"/>
  <c r="J252" i="2" s="1"/>
  <c r="J66" i="2" s="1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42" i="2"/>
  <c r="BH242" i="2"/>
  <c r="BG242" i="2"/>
  <c r="BF242" i="2"/>
  <c r="BE242" i="2"/>
  <c r="T242" i="2"/>
  <c r="R242" i="2"/>
  <c r="P242" i="2"/>
  <c r="BK242" i="2"/>
  <c r="J242" i="2"/>
  <c r="BI241" i="2"/>
  <c r="BH241" i="2"/>
  <c r="BG241" i="2"/>
  <c r="BF241" i="2"/>
  <c r="BE241" i="2"/>
  <c r="T241" i="2"/>
  <c r="R241" i="2"/>
  <c r="P241" i="2"/>
  <c r="BK241" i="2"/>
  <c r="J241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BE238" i="2"/>
  <c r="T238" i="2"/>
  <c r="R238" i="2"/>
  <c r="P238" i="2"/>
  <c r="BK238" i="2"/>
  <c r="J238" i="2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T234" i="2" s="1"/>
  <c r="R235" i="2"/>
  <c r="R234" i="2" s="1"/>
  <c r="P235" i="2"/>
  <c r="P234" i="2" s="1"/>
  <c r="BK235" i="2"/>
  <c r="BK234" i="2" s="1"/>
  <c r="J234" i="2" s="1"/>
  <c r="J65" i="2" s="1"/>
  <c r="J235" i="2"/>
  <c r="BI233" i="2"/>
  <c r="BH233" i="2"/>
  <c r="BG233" i="2"/>
  <c r="BF233" i="2"/>
  <c r="BE233" i="2"/>
  <c r="T233" i="2"/>
  <c r="R233" i="2"/>
  <c r="P233" i="2"/>
  <c r="BK233" i="2"/>
  <c r="J233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BE229" i="2"/>
  <c r="T229" i="2"/>
  <c r="R229" i="2"/>
  <c r="P229" i="2"/>
  <c r="BK229" i="2"/>
  <c r="J229" i="2"/>
  <c r="BI228" i="2"/>
  <c r="BH228" i="2"/>
  <c r="BG228" i="2"/>
  <c r="BF228" i="2"/>
  <c r="BE228" i="2"/>
  <c r="T228" i="2"/>
  <c r="R228" i="2"/>
  <c r="P228" i="2"/>
  <c r="BK228" i="2"/>
  <c r="J228" i="2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BE217" i="2"/>
  <c r="T217" i="2"/>
  <c r="R217" i="2"/>
  <c r="P217" i="2"/>
  <c r="BK217" i="2"/>
  <c r="J217" i="2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BE212" i="2"/>
  <c r="T212" i="2"/>
  <c r="R212" i="2"/>
  <c r="P212" i="2"/>
  <c r="BK212" i="2"/>
  <c r="J212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0" i="2"/>
  <c r="BH200" i="2"/>
  <c r="BG200" i="2"/>
  <c r="BF200" i="2"/>
  <c r="BE200" i="2"/>
  <c r="T200" i="2"/>
  <c r="R200" i="2"/>
  <c r="P200" i="2"/>
  <c r="BK200" i="2"/>
  <c r="J200" i="2"/>
  <c r="BI193" i="2"/>
  <c r="BH193" i="2"/>
  <c r="BG193" i="2"/>
  <c r="BF193" i="2"/>
  <c r="BE193" i="2"/>
  <c r="T193" i="2"/>
  <c r="R193" i="2"/>
  <c r="P193" i="2"/>
  <c r="BK193" i="2"/>
  <c r="J193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T184" i="2" s="1"/>
  <c r="R185" i="2"/>
  <c r="R184" i="2" s="1"/>
  <c r="P185" i="2"/>
  <c r="P184" i="2" s="1"/>
  <c r="BK185" i="2"/>
  <c r="BK184" i="2" s="1"/>
  <c r="J184" i="2" s="1"/>
  <c r="J64" i="2" s="1"/>
  <c r="J185" i="2"/>
  <c r="BE185" i="2" s="1"/>
  <c r="BI183" i="2"/>
  <c r="BH183" i="2"/>
  <c r="BG183" i="2"/>
  <c r="BF183" i="2"/>
  <c r="BE183" i="2"/>
  <c r="T183" i="2"/>
  <c r="T168" i="2" s="1"/>
  <c r="R183" i="2"/>
  <c r="R168" i="2" s="1"/>
  <c r="P183" i="2"/>
  <c r="BK183" i="2"/>
  <c r="J183" i="2"/>
  <c r="BI176" i="2"/>
  <c r="BH176" i="2"/>
  <c r="BG176" i="2"/>
  <c r="BF176" i="2"/>
  <c r="BE176" i="2"/>
  <c r="T176" i="2"/>
  <c r="R176" i="2"/>
  <c r="P176" i="2"/>
  <c r="BK176" i="2"/>
  <c r="J176" i="2"/>
  <c r="BI169" i="2"/>
  <c r="BH169" i="2"/>
  <c r="BG169" i="2"/>
  <c r="BF169" i="2"/>
  <c r="T169" i="2"/>
  <c r="R169" i="2"/>
  <c r="P169" i="2"/>
  <c r="BK169" i="2"/>
  <c r="BK168" i="2" s="1"/>
  <c r="J169" i="2"/>
  <c r="BE169" i="2" s="1"/>
  <c r="BI166" i="2"/>
  <c r="BH166" i="2"/>
  <c r="BG166" i="2"/>
  <c r="BF166" i="2"/>
  <c r="BE166" i="2"/>
  <c r="T166" i="2"/>
  <c r="R166" i="2"/>
  <c r="R165" i="2" s="1"/>
  <c r="P166" i="2"/>
  <c r="P165" i="2" s="1"/>
  <c r="BK166" i="2"/>
  <c r="BK165" i="2" s="1"/>
  <c r="J165" i="2" s="1"/>
  <c r="J61" i="2" s="1"/>
  <c r="J166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BE161" i="2"/>
  <c r="T161" i="2"/>
  <c r="R161" i="2"/>
  <c r="R159" i="2" s="1"/>
  <c r="P161" i="2"/>
  <c r="P159" i="2" s="1"/>
  <c r="BK161" i="2"/>
  <c r="J161" i="2"/>
  <c r="BI160" i="2"/>
  <c r="BH160" i="2"/>
  <c r="BG160" i="2"/>
  <c r="BF160" i="2"/>
  <c r="BE160" i="2"/>
  <c r="T160" i="2"/>
  <c r="T159" i="2" s="1"/>
  <c r="R160" i="2"/>
  <c r="P160" i="2"/>
  <c r="BK160" i="2"/>
  <c r="BK159" i="2" s="1"/>
  <c r="J159" i="2" s="1"/>
  <c r="J60" i="2" s="1"/>
  <c r="J160" i="2"/>
  <c r="BI150" i="2"/>
  <c r="BH150" i="2"/>
  <c r="BG150" i="2"/>
  <c r="BF150" i="2"/>
  <c r="T150" i="2"/>
  <c r="R150" i="2"/>
  <c r="P150" i="2"/>
  <c r="BK150" i="2"/>
  <c r="J150" i="2"/>
  <c r="BE150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BE144" i="2"/>
  <c r="T144" i="2"/>
  <c r="R144" i="2"/>
  <c r="P144" i="2"/>
  <c r="BK144" i="2"/>
  <c r="J144" i="2"/>
  <c r="BI139" i="2"/>
  <c r="BH139" i="2"/>
  <c r="BG139" i="2"/>
  <c r="BF139" i="2"/>
  <c r="BE139" i="2"/>
  <c r="T139" i="2"/>
  <c r="R139" i="2"/>
  <c r="P139" i="2"/>
  <c r="BK139" i="2"/>
  <c r="J139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T134" i="2" s="1"/>
  <c r="R135" i="2"/>
  <c r="R134" i="2" s="1"/>
  <c r="P135" i="2"/>
  <c r="P134" i="2" s="1"/>
  <c r="BK135" i="2"/>
  <c r="BK134" i="2" s="1"/>
  <c r="J134" i="2" s="1"/>
  <c r="J59" i="2" s="1"/>
  <c r="J135" i="2"/>
  <c r="BE135" i="2" s="1"/>
  <c r="BI132" i="2"/>
  <c r="BH132" i="2"/>
  <c r="BG132" i="2"/>
  <c r="BF132" i="2"/>
  <c r="BE132" i="2"/>
  <c r="T132" i="2"/>
  <c r="R132" i="2"/>
  <c r="P132" i="2"/>
  <c r="BK132" i="2"/>
  <c r="J132" i="2"/>
  <c r="BI123" i="2"/>
  <c r="BH123" i="2"/>
  <c r="BG123" i="2"/>
  <c r="BF123" i="2"/>
  <c r="T123" i="2"/>
  <c r="R123" i="2"/>
  <c r="P123" i="2"/>
  <c r="BK123" i="2"/>
  <c r="J123" i="2"/>
  <c r="BE123" i="2" s="1"/>
  <c r="BI114" i="2"/>
  <c r="BH114" i="2"/>
  <c r="BG114" i="2"/>
  <c r="BF114" i="2"/>
  <c r="T114" i="2"/>
  <c r="R114" i="2"/>
  <c r="P114" i="2"/>
  <c r="BK114" i="2"/>
  <c r="J114" i="2"/>
  <c r="BE114" i="2" s="1"/>
  <c r="BI105" i="2"/>
  <c r="BH105" i="2"/>
  <c r="BG105" i="2"/>
  <c r="BF105" i="2"/>
  <c r="BE105" i="2"/>
  <c r="T105" i="2"/>
  <c r="R105" i="2"/>
  <c r="P105" i="2"/>
  <c r="BK105" i="2"/>
  <c r="J105" i="2"/>
  <c r="BI101" i="2"/>
  <c r="BH101" i="2"/>
  <c r="BG101" i="2"/>
  <c r="BF101" i="2"/>
  <c r="BE101" i="2"/>
  <c r="T101" i="2"/>
  <c r="T91" i="2" s="1"/>
  <c r="T90" i="2" s="1"/>
  <c r="R101" i="2"/>
  <c r="P101" i="2"/>
  <c r="BK101" i="2"/>
  <c r="J101" i="2"/>
  <c r="BI92" i="2"/>
  <c r="F34" i="2" s="1"/>
  <c r="BH92" i="2"/>
  <c r="F33" i="2" s="1"/>
  <c r="BG92" i="2"/>
  <c r="F32" i="2" s="1"/>
  <c r="BF92" i="2"/>
  <c r="J31" i="2" s="1"/>
  <c r="T92" i="2"/>
  <c r="R92" i="2"/>
  <c r="P92" i="2"/>
  <c r="P91" i="2" s="1"/>
  <c r="BK92" i="2"/>
  <c r="BK91" i="2" s="1"/>
  <c r="J92" i="2"/>
  <c r="BE92" i="2" s="1"/>
  <c r="J85" i="2"/>
  <c r="F85" i="2"/>
  <c r="F83" i="2"/>
  <c r="E81" i="2"/>
  <c r="E79" i="2"/>
  <c r="F52" i="2"/>
  <c r="J51" i="2"/>
  <c r="F51" i="2"/>
  <c r="F49" i="2"/>
  <c r="E47" i="2"/>
  <c r="E45" i="2"/>
  <c r="F86" i="2"/>
  <c r="J49" i="2"/>
  <c r="T89" i="2" l="1"/>
  <c r="J91" i="2"/>
  <c r="J58" i="2" s="1"/>
  <c r="BK90" i="2"/>
  <c r="P90" i="2"/>
  <c r="R90" i="2"/>
  <c r="J168" i="2"/>
  <c r="J63" i="2" s="1"/>
  <c r="BK167" i="2"/>
  <c r="J167" i="2" s="1"/>
  <c r="J62" i="2" s="1"/>
  <c r="R167" i="2"/>
  <c r="BK277" i="2"/>
  <c r="J277" i="2" s="1"/>
  <c r="J68" i="2" s="1"/>
  <c r="J278" i="2"/>
  <c r="J69" i="2" s="1"/>
  <c r="F30" i="2"/>
  <c r="J30" i="2"/>
  <c r="T167" i="2"/>
  <c r="P167" i="2"/>
  <c r="J83" i="2"/>
  <c r="F31" i="2"/>
  <c r="BK89" i="2" l="1"/>
  <c r="J89" i="2" s="1"/>
  <c r="J90" i="2"/>
  <c r="J57" i="2" s="1"/>
  <c r="R89" i="2"/>
  <c r="P89" i="2"/>
  <c r="J56" i="2" l="1"/>
  <c r="J27" i="2"/>
  <c r="J36" i="2" l="1"/>
</calcChain>
</file>

<file path=xl/sharedStrings.xml><?xml version="1.0" encoding="utf-8"?>
<sst xmlns="http://schemas.openxmlformats.org/spreadsheetml/2006/main" count="2673" uniqueCount="613">
  <si>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</si>
  <si>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</si>
  <si>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</si>
  <si>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</si>
  <si>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</si>
  <si>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</si>
  <si>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</si>
  <si>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</si>
  <si>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</si>
  <si>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</si>
  <si>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</si>
  <si>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Poliklinika</t>
  </si>
  <si>
    <t>Datum:</t>
  </si>
  <si>
    <t>Zadavatel:</t>
  </si>
  <si>
    <t>IČ:</t>
  </si>
  <si>
    <t>Město Horažďovice</t>
  </si>
  <si>
    <t>DIČ:</t>
  </si>
  <si>
    <t>Uchazeč:</t>
  </si>
  <si>
    <t>Projektant:</t>
  </si>
  <si>
    <t>Ing. Martin Liška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</si>
  <si>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</si>
  <si>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</si>
  <si>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</si>
  <si>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</si>
  <si>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</si>
  <si>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</si>
  <si>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</si>
  <si>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</si>
  <si>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</si>
  <si>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</si>
  <si>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</si>
  <si>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</si>
  <si>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</si>
  <si>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</si>
  <si>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</si>
  <si>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</si>
  <si>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</si>
  <si>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</si>
  <si>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</si>
  <si>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</si>
  <si>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STA</t>
  </si>
  <si>
    <t>1</t>
  </si>
  <si>
    <t>{de9a0df4-3f61-4e9a-bd96-c6270a7fefd5}</t>
  </si>
  <si>
    <t>2</t>
  </si>
  <si>
    <t>1) Krycí list soupisu</t>
  </si>
  <si>
    <t>2) Rekapitulace</t>
  </si>
  <si>
    <t>3) Soupis prací</t>
  </si>
  <si>
    <t>Zpět na list:</t>
  </si>
  <si>
    <t>Rekapitulace stavby</t>
  </si>
  <si>
    <t>OBVOD</t>
  </si>
  <si>
    <t>413,74</t>
  </si>
  <si>
    <t>KRYCÍ LIST SOUPISU</t>
  </si>
  <si>
    <t>Objekt:</t>
  </si>
  <si>
    <t>SO 01 - Výměna oken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</si>
  <si>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</si>
  <si>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</si>
  <si>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</si>
  <si>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</si>
  <si>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</si>
  <si>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</si>
  <si>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</si>
  <si>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</si>
  <si>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</si>
  <si>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</si>
  <si>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</si>
  <si>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</si>
  <si>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</si>
  <si>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</si>
  <si>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</si>
  <si>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</si>
  <si>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N00 - Vedlejší a ostatní náklady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</si>
  <si>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</si>
  <si>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</si>
  <si>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</si>
  <si>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</si>
  <si>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</si>
  <si>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</si>
  <si>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</si>
  <si>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</si>
  <si>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</si>
  <si>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</si>
  <si>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</si>
  <si>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</si>
  <si>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</si>
  <si>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</si>
  <si>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</si>
  <si>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</si>
  <si>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</si>
  <si>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</si>
  <si>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</si>
  <si>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</si>
  <si>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</si>
  <si>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</si>
  <si>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nebo vápenná omítka ostění nebo nadpraží štuková</t>
  </si>
  <si>
    <t>m2</t>
  </si>
  <si>
    <t>CS ÚRS 2017 01</t>
  </si>
  <si>
    <t>4</t>
  </si>
  <si>
    <t>73506776</t>
  </si>
  <si>
    <t>VV</t>
  </si>
  <si>
    <t>"EP/01"0,25*(0,9*3+1,8*6)</t>
  </si>
  <si>
    <t>"EP/02 a 02a"0,25*(1,2*20+1,8*40)</t>
  </si>
  <si>
    <t>"EP/03"0,25*(1,5*3+1,8*6)</t>
  </si>
  <si>
    <t>"EP/05"0,25*(1,5*2+2,4*4)</t>
  </si>
  <si>
    <t>"EP/04"0,25*(2,4*27+1,8*54)</t>
  </si>
  <si>
    <t>"EH/02"0,25*(1,15+2,8*2)</t>
  </si>
  <si>
    <t>"EH/03"0,25*(0,92+2,8*2)</t>
  </si>
  <si>
    <t>Součet</t>
  </si>
  <si>
    <t>619991001</t>
  </si>
  <si>
    <t>Zakrytí vnitřních ploch před znečištěním včetně pozdějšího odkrytí podlah fólií přilepenou lepící páskou</t>
  </si>
  <si>
    <t>CS ÚRS 2016 01</t>
  </si>
  <si>
    <t>1041446929</t>
  </si>
  <si>
    <t>"odhad 5 m2 u každého okna"(3+6+12+2+3+2+10+6+11)*10</t>
  </si>
  <si>
    <t>"odhad 6m2 u každých dveří venkovních"(1+1)*15</t>
  </si>
  <si>
    <t>3</t>
  </si>
  <si>
    <t>619991011</t>
  </si>
  <si>
    <t>Zakrytí vnitřních ploch před znečištěním včetně pozdějšího odkrytí konstrukcí a prvků obalením fólií a přelepením páskou</t>
  </si>
  <si>
    <t>-1382617794</t>
  </si>
  <si>
    <t>"EP/01"0,9*1,8*3</t>
  </si>
  <si>
    <t>"EP/02 a 02a"1,2*1,8*(6+12)</t>
  </si>
  <si>
    <t>"EP/03"1,5*1,8*3</t>
  </si>
  <si>
    <t>"EP/05"1,5*2,4*2</t>
  </si>
  <si>
    <t>"EP/04"2,4*1,8*27</t>
  </si>
  <si>
    <t>"EH/02"1,15*2,8*1</t>
  </si>
  <si>
    <t>"EH/03"0,92*2,8*1</t>
  </si>
  <si>
    <t>619995001</t>
  </si>
  <si>
    <t>Začištění omítek (s dodáním hmot) kolem oken, dveří, podlah, obkladů apod.</t>
  </si>
  <si>
    <t>m</t>
  </si>
  <si>
    <t>1602687486</t>
  </si>
  <si>
    <t>"EP/01"0,9*6+1,8*6</t>
  </si>
  <si>
    <t>"EP/02 a 02a"1,2*40+1,8*40</t>
  </si>
  <si>
    <t>"EP/03"1,5*6+1,8*6</t>
  </si>
  <si>
    <t>"EP/05"1,5*4+2,4*4</t>
  </si>
  <si>
    <t>"EP/04"2,4*54+1,8*54</t>
  </si>
  <si>
    <t>"EH/02"1,15+2,8*2</t>
  </si>
  <si>
    <t>"EH/03"0,92+2,8*2</t>
  </si>
  <si>
    <t>5</t>
  </si>
  <si>
    <t>622143004</t>
  </si>
  <si>
    <t xml:space="preserve">Montáž omítkových profilů plastových nebo pozinkovaných, upevněných vtlačením do podkladní vrstvy nebo přibitím začišťovacích samolepících </t>
  </si>
  <si>
    <t>-522886208</t>
  </si>
  <si>
    <t>"EP/01"(0,9+1,8*2)*3</t>
  </si>
  <si>
    <t>"EP/02 a 02a"(1,2+1,8*2)*(6+12+2)</t>
  </si>
  <si>
    <t>"EP/03"(1,5+1,8*2)*3</t>
  </si>
  <si>
    <t>"EP/05"(1,5+2,4*2)*2</t>
  </si>
  <si>
    <t>"EP/04"(2,4+1,8*2)*(10+6+11)</t>
  </si>
  <si>
    <t>M</t>
  </si>
  <si>
    <t>590514760</t>
  </si>
  <si>
    <t>profil okenní začišťovací se sklovláknitou armovací tkaninou 9 mm/2,4 m</t>
  </si>
  <si>
    <t>8</t>
  </si>
  <si>
    <t>907733532</t>
  </si>
  <si>
    <t>312,670*1,1</t>
  </si>
  <si>
    <t>9</t>
  </si>
  <si>
    <t>Ostatní konstrukce a práce, bourání</t>
  </si>
  <si>
    <t>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</si>
  <si>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</si>
  <si>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</t>
  </si>
  <si>
    <t>294121963</t>
  </si>
  <si>
    <t>"plocha zakrývaných podlah"550</t>
  </si>
  <si>
    <t>968062375</t>
  </si>
  <si>
    <t>Vybourání dřevěných rámů oken s křídly, dveřních zárubní, vrat, stěn, ostění nebo obkladů rámů oken s křídly zdvojených, plochy do 2 m2</t>
  </si>
  <si>
    <t>-954898886</t>
  </si>
  <si>
    <t>968062376</t>
  </si>
  <si>
    <t>Vybourání dřevěných rámů oken s křídly, dveřních zárubní, vrat, stěn, ostění nebo obkladů rámů oken s křídly zdvojených, plochy do 4 m2</t>
  </si>
  <si>
    <t>232922286</t>
  </si>
  <si>
    <t>"EP/02 a 02a"1,2*1,8*(6+12+2)</t>
  </si>
  <si>
    <t>10</t>
  </si>
  <si>
    <t>968062377</t>
  </si>
  <si>
    <t>Vybourání dřevěných rámů oken s křídly, dveřních zárubní, vrat, stěn, ostění nebo obkladů rámů oken s křídly zdvojených, plochy přes 4 m2</t>
  </si>
  <si>
    <t>-1721450733</t>
  </si>
  <si>
    <t>"EP/04"2,4*1,8*(10+6+11)</t>
  </si>
  <si>
    <t>11</t>
  </si>
  <si>
    <t>968072456</t>
  </si>
  <si>
    <t>Vybourání kovových rámů oken s křídly, dveřních zárubní, vrat, stěn, ostění nebo obkladů dveřních zárubní, plochy přes 2 m2</t>
  </si>
  <si>
    <t>-1910739952</t>
  </si>
  <si>
    <t>"EH/02"1,15*2,8</t>
  </si>
  <si>
    <t>"EH/03"0,92*2,8</t>
  </si>
  <si>
    <t>13</t>
  </si>
  <si>
    <t>978013191</t>
  </si>
  <si>
    <t>Otlučení vápenných nebo vápenocementových omítek vnitřních ploch stěn s vyškrabáním spar, s očištěním zdiva, v rozsahu přes 50 do 100 %</t>
  </si>
  <si>
    <t>553304719</t>
  </si>
  <si>
    <t>997</t>
  </si>
  <si>
    <t>Přesun sutě</t>
  </si>
  <si>
    <t>14</t>
  </si>
  <si>
    <t>997013112</t>
  </si>
  <si>
    <t>Vnitrostaveništní doprava suti a vybouraných hmot vodorovně do 50 m svisle s použitím mechanizace pro budovy a haly výšky přes 6 do 9 m</t>
  </si>
  <si>
    <t>t</t>
  </si>
  <si>
    <t>-1655635303</t>
  </si>
  <si>
    <t>997013511</t>
  </si>
  <si>
    <t>Odvoz suti a vybouraných hmot z meziskládky na skládku s naložením a se složením, na vzdálenost do 1 km</t>
  </si>
  <si>
    <t>-1215533627</t>
  </si>
  <si>
    <t>16</t>
  </si>
  <si>
    <t>997013509</t>
  </si>
  <si>
    <t>Odvoz suti a vybouraných hmot na skládku nebo meziskládku se složením, na vzdálenost Příplatek k ceně za každý další i započatý 1 km přes 1 km</t>
  </si>
  <si>
    <t>-1060272837</t>
  </si>
  <si>
    <t>16,449*17 'Přepočtené koeficientem množství</t>
  </si>
  <si>
    <t>17</t>
  </si>
  <si>
    <t>997013831</t>
  </si>
  <si>
    <t>Poplatek za uložení stavebního odpadu na skládce (skládkovné) směsného</t>
  </si>
  <si>
    <t>1398695312</t>
  </si>
  <si>
    <t>998</t>
  </si>
  <si>
    <t>Přesun hmot</t>
  </si>
  <si>
    <t>18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</si>
  <si>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</si>
  <si>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</si>
  <si>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-1942692723</t>
  </si>
  <si>
    <t>PSV</t>
  </si>
  <si>
    <t>Práce a dodávky PSV</t>
  </si>
  <si>
    <t>764</t>
  </si>
  <si>
    <t>Konstrukce klempířské</t>
  </si>
  <si>
    <t>19</t>
  </si>
  <si>
    <t>764002851</t>
  </si>
  <si>
    <t>Demontáž klempířských konstrukcí oplechování parapetů do suti</t>
  </si>
  <si>
    <t>74566739</t>
  </si>
  <si>
    <t>"EP/02 a 02a"1,2*(6+12+2)</t>
  </si>
  <si>
    <t>"EP/03"1,5*3</t>
  </si>
  <si>
    <t>"EP/05"1,5*2</t>
  </si>
  <si>
    <t>"EP/04"2,4*(10+6+11)</t>
  </si>
  <si>
    <t>"EP/01"0,9*3</t>
  </si>
  <si>
    <t>20</t>
  </si>
  <si>
    <t>764226405</t>
  </si>
  <si>
    <t>Oplechování parapetů z hliníkového plechu rovných mechanicky kotvené, bez rohů rš 400 mm</t>
  </si>
  <si>
    <t>-1474217531</t>
  </si>
  <si>
    <t>998764102</t>
  </si>
  <si>
    <t>Přesun hmot pro konstrukce klempířské stanovený z hmotnosti přesunovaného materiálu vodorovná dopravní vzdálenost do 50 m v objektech výšky přes 6 do 12 m</t>
  </si>
  <si>
    <t>1183156930</t>
  </si>
  <si>
    <t>766</t>
  </si>
  <si>
    <t>Konstrukce truhlářské</t>
  </si>
  <si>
    <t>22</t>
  </si>
  <si>
    <t>766441811</t>
  </si>
  <si>
    <t>Demontáž parapetních desek dřevěných nebo plastových šířky do 300 mm délky do 1m</t>
  </si>
  <si>
    <t>kus</t>
  </si>
  <si>
    <t>-1855236636</t>
  </si>
  <si>
    <t>"EP/01"3</t>
  </si>
  <si>
    <t>23</t>
  </si>
  <si>
    <t>766441821</t>
  </si>
  <si>
    <t>Demontáž parapetních desek dřevěných nebo plastových šířky do 300 mm délky přes 1m</t>
  </si>
  <si>
    <t>-857642975</t>
  </si>
  <si>
    <t>"EP/02 a 02a"(6+12+2)</t>
  </si>
  <si>
    <t>"EP/03"3</t>
  </si>
  <si>
    <t>"EP/05"2</t>
  </si>
  <si>
    <t>"EP/04"(10+6+11)</t>
  </si>
  <si>
    <t>24</t>
  </si>
  <si>
    <t>766622136</t>
  </si>
  <si>
    <t>Montáž oken plastových včetně montáže rámu na polyuretanovou pěnu plochy přes 1 m2 otevíravých nebo sklápěcích do celostěnových panelů nebo ocelových rámů, výšky přes 1,5 do 2,5 m</t>
  </si>
  <si>
    <t>-584101464</t>
  </si>
  <si>
    <t>25</t>
  </si>
  <si>
    <t>R 766 001</t>
  </si>
  <si>
    <t>dodávka plastových oken EP dle PD</t>
  </si>
  <si>
    <t>32</t>
  </si>
  <si>
    <t>-1301279561</t>
  </si>
  <si>
    <t>26</t>
  </si>
  <si>
    <t>766660621</t>
  </si>
  <si>
    <t>Montáž dveřních křídel dřevěných nebo plastových vchodových dveří včetně rámu do betonové konstrukce jednokřídlových s nadsvětlíkem</t>
  </si>
  <si>
    <t>-668681122</t>
  </si>
  <si>
    <t>28</t>
  </si>
  <si>
    <t>R 766 002</t>
  </si>
  <si>
    <t>dodávka hliníkových dveří dle PD</t>
  </si>
  <si>
    <t>424039878</t>
  </si>
  <si>
    <t>29</t>
  </si>
  <si>
    <t>766660717</t>
  </si>
  <si>
    <t>Montáž dveřních křídel dřevěných nebo plastových ostatní práce samozavírače na zárubeň ocelovou</t>
  </si>
  <si>
    <t>-1058257693</t>
  </si>
  <si>
    <t>30</t>
  </si>
  <si>
    <t>549172500</t>
  </si>
  <si>
    <t>samozavírač dveří hydraulický K214 č.11 zlatá bronz</t>
  </si>
  <si>
    <t>1209764191</t>
  </si>
  <si>
    <t>31</t>
  </si>
  <si>
    <t>766694111</t>
  </si>
  <si>
    <t>Montáž ostatních truhlářských konstrukcí parapetních desek dřevěných nebo plastových šířky do 300 mm, délky do 1000 mm</t>
  </si>
  <si>
    <t>741222866</t>
  </si>
  <si>
    <t>766694112</t>
  </si>
  <si>
    <t>Montáž ostatních truhlářských konstrukcí parapetních desek dřevěných nebo plastových šířky do 300 mm, délky přes 1000 do 1600 mm</t>
  </si>
  <si>
    <t>1696577461</t>
  </si>
  <si>
    <t>33</t>
  </si>
  <si>
    <t>766694113</t>
  </si>
  <si>
    <t>Montáž ostatních truhlářských konstrukcí parapetních desek dřevěných nebo plastových šířky do 300 mm, délky přes 1600 do 2600 mm</t>
  </si>
  <si>
    <t>-934849846</t>
  </si>
  <si>
    <t>34</t>
  </si>
  <si>
    <t>611444020</t>
  </si>
  <si>
    <t>parapet plastový vnitřní - komůrkový 30,5 x 2 x 100 cm</t>
  </si>
  <si>
    <t>162759531</t>
  </si>
  <si>
    <t>35</t>
  </si>
  <si>
    <t>611444150</t>
  </si>
  <si>
    <t>koncovka k parapetu plastovému vnitřnímu 1 pár</t>
  </si>
  <si>
    <t>597699161</t>
  </si>
  <si>
    <t>(3+21+3+2+26)*2</t>
  </si>
  <si>
    <t>36</t>
  </si>
  <si>
    <t>R 766 003.1</t>
  </si>
  <si>
    <t>M+D nerezová zarážka do podlahy ke dveřím</t>
  </si>
  <si>
    <t>1436414100</t>
  </si>
  <si>
    <t>37</t>
  </si>
  <si>
    <t>R766 004</t>
  </si>
  <si>
    <t>M+D Al lišt - napojení dveřních prvků na okolní kce</t>
  </si>
  <si>
    <t>kpl.</t>
  </si>
  <si>
    <t>538563740</t>
  </si>
  <si>
    <t>38</t>
  </si>
  <si>
    <t>R766 005</t>
  </si>
  <si>
    <t>M+D značek 50x50 na dveře ve výšce 900 a 1500mm.</t>
  </si>
  <si>
    <t>1818806610</t>
  </si>
  <si>
    <t>39</t>
  </si>
  <si>
    <t>R766 006</t>
  </si>
  <si>
    <t>M+D Al vnitřních žaluzií dle PD</t>
  </si>
  <si>
    <t>-1224389144</t>
  </si>
  <si>
    <t>40</t>
  </si>
  <si>
    <t>R766 007</t>
  </si>
  <si>
    <t>-518614947</t>
  </si>
  <si>
    <t>(2,8*4+1,15+0,92)*2</t>
  </si>
  <si>
    <t>41</t>
  </si>
  <si>
    <t>998766202</t>
  </si>
  <si>
    <t>Přesun hmot pro konstrukce truhlářské stanovený procentní sazbou (%) z ceny vodorovná dopravní vzdálenost do 50 m v objektech výšky přes 6 do 12 m</t>
  </si>
  <si>
    <t>%</t>
  </si>
  <si>
    <t>-1928310929</t>
  </si>
  <si>
    <t>767</t>
  </si>
  <si>
    <t>Konstrukce zámečnické</t>
  </si>
  <si>
    <t>42</t>
  </si>
  <si>
    <t>R 767 001</t>
  </si>
  <si>
    <t>Oprava oc. dveří strojovny výtahu ozn. EPO/01 dle PD</t>
  </si>
  <si>
    <t>736636738</t>
  </si>
  <si>
    <t>43</t>
  </si>
  <si>
    <t>R 767 002</t>
  </si>
  <si>
    <t>Oprava okna z drátoskla ozn. EPO/02 dle PD</t>
  </si>
  <si>
    <t>-613184664</t>
  </si>
  <si>
    <t>44</t>
  </si>
  <si>
    <t>R 767 003</t>
  </si>
  <si>
    <t>Oprava dvířka HUP ozn. EPO/03 dle PD</t>
  </si>
  <si>
    <t>852799849</t>
  </si>
  <si>
    <t>45</t>
  </si>
  <si>
    <t>R 767 004</t>
  </si>
  <si>
    <t>Oprava oc. dveře do plyn. kotelny ozn. EPO/04 dle PD</t>
  </si>
  <si>
    <t>1361319851</t>
  </si>
  <si>
    <t>46</t>
  </si>
  <si>
    <t>R 767 005</t>
  </si>
  <si>
    <t>Oprava oc. dveře do elektrorozvodny ozn. EPO/05 dle PD</t>
  </si>
  <si>
    <t>-2144759610</t>
  </si>
  <si>
    <t>67</t>
  </si>
  <si>
    <t>R 767 006</t>
  </si>
  <si>
    <t>Oprava oc. vrat do garáže v pozici EV/02 v rozsahu dle projektových požadavků pro EPO/01</t>
  </si>
  <si>
    <t>685197344</t>
  </si>
  <si>
    <t>68</t>
  </si>
  <si>
    <t>R 767 007</t>
  </si>
  <si>
    <t>Oprava oc. vrat do garáže v pozici EV/03 v rozsahu dle projektových požadavků pro EPO/01</t>
  </si>
  <si>
    <t>-672687993</t>
  </si>
  <si>
    <t>72</t>
  </si>
  <si>
    <t>R 767 008</t>
  </si>
  <si>
    <t>D+M Trnů proti uhnízdění v koutech - typ dle PD, lepené silkonem</t>
  </si>
  <si>
    <t>-360595382</t>
  </si>
  <si>
    <t>"EP/01"0,25*3*2</t>
  </si>
  <si>
    <t>"EP/02 a 02a"0,25*(6+12+2)*2</t>
  </si>
  <si>
    <t>"EP/03"0,25*3*2</t>
  </si>
  <si>
    <t>"EP/05"0,25*2*2</t>
  </si>
  <si>
    <t>"EP/04"0,25*(10+6+11)*2</t>
  </si>
  <si>
    <t>"EH/02"0,25*2*2</t>
  </si>
  <si>
    <t>"EH/03"0,25*2*2</t>
  </si>
  <si>
    <t>51</t>
  </si>
  <si>
    <t>998767201</t>
  </si>
  <si>
    <t>Přesun hmot pro zámečnické konstrukce stanovený procentní sazbou (%) z ceny vodorovná dopravní vzdálenost do 50 m v objektech výšky do 6 m</t>
  </si>
  <si>
    <t>-326485941</t>
  </si>
  <si>
    <t>771</t>
  </si>
  <si>
    <t>Podlahy z dlaždic</t>
  </si>
  <si>
    <t>52</t>
  </si>
  <si>
    <t>771573810</t>
  </si>
  <si>
    <t>Demontáž podlah z dlaždic keramických lepených</t>
  </si>
  <si>
    <t>267352193</t>
  </si>
  <si>
    <t>53</t>
  </si>
  <si>
    <t>771573113</t>
  </si>
  <si>
    <t>Montáž podlah z dlaždic keramických lepených standardním lepidlem režných nebo glazovaných hladkých přes 9 do 12 ks/ m2</t>
  </si>
  <si>
    <t>300548090</t>
  </si>
  <si>
    <t>"u dveří EH/02"1,15*0,5</t>
  </si>
  <si>
    <t>"u dveří EH/03"0,92*0,5</t>
  </si>
  <si>
    <t>54</t>
  </si>
  <si>
    <t>597614060</t>
  </si>
  <si>
    <t>dlaždice keramické slinuté neglazované mrazuvzdorné 19,8 x 19,8 x 0,9 cm</t>
  </si>
  <si>
    <t>492315247</t>
  </si>
  <si>
    <t>1,035*1,3</t>
  </si>
  <si>
    <t>55</t>
  </si>
  <si>
    <t>771591111</t>
  </si>
  <si>
    <t>Podlahy - ostatní práce penetrace podkladu</t>
  </si>
  <si>
    <t>-729406535</t>
  </si>
  <si>
    <t>56</t>
  </si>
  <si>
    <t>771591185</t>
  </si>
  <si>
    <t>Podlahy - ostatní práce řezání dlaždic keramických rovné</t>
  </si>
  <si>
    <t>-770670728</t>
  </si>
  <si>
    <t>57</t>
  </si>
  <si>
    <t>771990111</t>
  </si>
  <si>
    <t>Vyrovnání podkladní vrstvy samonivelační stěrkou tl. 4 mm, min. pevnosti 15 MPa</t>
  </si>
  <si>
    <t>-2064971347</t>
  </si>
  <si>
    <t>58</t>
  </si>
  <si>
    <t>998771101</t>
  </si>
  <si>
    <t>Přesun hmot pro podlahy z dlaždic stanovený z hmotnosti přesunovaného materiálu vodorovná dopravní vzdálenost do 50 m v objektech výšky do 6 m</t>
  </si>
  <si>
    <t>-1436759387</t>
  </si>
  <si>
    <t>784</t>
  </si>
  <si>
    <t>Dokončovací práce - malby a tapety</t>
  </si>
  <si>
    <t>59</t>
  </si>
  <si>
    <t>784181101</t>
  </si>
  <si>
    <t>Penetrace podkladu jednonásobná základní akrylátová v místnostech výšky do 3,80 m</t>
  </si>
  <si>
    <t>-625940972</t>
  </si>
  <si>
    <t>60</t>
  </si>
  <si>
    <t>784211001</t>
  </si>
  <si>
    <t>Malby z malířských směsí otěruvzdorných za mokra jednonásobné, bílé za mokra otěruvzdorné výborně v místnostech výšky do 3,80 m</t>
  </si>
  <si>
    <t>-849158571</t>
  </si>
  <si>
    <t>"bílení ostění a nadpraží"</t>
  </si>
  <si>
    <t>"EP/01"(0,9+1,8)*2*3</t>
  </si>
  <si>
    <t>"EP/02 a 02a"(1,2+1,8)*2*(6+12+2)</t>
  </si>
  <si>
    <t>"EP/03"(1,5+1,8)*2*3</t>
  </si>
  <si>
    <t>"EP/05"(1,5+2,4)*2*2</t>
  </si>
  <si>
    <t>"EP/04"(2,4+1,8)*2*(10+6+11)</t>
  </si>
  <si>
    <t>"EH/02"(1,15+2,8)*2</t>
  </si>
  <si>
    <t>"EH/03"(0,92+2,8)*2</t>
  </si>
  <si>
    <t>OBVOD*0,5</t>
  </si>
  <si>
    <t>N00</t>
  </si>
  <si>
    <t>Vedlejší a ostatní náklady</t>
  </si>
  <si>
    <t>N01</t>
  </si>
  <si>
    <t>Nepojmenovaný díl</t>
  </si>
  <si>
    <t>69</t>
  </si>
  <si>
    <t>R095000001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</si>
  <si>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</si>
  <si>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</si>
  <si>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</si>
  <si>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168849522</t>
  </si>
  <si>
    <t>70</t>
  </si>
  <si>
    <t>R095000005</t>
  </si>
  <si>
    <t>VN - Opatření pro zajištění bezpečnosti, ochrany zdraví a požární bezpečnosti</t>
  </si>
  <si>
    <t>-871288261</t>
  </si>
  <si>
    <t>71</t>
  </si>
  <si>
    <t>R095000025</t>
  </si>
  <si>
    <t>ON - Pořízení kompletní dokladové části stavby dle podmínek smlouvy o dílo (zejména kontroly, zkoušky, revize, atesty, prohlášení atd. )</t>
  </si>
  <si>
    <t>1075892317</t>
  </si>
  <si>
    <t>74</t>
  </si>
  <si>
    <t>R095000034</t>
  </si>
  <si>
    <t>ON - Poplatky, nájmy za zábor pozemků, zvláštní užívání apod.</t>
  </si>
  <si>
    <t>1335270995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</si>
  <si>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</si>
  <si>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</si>
  <si>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</si>
  <si>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</si>
  <si>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</si>
  <si>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</si>
  <si>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</si>
  <si>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</si>
  <si>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</si>
  <si>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</si>
  <si>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</si>
  <si>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</si>
  <si>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</si>
  <si>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</si>
  <si>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</si>
  <si>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</si>
  <si>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</si>
  <si>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</si>
  <si>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</si>
  <si>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</si>
  <si>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</si>
  <si>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</si>
  <si>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</si>
  <si>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</si>
  <si>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</si>
  <si>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</si>
  <si>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</si>
  <si>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</si>
  <si>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</si>
  <si>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</si>
  <si>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</si>
  <si>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</si>
  <si>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</si>
  <si>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</si>
  <si>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</si>
  <si>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</si>
  <si>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</si>
  <si>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</si>
  <si>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</si>
  <si>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</si>
  <si>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</si>
  <si>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</si>
  <si>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</si>
  <si>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</si>
  <si>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</si>
  <si>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</si>
  <si>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</si>
  <si>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</si>
  <si>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</si>
  <si>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</si>
  <si>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</si>
  <si>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</si>
  <si>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</si>
  <si>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</si>
  <si>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</si>
  <si>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</si>
  <si>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</si>
  <si>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</si>
  <si>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</si>
  <si>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</si>
  <si>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</si>
  <si>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</si>
  <si>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</si>
  <si>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</si>
  <si>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</si>
  <si>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</si>
  <si>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</si>
  <si>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</si>
  <si>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</si>
  <si>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</si>
  <si>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</si>
  <si>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</si>
  <si>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</si>
  <si>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</si>
  <si>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</si>
  <si>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</si>
  <si>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</si>
  <si>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</si>
  <si>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</si>
  <si>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</si>
  <si>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</si>
  <si>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</si>
  <si>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</si>
  <si>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</si>
  <si>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</si>
  <si>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</si>
  <si>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</si>
  <si>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</si>
  <si>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</si>
  <si>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</si>
  <si>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</si>
  <si>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</si>
  <si>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</si>
  <si>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</si>
  <si>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</si>
  <si>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</si>
  <si>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</si>
  <si>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</si>
  <si>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</si>
  <si>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</si>
  <si>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</si>
  <si>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</si>
  <si>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</si>
  <si>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</si>
  <si>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</si>
  <si>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</si>
  <si>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</si>
  <si>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</si>
  <si>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</si>
  <si>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</si>
  <si>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</si>
  <si>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</si>
  <si>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</si>
  <si>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</si>
  <si>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</si>
  <si>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</si>
  <si>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</si>
  <si>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</si>
  <si>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</si>
  <si>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</si>
  <si>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</si>
  <si>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</si>
  <si>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</si>
  <si>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</si>
  <si>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</si>
  <si>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</si>
  <si>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</si>
  <si>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</si>
  <si>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</si>
  <si>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</si>
  <si>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</si>
  <si>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</si>
  <si>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</si>
  <si>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</si>
  <si>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</si>
  <si>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</si>
  <si>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</si>
  <si>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</si>
  <si>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</si>
  <si>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</si>
  <si>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</si>
  <si>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</si>
  <si>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</si>
  <si>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</si>
  <si>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</si>
  <si>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</si>
  <si>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</si>
  <si>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</si>
  <si>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</si>
  <si>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</si>
  <si>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</si>
  <si>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</si>
  <si>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</si>
  <si>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</si>
  <si>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</si>
  <si>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</si>
  <si>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</si>
  <si>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</si>
  <si>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</si>
  <si>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</si>
  <si>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</si>
  <si>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</si>
  <si>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</si>
  <si>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</si>
  <si>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</si>
  <si>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</si>
  <si>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</si>
  <si>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</si>
  <si>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</si>
  <si>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</si>
  <si>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</si>
  <si>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</si>
  <si>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</si>
  <si>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</si>
  <si>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</si>
  <si>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</si>
  <si>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</si>
  <si>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</si>
  <si>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</si>
  <si>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</si>
  <si>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</si>
  <si>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</si>
  <si>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Městské zdravotnické zařízení, Horažďovice – výměna oken a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</si>
</sst>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5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166" fontId="22" fillId="0" borderId="13" xfId="0" applyNumberFormat="1" applyFont="1" applyBorder="1" applyAlignment="1"/>
    <xf numFmtId="166" fontId="22" fillId="0" borderId="14" xfId="0" applyNumberFormat="1" applyFont="1" applyBorder="1" applyAlignment="1"/>
    <xf numFmtId="4" fontId="23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49" fontId="26" fillId="0" borderId="24" xfId="0" applyNumberFormat="1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167" fontId="26" fillId="0" borderId="24" xfId="0" applyNumberFormat="1" applyFont="1" applyBorder="1" applyAlignment="1" applyProtection="1">
      <alignment vertical="center"/>
      <protection locked="0"/>
    </xf>
    <xf numFmtId="4" fontId="26" fillId="5" borderId="24" xfId="0" applyNumberFormat="1" applyFont="1" applyFill="1" applyBorder="1" applyAlignment="1" applyProtection="1">
      <alignment vertical="center"/>
      <protection locked="0"/>
    </xf>
    <xf numFmtId="4" fontId="26" fillId="0" borderId="24" xfId="0" applyNumberFormat="1" applyFont="1" applyBorder="1" applyAlignment="1" applyProtection="1">
      <alignment vertical="center"/>
      <protection locked="0"/>
    </xf>
    <xf numFmtId="0" fontId="26" fillId="0" borderId="5" xfId="0" applyFont="1" applyBorder="1" applyAlignment="1">
      <alignment vertical="center"/>
    </xf>
    <xf numFmtId="0" fontId="26" fillId="5" borderId="2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167" fontId="0" fillId="5" borderId="24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28" fillId="0" borderId="25" xfId="0" applyFont="1" applyBorder="1" applyAlignment="1" applyProtection="1">
      <alignment vertical="center" wrapText="1"/>
      <protection locked="0"/>
    </xf>
    <xf numFmtId="0" fontId="28" fillId="0" borderId="26" xfId="0" applyFont="1" applyBorder="1" applyAlignment="1" applyProtection="1">
      <alignment vertical="center" wrapText="1"/>
      <protection locked="0"/>
    </xf>
    <xf numFmtId="0" fontId="28" fillId="0" borderId="27" xfId="0" applyFont="1" applyBorder="1" applyAlignment="1" applyProtection="1">
      <alignment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vertical="center" wrapText="1"/>
      <protection locked="0"/>
    </xf>
    <xf numFmtId="0" fontId="28" fillId="0" borderId="29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Alignment="1" applyProtection="1">
      <alignment horizontal="center" vertical="top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3" fillId="0" borderId="30" xfId="0" applyFont="1" applyBorder="1" applyAlignment="1" applyProtection="1">
      <alignment vertical="center"/>
      <protection locked="0"/>
    </xf>
    <xf numFmtId="0" fontId="30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1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30" fillId="0" borderId="30" xfId="0" applyFont="1" applyBorder="1" applyAlignment="1" applyProtection="1">
      <alignment horizontal="left"/>
      <protection locked="0"/>
    </xf>
    <xf numFmtId="0" fontId="33" fillId="0" borderId="30" xfId="0" applyFont="1" applyBorder="1" applyAlignment="1" applyProtection="1">
      <protection locked="0"/>
    </xf>
    <xf numFmtId="0" fontId="28" fillId="0" borderId="28" xfId="0" applyFont="1" applyBorder="1" applyAlignment="1" applyProtection="1">
      <alignment vertical="top"/>
      <protection locked="0"/>
    </xf>
    <xf numFmtId="0" fontId="28" fillId="0" borderId="29" xfId="0" applyFont="1" applyBorder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top"/>
      <protection locked="0"/>
    </xf>
    <xf numFmtId="0" fontId="28" fillId="0" borderId="31" xfId="0" applyFont="1" applyBorder="1" applyAlignment="1" applyProtection="1">
      <alignment vertical="top"/>
      <protection locked="0"/>
    </xf>
    <xf numFmtId="0" fontId="28" fillId="0" borderId="30" xfId="0" applyFont="1" applyBorder="1" applyAlignment="1" applyProtection="1">
      <alignment vertical="top"/>
      <protection locked="0"/>
    </xf>
    <xf numFmtId="0" fontId="28" fillId="0" borderId="32" xfId="0" applyFont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3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left"/>
      <protection locked="0"/>
    </xf>
    <xf numFmtId="0" fontId="30" fillId="0" borderId="30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3"/>
  <sheetViews>
    <sheetView showGridLines="0" tabSelected="1" workbookViewId="0">
      <pane ySplit="1" topLeftCell="A2" activePane="bottomLeft" state="frozen"/>
      <selection pane="bottomLeft" activeCell="E18" sqref="E1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2"/>
      <c r="B1" s="45"/>
      <c r="C1" s="45"/>
      <c r="D1" s="46" t="s">
        <v>0</v>
      </c>
      <c r="E1" s="45"/>
      <c r="F1" s="47" t="s">
        <v>44</v>
      </c>
      <c r="G1" s="266" t="s">
        <v>45</v>
      </c>
      <c r="H1" s="266"/>
      <c r="I1" s="48"/>
      <c r="J1" s="47" t="s">
        <v>46</v>
      </c>
      <c r="K1" s="46" t="s">
        <v>47</v>
      </c>
      <c r="L1" s="47" t="s">
        <v>48</v>
      </c>
      <c r="M1" s="47"/>
      <c r="N1" s="47"/>
      <c r="O1" s="47"/>
      <c r="P1" s="47"/>
      <c r="Q1" s="47"/>
      <c r="R1" s="47"/>
      <c r="S1" s="47"/>
      <c r="T1" s="47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L2" s="260" t="s">
        <v>3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3" t="s">
        <v>42</v>
      </c>
      <c r="AZ2" s="49" t="s">
        <v>49</v>
      </c>
      <c r="BA2" s="49" t="s">
        <v>1</v>
      </c>
      <c r="BB2" s="49" t="s">
        <v>1</v>
      </c>
      <c r="BC2" s="49" t="s">
        <v>50</v>
      </c>
      <c r="BD2" s="49" t="s">
        <v>43</v>
      </c>
    </row>
    <row r="3" spans="1:70" ht="6.95" customHeight="1" x14ac:dyDescent="0.3">
      <c r="B3" s="14"/>
      <c r="C3" s="15"/>
      <c r="D3" s="15"/>
      <c r="E3" s="15"/>
      <c r="F3" s="15"/>
      <c r="G3" s="15"/>
      <c r="H3" s="15"/>
      <c r="I3" s="50"/>
      <c r="J3" s="15"/>
      <c r="K3" s="16"/>
      <c r="AT3" s="13" t="s">
        <v>43</v>
      </c>
    </row>
    <row r="4" spans="1:70" ht="36.950000000000003" customHeight="1" x14ac:dyDescent="0.3">
      <c r="B4" s="17"/>
      <c r="C4" s="18"/>
      <c r="D4" s="19" t="s">
        <v>51</v>
      </c>
      <c r="E4" s="18"/>
      <c r="F4" s="18"/>
      <c r="G4" s="18"/>
      <c r="H4" s="18"/>
      <c r="I4" s="51"/>
      <c r="J4" s="18"/>
      <c r="K4" s="20"/>
      <c r="M4" s="21" t="s">
        <v>6</v>
      </c>
      <c r="AT4" s="13" t="s">
        <v>2</v>
      </c>
    </row>
    <row r="5" spans="1:70" ht="6.95" customHeight="1" x14ac:dyDescent="0.3">
      <c r="B5" s="17"/>
      <c r="C5" s="18"/>
      <c r="D5" s="18"/>
      <c r="E5" s="18"/>
      <c r="F5" s="18"/>
      <c r="G5" s="18"/>
      <c r="H5" s="18"/>
      <c r="I5" s="51"/>
      <c r="J5" s="18"/>
      <c r="K5" s="20"/>
    </row>
    <row r="6" spans="1:70" ht="15" x14ac:dyDescent="0.3">
      <c r="B6" s="17"/>
      <c r="C6" s="18"/>
      <c r="D6" s="23" t="s">
        <v>7</v>
      </c>
      <c r="E6" s="18"/>
      <c r="F6" s="18"/>
      <c r="G6" s="18"/>
      <c r="H6" s="18"/>
      <c r="I6" s="51"/>
      <c r="J6" s="18"/>
      <c r="K6" s="20"/>
    </row>
    <row r="7" spans="1:70" ht="22.5" customHeight="1" x14ac:dyDescent="0.3">
      <c r="B7" s="17"/>
      <c r="C7" s="18"/>
      <c r="D7" s="18"/>
      <c r="E7" s="267" t="s">
        <v>612</v>
      </c>
      <c r="F7" s="268"/>
      <c r="G7" s="268"/>
      <c r="H7" s="268"/>
      <c r="I7" s="51"/>
      <c r="J7" s="18"/>
      <c r="K7" s="20"/>
    </row>
    <row r="8" spans="1:70" s="1" customFormat="1" ht="15" x14ac:dyDescent="0.3">
      <c r="B8" s="24"/>
      <c r="C8" s="25"/>
      <c r="D8" s="23" t="s">
        <v>52</v>
      </c>
      <c r="E8" s="25"/>
      <c r="F8" s="25"/>
      <c r="G8" s="25"/>
      <c r="H8" s="25"/>
      <c r="I8" s="52"/>
      <c r="J8" s="25"/>
      <c r="K8" s="26"/>
    </row>
    <row r="9" spans="1:70" s="1" customFormat="1" ht="36.950000000000003" customHeight="1" x14ac:dyDescent="0.3">
      <c r="B9" s="24"/>
      <c r="C9" s="25"/>
      <c r="D9" s="25"/>
      <c r="E9" s="269" t="s">
        <v>53</v>
      </c>
      <c r="F9" s="270"/>
      <c r="G9" s="270"/>
      <c r="H9" s="270"/>
      <c r="I9" s="52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52"/>
      <c r="J10" s="25"/>
      <c r="K10" s="26"/>
    </row>
    <row r="11" spans="1:70" s="1" customFormat="1" ht="14.45" customHeight="1" x14ac:dyDescent="0.3">
      <c r="B11" s="24"/>
      <c r="C11" s="25"/>
      <c r="D11" s="23" t="s">
        <v>8</v>
      </c>
      <c r="E11" s="25"/>
      <c r="F11" s="22" t="s">
        <v>1</v>
      </c>
      <c r="G11" s="25"/>
      <c r="H11" s="25"/>
      <c r="I11" s="53" t="s">
        <v>9</v>
      </c>
      <c r="J11" s="22" t="s">
        <v>1</v>
      </c>
      <c r="K11" s="26"/>
    </row>
    <row r="12" spans="1:70" s="1" customFormat="1" ht="14.45" customHeight="1" x14ac:dyDescent="0.3">
      <c r="B12" s="24"/>
      <c r="C12" s="25"/>
      <c r="D12" s="23" t="s">
        <v>10</v>
      </c>
      <c r="E12" s="25"/>
      <c r="F12" s="22" t="s">
        <v>11</v>
      </c>
      <c r="G12" s="25"/>
      <c r="H12" s="25"/>
      <c r="I12" s="53" t="s">
        <v>12</v>
      </c>
      <c r="J12" s="54"/>
      <c r="K12" s="26"/>
    </row>
    <row r="13" spans="1:70" s="1" customFormat="1" ht="10.9" customHeight="1" x14ac:dyDescent="0.3">
      <c r="B13" s="24"/>
      <c r="C13" s="25"/>
      <c r="D13" s="25"/>
      <c r="E13" s="25"/>
      <c r="F13" s="25"/>
      <c r="G13" s="25"/>
      <c r="H13" s="25"/>
      <c r="I13" s="52"/>
      <c r="J13" s="25"/>
      <c r="K13" s="26"/>
    </row>
    <row r="14" spans="1:70" s="1" customFormat="1" ht="14.45" customHeight="1" x14ac:dyDescent="0.3">
      <c r="B14" s="24"/>
      <c r="C14" s="25"/>
      <c r="D14" s="23" t="s">
        <v>13</v>
      </c>
      <c r="E14" s="25"/>
      <c r="F14" s="25"/>
      <c r="G14" s="25"/>
      <c r="H14" s="25"/>
      <c r="I14" s="53" t="s">
        <v>14</v>
      </c>
      <c r="J14" s="22"/>
      <c r="K14" s="26"/>
    </row>
    <row r="15" spans="1:70" s="1" customFormat="1" ht="18" customHeight="1" x14ac:dyDescent="0.3">
      <c r="B15" s="24"/>
      <c r="C15" s="25"/>
      <c r="D15" s="25"/>
      <c r="E15" s="22" t="s">
        <v>15</v>
      </c>
      <c r="F15" s="25"/>
      <c r="G15" s="25"/>
      <c r="H15" s="25"/>
      <c r="I15" s="53" t="s">
        <v>16</v>
      </c>
      <c r="J15" s="22"/>
      <c r="K15" s="26"/>
    </row>
    <row r="16" spans="1:70" s="1" customFormat="1" ht="6.95" customHeight="1" x14ac:dyDescent="0.3">
      <c r="B16" s="24"/>
      <c r="C16" s="25"/>
      <c r="D16" s="25"/>
      <c r="E16" s="25"/>
      <c r="F16" s="25"/>
      <c r="G16" s="25"/>
      <c r="H16" s="25"/>
      <c r="I16" s="52"/>
      <c r="J16" s="25"/>
      <c r="K16" s="26"/>
    </row>
    <row r="17" spans="2:11" s="1" customFormat="1" ht="14.45" customHeight="1" x14ac:dyDescent="0.3">
      <c r="B17" s="24"/>
      <c r="C17" s="25"/>
      <c r="D17" s="23" t="s">
        <v>17</v>
      </c>
      <c r="E17" s="25"/>
      <c r="F17" s="25"/>
      <c r="G17" s="25"/>
      <c r="H17" s="25"/>
      <c r="I17" s="53" t="s">
        <v>14</v>
      </c>
      <c r="J17" s="22"/>
      <c r="K17" s="26"/>
    </row>
    <row r="18" spans="2:11" s="1" customFormat="1" ht="18" customHeight="1" x14ac:dyDescent="0.3">
      <c r="B18" s="24"/>
      <c r="C18" s="25"/>
      <c r="D18" s="25"/>
      <c r="E18" s="22"/>
      <c r="F18" s="25"/>
      <c r="G18" s="25"/>
      <c r="H18" s="25"/>
      <c r="I18" s="53" t="s">
        <v>16</v>
      </c>
      <c r="J18" s="22"/>
      <c r="K18" s="26"/>
    </row>
    <row r="19" spans="2:11" s="1" customFormat="1" ht="6.95" customHeight="1" x14ac:dyDescent="0.3">
      <c r="B19" s="24"/>
      <c r="C19" s="25"/>
      <c r="D19" s="25"/>
      <c r="E19" s="25"/>
      <c r="F19" s="25"/>
      <c r="G19" s="25"/>
      <c r="H19" s="25"/>
      <c r="I19" s="52"/>
      <c r="J19" s="25"/>
      <c r="K19" s="26"/>
    </row>
    <row r="20" spans="2:11" s="1" customFormat="1" ht="14.45" customHeight="1" x14ac:dyDescent="0.3">
      <c r="B20" s="24"/>
      <c r="C20" s="25"/>
      <c r="D20" s="23" t="s">
        <v>18</v>
      </c>
      <c r="E20" s="25"/>
      <c r="F20" s="25"/>
      <c r="G20" s="25"/>
      <c r="H20" s="25"/>
      <c r="I20" s="53" t="s">
        <v>14</v>
      </c>
      <c r="J20" s="22" t="s">
        <v>1</v>
      </c>
      <c r="K20" s="26"/>
    </row>
    <row r="21" spans="2:11" s="1" customFormat="1" ht="18" customHeight="1" x14ac:dyDescent="0.3">
      <c r="B21" s="24"/>
      <c r="C21" s="25"/>
      <c r="D21" s="25"/>
      <c r="E21" s="22" t="s">
        <v>19</v>
      </c>
      <c r="F21" s="25"/>
      <c r="G21" s="25"/>
      <c r="H21" s="25"/>
      <c r="I21" s="53" t="s">
        <v>16</v>
      </c>
      <c r="J21" s="22" t="s">
        <v>1</v>
      </c>
      <c r="K21" s="26"/>
    </row>
    <row r="22" spans="2:11" s="1" customFormat="1" ht="6.95" customHeight="1" x14ac:dyDescent="0.3">
      <c r="B22" s="24"/>
      <c r="C22" s="25"/>
      <c r="D22" s="25"/>
      <c r="E22" s="25"/>
      <c r="F22" s="25"/>
      <c r="G22" s="25"/>
      <c r="H22" s="25"/>
      <c r="I22" s="52"/>
      <c r="J22" s="25"/>
      <c r="K22" s="26"/>
    </row>
    <row r="23" spans="2:11" s="1" customFormat="1" ht="14.45" customHeight="1" x14ac:dyDescent="0.3">
      <c r="B23" s="24"/>
      <c r="C23" s="25"/>
      <c r="D23" s="23" t="s">
        <v>21</v>
      </c>
      <c r="E23" s="25"/>
      <c r="F23" s="25"/>
      <c r="G23" s="25"/>
      <c r="H23" s="25"/>
      <c r="I23" s="52"/>
      <c r="J23" s="25"/>
      <c r="K23" s="26"/>
    </row>
    <row r="24" spans="2:11" s="2" customFormat="1" ht="63" customHeight="1" x14ac:dyDescent="0.3">
      <c r="B24" s="55"/>
      <c r="C24" s="56"/>
      <c r="D24" s="56"/>
      <c r="E24" s="259" t="s">
        <v>22</v>
      </c>
      <c r="F24" s="259"/>
      <c r="G24" s="259"/>
      <c r="H24" s="259"/>
      <c r="I24" s="57"/>
      <c r="J24" s="56"/>
      <c r="K24" s="58"/>
    </row>
    <row r="25" spans="2:11" s="1" customFormat="1" ht="6.95" customHeight="1" x14ac:dyDescent="0.3">
      <c r="B25" s="24"/>
      <c r="C25" s="25"/>
      <c r="D25" s="25"/>
      <c r="E25" s="25"/>
      <c r="F25" s="25"/>
      <c r="G25" s="25"/>
      <c r="H25" s="25"/>
      <c r="I25" s="52"/>
      <c r="J25" s="25"/>
      <c r="K25" s="26"/>
    </row>
    <row r="26" spans="2:11" s="1" customFormat="1" ht="6.95" customHeight="1" x14ac:dyDescent="0.3">
      <c r="B26" s="24"/>
      <c r="C26" s="25"/>
      <c r="D26" s="37"/>
      <c r="E26" s="37"/>
      <c r="F26" s="37"/>
      <c r="G26" s="37"/>
      <c r="H26" s="37"/>
      <c r="I26" s="59"/>
      <c r="J26" s="37"/>
      <c r="K26" s="60"/>
    </row>
    <row r="27" spans="2:11" s="1" customFormat="1" ht="25.35" customHeight="1" x14ac:dyDescent="0.3">
      <c r="B27" s="24"/>
      <c r="C27" s="25"/>
      <c r="D27" s="61" t="s">
        <v>23</v>
      </c>
      <c r="E27" s="25"/>
      <c r="F27" s="25"/>
      <c r="G27" s="25"/>
      <c r="H27" s="25"/>
      <c r="I27" s="52"/>
      <c r="J27" s="62">
        <f>ROUND(J89,2)</f>
        <v>0</v>
      </c>
      <c r="K27" s="26"/>
    </row>
    <row r="28" spans="2:11" s="1" customFormat="1" ht="6.95" customHeight="1" x14ac:dyDescent="0.3">
      <c r="B28" s="24"/>
      <c r="C28" s="25"/>
      <c r="D28" s="37"/>
      <c r="E28" s="37"/>
      <c r="F28" s="37"/>
      <c r="G28" s="37"/>
      <c r="H28" s="37"/>
      <c r="I28" s="59"/>
      <c r="J28" s="37"/>
      <c r="K28" s="60"/>
    </row>
    <row r="29" spans="2:11" s="1" customFormat="1" ht="14.45" customHeight="1" x14ac:dyDescent="0.3">
      <c r="B29" s="24"/>
      <c r="C29" s="25"/>
      <c r="D29" s="25"/>
      <c r="E29" s="25"/>
      <c r="F29" s="27" t="s">
        <v>25</v>
      </c>
      <c r="G29" s="25"/>
      <c r="H29" s="25"/>
      <c r="I29" s="63" t="s">
        <v>24</v>
      </c>
      <c r="J29" s="27" t="s">
        <v>26</v>
      </c>
      <c r="K29" s="26"/>
    </row>
    <row r="30" spans="2:11" s="1" customFormat="1" ht="14.45" customHeight="1" x14ac:dyDescent="0.3">
      <c r="B30" s="24"/>
      <c r="C30" s="25"/>
      <c r="D30" s="28" t="s">
        <v>27</v>
      </c>
      <c r="E30" s="28" t="s">
        <v>28</v>
      </c>
      <c r="F30" s="64">
        <f>ROUND(SUM(BE89:BE282), 2)</f>
        <v>0</v>
      </c>
      <c r="G30" s="25"/>
      <c r="H30" s="25"/>
      <c r="I30" s="65">
        <v>0.21</v>
      </c>
      <c r="J30" s="64">
        <f>ROUND(ROUND((SUM(BE89:BE282)), 2)*I30, 2)</f>
        <v>0</v>
      </c>
      <c r="K30" s="26"/>
    </row>
    <row r="31" spans="2:11" s="1" customFormat="1" ht="14.45" customHeight="1" x14ac:dyDescent="0.3">
      <c r="B31" s="24"/>
      <c r="C31" s="25"/>
      <c r="D31" s="25"/>
      <c r="E31" s="28" t="s">
        <v>29</v>
      </c>
      <c r="F31" s="64">
        <f>ROUND(SUM(BF89:BF282), 2)</f>
        <v>0</v>
      </c>
      <c r="G31" s="25"/>
      <c r="H31" s="25"/>
      <c r="I31" s="65">
        <v>0.15</v>
      </c>
      <c r="J31" s="64">
        <f>ROUND(ROUND((SUM(BF89:BF282)), 2)*I31, 2)</f>
        <v>0</v>
      </c>
      <c r="K31" s="26"/>
    </row>
    <row r="32" spans="2:11" s="1" customFormat="1" ht="14.45" hidden="1" customHeight="1" x14ac:dyDescent="0.3">
      <c r="B32" s="24"/>
      <c r="C32" s="25"/>
      <c r="D32" s="25"/>
      <c r="E32" s="28" t="s">
        <v>30</v>
      </c>
      <c r="F32" s="64">
        <f>ROUND(SUM(BG89:BG282), 2)</f>
        <v>0</v>
      </c>
      <c r="G32" s="25"/>
      <c r="H32" s="25"/>
      <c r="I32" s="65">
        <v>0.21</v>
      </c>
      <c r="J32" s="64">
        <v>0</v>
      </c>
      <c r="K32" s="26"/>
    </row>
    <row r="33" spans="2:11" s="1" customFormat="1" ht="14.45" hidden="1" customHeight="1" x14ac:dyDescent="0.3">
      <c r="B33" s="24"/>
      <c r="C33" s="25"/>
      <c r="D33" s="25"/>
      <c r="E33" s="28" t="s">
        <v>31</v>
      </c>
      <c r="F33" s="64">
        <f>ROUND(SUM(BH89:BH282), 2)</f>
        <v>0</v>
      </c>
      <c r="G33" s="25"/>
      <c r="H33" s="25"/>
      <c r="I33" s="65">
        <v>0.15</v>
      </c>
      <c r="J33" s="64">
        <v>0</v>
      </c>
      <c r="K33" s="26"/>
    </row>
    <row r="34" spans="2:11" s="1" customFormat="1" ht="14.45" hidden="1" customHeight="1" x14ac:dyDescent="0.3">
      <c r="B34" s="24"/>
      <c r="C34" s="25"/>
      <c r="D34" s="25"/>
      <c r="E34" s="28" t="s">
        <v>32</v>
      </c>
      <c r="F34" s="64">
        <f>ROUND(SUM(BI89:BI282), 2)</f>
        <v>0</v>
      </c>
      <c r="G34" s="25"/>
      <c r="H34" s="25"/>
      <c r="I34" s="65">
        <v>0</v>
      </c>
      <c r="J34" s="64">
        <v>0</v>
      </c>
      <c r="K34" s="26"/>
    </row>
    <row r="35" spans="2:11" s="1" customFormat="1" ht="6.95" customHeight="1" x14ac:dyDescent="0.3">
      <c r="B35" s="24"/>
      <c r="C35" s="25"/>
      <c r="D35" s="25"/>
      <c r="E35" s="25"/>
      <c r="F35" s="25"/>
      <c r="G35" s="25"/>
      <c r="H35" s="25"/>
      <c r="I35" s="52"/>
      <c r="J35" s="25"/>
      <c r="K35" s="26"/>
    </row>
    <row r="36" spans="2:11" s="1" customFormat="1" ht="25.35" customHeight="1" x14ac:dyDescent="0.3">
      <c r="B36" s="24"/>
      <c r="C36" s="66"/>
      <c r="D36" s="67" t="s">
        <v>33</v>
      </c>
      <c r="E36" s="38"/>
      <c r="F36" s="38"/>
      <c r="G36" s="68" t="s">
        <v>34</v>
      </c>
      <c r="H36" s="69" t="s">
        <v>35</v>
      </c>
      <c r="I36" s="70"/>
      <c r="J36" s="71">
        <f>SUM(J27:J34)</f>
        <v>0</v>
      </c>
      <c r="K36" s="72"/>
    </row>
    <row r="37" spans="2:11" s="1" customFormat="1" ht="14.45" customHeight="1" x14ac:dyDescent="0.3">
      <c r="B37" s="29"/>
      <c r="C37" s="30"/>
      <c r="D37" s="30"/>
      <c r="E37" s="30"/>
      <c r="F37" s="30"/>
      <c r="G37" s="30"/>
      <c r="H37" s="30"/>
      <c r="I37" s="73"/>
      <c r="J37" s="30"/>
      <c r="K37" s="31"/>
    </row>
    <row r="41" spans="2:11" s="1" customFormat="1" ht="6.95" customHeight="1" x14ac:dyDescent="0.3">
      <c r="B41" s="32"/>
      <c r="C41" s="33"/>
      <c r="D41" s="33"/>
      <c r="E41" s="33"/>
      <c r="F41" s="33"/>
      <c r="G41" s="33"/>
      <c r="H41" s="33"/>
      <c r="I41" s="74"/>
      <c r="J41" s="33"/>
      <c r="K41" s="75"/>
    </row>
    <row r="42" spans="2:11" s="1" customFormat="1" ht="36.950000000000003" customHeight="1" x14ac:dyDescent="0.3">
      <c r="B42" s="24"/>
      <c r="C42" s="19" t="s">
        <v>54</v>
      </c>
      <c r="D42" s="25"/>
      <c r="E42" s="25"/>
      <c r="F42" s="25"/>
      <c r="G42" s="25"/>
      <c r="H42" s="25"/>
      <c r="I42" s="52"/>
      <c r="J42" s="25"/>
      <c r="K42" s="26"/>
    </row>
    <row r="43" spans="2:11" s="1" customFormat="1" ht="6.95" customHeight="1" x14ac:dyDescent="0.3">
      <c r="B43" s="24"/>
      <c r="C43" s="25"/>
      <c r="D43" s="25"/>
      <c r="E43" s="25"/>
      <c r="F43" s="25"/>
      <c r="G43" s="25"/>
      <c r="H43" s="25"/>
      <c r="I43" s="52"/>
      <c r="J43" s="25"/>
      <c r="K43" s="26"/>
    </row>
    <row r="44" spans="2:11" s="1" customFormat="1" ht="14.45" customHeight="1" x14ac:dyDescent="0.3">
      <c r="B44" s="24"/>
      <c r="C44" s="23" t="s">
        <v>7</v>
      </c>
      <c r="D44" s="25"/>
      <c r="E44" s="25"/>
      <c r="F44" s="25"/>
      <c r="G44" s="25"/>
      <c r="H44" s="25"/>
      <c r="I44" s="52"/>
      <c r="J44" s="25"/>
      <c r="K44" s="26"/>
    </row>
    <row r="45" spans="2:11" s="1" customFormat="1" ht="22.5" customHeight="1" x14ac:dyDescent="0.3">
      <c r="B45" s="24"/>
      <c r="C45" s="25"/>
      <c r="D45" s="25"/>
      <c r="E45" s="267" t="str">
        <f>E7</f>
        <v>Městské zdravotnické zařízení, Horažďovice – výměna oken a dveří</v>
      </c>
      <c r="F45" s="268"/>
      <c r="G45" s="268"/>
      <c r="H45" s="268"/>
      <c r="I45" s="52"/>
      <c r="J45" s="25"/>
      <c r="K45" s="26"/>
    </row>
    <row r="46" spans="2:11" s="1" customFormat="1" ht="14.45" customHeight="1" x14ac:dyDescent="0.3">
      <c r="B46" s="24"/>
      <c r="C46" s="23" t="s">
        <v>52</v>
      </c>
      <c r="D46" s="25"/>
      <c r="E46" s="25"/>
      <c r="F46" s="25"/>
      <c r="G46" s="25"/>
      <c r="H46" s="25"/>
      <c r="I46" s="52"/>
      <c r="J46" s="25"/>
      <c r="K46" s="26"/>
    </row>
    <row r="47" spans="2:11" s="1" customFormat="1" ht="23.25" customHeight="1" x14ac:dyDescent="0.3">
      <c r="B47" s="24"/>
      <c r="C47" s="25"/>
      <c r="D47" s="25"/>
      <c r="E47" s="269" t="str">
        <f>E9</f>
        <v>SO 01 - Výměna oken</v>
      </c>
      <c r="F47" s="270"/>
      <c r="G47" s="270"/>
      <c r="H47" s="270"/>
      <c r="I47" s="52"/>
      <c r="J47" s="25"/>
      <c r="K47" s="26"/>
    </row>
    <row r="48" spans="2:11" s="1" customFormat="1" ht="6.95" customHeight="1" x14ac:dyDescent="0.3">
      <c r="B48" s="24"/>
      <c r="C48" s="25"/>
      <c r="D48" s="25"/>
      <c r="E48" s="25"/>
      <c r="F48" s="25"/>
      <c r="G48" s="25"/>
      <c r="H48" s="25"/>
      <c r="I48" s="52"/>
      <c r="J48" s="25"/>
      <c r="K48" s="26"/>
    </row>
    <row r="49" spans="2:47" s="1" customFormat="1" ht="18" customHeight="1" x14ac:dyDescent="0.3">
      <c r="B49" s="24"/>
      <c r="C49" s="23" t="s">
        <v>10</v>
      </c>
      <c r="D49" s="25"/>
      <c r="E49" s="25"/>
      <c r="F49" s="22" t="str">
        <f>F12</f>
        <v>Poliklinika</v>
      </c>
      <c r="G49" s="25"/>
      <c r="H49" s="25"/>
      <c r="I49" s="53" t="s">
        <v>12</v>
      </c>
      <c r="J49" s="54" t="str">
        <f>IF(J12="","",J12)</f>
        <v/>
      </c>
      <c r="K49" s="26"/>
    </row>
    <row r="50" spans="2:47" s="1" customFormat="1" ht="6.95" customHeight="1" x14ac:dyDescent="0.3">
      <c r="B50" s="24"/>
      <c r="C50" s="25"/>
      <c r="D50" s="25"/>
      <c r="E50" s="25"/>
      <c r="F50" s="25"/>
      <c r="G50" s="25"/>
      <c r="H50" s="25"/>
      <c r="I50" s="52"/>
      <c r="J50" s="25"/>
      <c r="K50" s="26"/>
    </row>
    <row r="51" spans="2:47" s="1" customFormat="1" ht="15" x14ac:dyDescent="0.3">
      <c r="B51" s="24"/>
      <c r="C51" s="23" t="s">
        <v>13</v>
      </c>
      <c r="D51" s="25"/>
      <c r="E51" s="25"/>
      <c r="F51" s="22" t="str">
        <f>E15</f>
        <v>Město Horažďovice</v>
      </c>
      <c r="G51" s="25"/>
      <c r="H51" s="25"/>
      <c r="I51" s="53" t="s">
        <v>18</v>
      </c>
      <c r="J51" s="22" t="str">
        <f>E21</f>
        <v>Ing. Martin Liška</v>
      </c>
      <c r="K51" s="26"/>
    </row>
    <row r="52" spans="2:47" s="1" customFormat="1" ht="14.45" customHeight="1" x14ac:dyDescent="0.3">
      <c r="B52" s="24"/>
      <c r="C52" s="23" t="s">
        <v>17</v>
      </c>
      <c r="D52" s="25"/>
      <c r="E52" s="25"/>
      <c r="F52" s="22" t="str">
        <f>IF(E18="","",E18)</f>
        <v/>
      </c>
      <c r="G52" s="25"/>
      <c r="H52" s="25"/>
      <c r="I52" s="52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52"/>
      <c r="J53" s="25"/>
      <c r="K53" s="26"/>
    </row>
    <row r="54" spans="2:47" s="1" customFormat="1" ht="29.25" customHeight="1" x14ac:dyDescent="0.3">
      <c r="B54" s="24"/>
      <c r="C54" s="76" t="s">
        <v>55</v>
      </c>
      <c r="D54" s="66"/>
      <c r="E54" s="66"/>
      <c r="F54" s="66"/>
      <c r="G54" s="66"/>
      <c r="H54" s="66"/>
      <c r="I54" s="77"/>
      <c r="J54" s="78" t="s">
        <v>56</v>
      </c>
      <c r="K54" s="79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52"/>
      <c r="J55" s="25"/>
      <c r="K55" s="26"/>
    </row>
    <row r="56" spans="2:47" s="1" customFormat="1" ht="29.25" customHeight="1" x14ac:dyDescent="0.3">
      <c r="B56" s="24"/>
      <c r="C56" s="80" t="s">
        <v>57</v>
      </c>
      <c r="D56" s="25"/>
      <c r="E56" s="25"/>
      <c r="F56" s="25"/>
      <c r="G56" s="25"/>
      <c r="H56" s="25"/>
      <c r="I56" s="52"/>
      <c r="J56" s="62">
        <f>J89</f>
        <v>0</v>
      </c>
      <c r="K56" s="26"/>
      <c r="AU56" s="13" t="s">
        <v>58</v>
      </c>
    </row>
    <row r="57" spans="2:47" s="3" customFormat="1" ht="24.95" customHeight="1" x14ac:dyDescent="0.3">
      <c r="B57" s="81"/>
      <c r="C57" s="82"/>
      <c r="D57" s="83" t="s">
        <v>59</v>
      </c>
      <c r="E57" s="84"/>
      <c r="F57" s="84"/>
      <c r="G57" s="84"/>
      <c r="H57" s="84"/>
      <c r="I57" s="85"/>
      <c r="J57" s="86">
        <f>J90</f>
        <v>0</v>
      </c>
      <c r="K57" s="87"/>
    </row>
    <row r="58" spans="2:47" s="4" customFormat="1" ht="19.899999999999999" customHeight="1" x14ac:dyDescent="0.3">
      <c r="B58" s="88"/>
      <c r="C58" s="89"/>
      <c r="D58" s="90" t="s">
        <v>60</v>
      </c>
      <c r="E58" s="91"/>
      <c r="F58" s="91"/>
      <c r="G58" s="91"/>
      <c r="H58" s="91"/>
      <c r="I58" s="92"/>
      <c r="J58" s="93">
        <f>J91</f>
        <v>0</v>
      </c>
      <c r="K58" s="94"/>
    </row>
    <row r="59" spans="2:47" s="4" customFormat="1" ht="19.899999999999999" customHeight="1" x14ac:dyDescent="0.3">
      <c r="B59" s="88"/>
      <c r="C59" s="89"/>
      <c r="D59" s="90" t="s">
        <v>61</v>
      </c>
      <c r="E59" s="91"/>
      <c r="F59" s="91"/>
      <c r="G59" s="91"/>
      <c r="H59" s="91"/>
      <c r="I59" s="92"/>
      <c r="J59" s="93">
        <f>J134</f>
        <v>0</v>
      </c>
      <c r="K59" s="94"/>
    </row>
    <row r="60" spans="2:47" s="4" customFormat="1" ht="19.899999999999999" customHeight="1" x14ac:dyDescent="0.3">
      <c r="B60" s="88"/>
      <c r="C60" s="89"/>
      <c r="D60" s="90" t="s">
        <v>62</v>
      </c>
      <c r="E60" s="91"/>
      <c r="F60" s="91"/>
      <c r="G60" s="91"/>
      <c r="H60" s="91"/>
      <c r="I60" s="92"/>
      <c r="J60" s="93">
        <f>J159</f>
        <v>0</v>
      </c>
      <c r="K60" s="94"/>
    </row>
    <row r="61" spans="2:47" s="4" customFormat="1" ht="19.899999999999999" customHeight="1" x14ac:dyDescent="0.3">
      <c r="B61" s="88"/>
      <c r="C61" s="89"/>
      <c r="D61" s="90" t="s">
        <v>63</v>
      </c>
      <c r="E61" s="91"/>
      <c r="F61" s="91"/>
      <c r="G61" s="91"/>
      <c r="H61" s="91"/>
      <c r="I61" s="92"/>
      <c r="J61" s="93">
        <f>J165</f>
        <v>0</v>
      </c>
      <c r="K61" s="94"/>
    </row>
    <row r="62" spans="2:47" s="3" customFormat="1" ht="24.95" customHeight="1" x14ac:dyDescent="0.3">
      <c r="B62" s="81"/>
      <c r="C62" s="82"/>
      <c r="D62" s="83" t="s">
        <v>64</v>
      </c>
      <c r="E62" s="84"/>
      <c r="F62" s="84"/>
      <c r="G62" s="84"/>
      <c r="H62" s="84"/>
      <c r="I62" s="85"/>
      <c r="J62" s="86">
        <f>J167</f>
        <v>0</v>
      </c>
      <c r="K62" s="87"/>
    </row>
    <row r="63" spans="2:47" s="4" customFormat="1" ht="19.899999999999999" customHeight="1" x14ac:dyDescent="0.3">
      <c r="B63" s="88"/>
      <c r="C63" s="89"/>
      <c r="D63" s="90" t="s">
        <v>65</v>
      </c>
      <c r="E63" s="91"/>
      <c r="F63" s="91"/>
      <c r="G63" s="91"/>
      <c r="H63" s="91"/>
      <c r="I63" s="92"/>
      <c r="J63" s="93">
        <f>J168</f>
        <v>0</v>
      </c>
      <c r="K63" s="94"/>
    </row>
    <row r="64" spans="2:47" s="4" customFormat="1" ht="19.899999999999999" customHeight="1" x14ac:dyDescent="0.3">
      <c r="B64" s="88"/>
      <c r="C64" s="89"/>
      <c r="D64" s="90" t="s">
        <v>66</v>
      </c>
      <c r="E64" s="91"/>
      <c r="F64" s="91"/>
      <c r="G64" s="91"/>
      <c r="H64" s="91"/>
      <c r="I64" s="92"/>
      <c r="J64" s="93">
        <f>J184</f>
        <v>0</v>
      </c>
      <c r="K64" s="94"/>
    </row>
    <row r="65" spans="2:12" s="4" customFormat="1" ht="19.899999999999999" customHeight="1" x14ac:dyDescent="0.3">
      <c r="B65" s="88"/>
      <c r="C65" s="89"/>
      <c r="D65" s="90" t="s">
        <v>67</v>
      </c>
      <c r="E65" s="91"/>
      <c r="F65" s="91"/>
      <c r="G65" s="91"/>
      <c r="H65" s="91"/>
      <c r="I65" s="92"/>
      <c r="J65" s="93">
        <f>J234</f>
        <v>0</v>
      </c>
      <c r="K65" s="94"/>
    </row>
    <row r="66" spans="2:12" s="4" customFormat="1" ht="19.899999999999999" customHeight="1" x14ac:dyDescent="0.3">
      <c r="B66" s="88"/>
      <c r="C66" s="89"/>
      <c r="D66" s="90" t="s">
        <v>68</v>
      </c>
      <c r="E66" s="91"/>
      <c r="F66" s="91"/>
      <c r="G66" s="91"/>
      <c r="H66" s="91"/>
      <c r="I66" s="92"/>
      <c r="J66" s="93">
        <f>J252</f>
        <v>0</v>
      </c>
      <c r="K66" s="94"/>
    </row>
    <row r="67" spans="2:12" s="4" customFormat="1" ht="19.899999999999999" customHeight="1" x14ac:dyDescent="0.3">
      <c r="B67" s="88"/>
      <c r="C67" s="89"/>
      <c r="D67" s="90" t="s">
        <v>69</v>
      </c>
      <c r="E67" s="91"/>
      <c r="F67" s="91"/>
      <c r="G67" s="91"/>
      <c r="H67" s="91"/>
      <c r="I67" s="92"/>
      <c r="J67" s="93">
        <f>J264</f>
        <v>0</v>
      </c>
      <c r="K67" s="94"/>
    </row>
    <row r="68" spans="2:12" s="3" customFormat="1" ht="24.95" customHeight="1" x14ac:dyDescent="0.3">
      <c r="B68" s="81"/>
      <c r="C68" s="82"/>
      <c r="D68" s="83" t="s">
        <v>70</v>
      </c>
      <c r="E68" s="84"/>
      <c r="F68" s="84"/>
      <c r="G68" s="84"/>
      <c r="H68" s="84"/>
      <c r="I68" s="85"/>
      <c r="J68" s="86">
        <f>J277</f>
        <v>0</v>
      </c>
      <c r="K68" s="87"/>
    </row>
    <row r="69" spans="2:12" s="4" customFormat="1" ht="19.899999999999999" customHeight="1" x14ac:dyDescent="0.3">
      <c r="B69" s="88"/>
      <c r="C69" s="89"/>
      <c r="D69" s="90" t="s">
        <v>71</v>
      </c>
      <c r="E69" s="91"/>
      <c r="F69" s="91"/>
      <c r="G69" s="91"/>
      <c r="H69" s="91"/>
      <c r="I69" s="92"/>
      <c r="J69" s="93">
        <f>J278</f>
        <v>0</v>
      </c>
      <c r="K69" s="94"/>
    </row>
    <row r="70" spans="2:12" s="1" customFormat="1" ht="21.75" customHeight="1" x14ac:dyDescent="0.3">
      <c r="B70" s="24"/>
      <c r="C70" s="25"/>
      <c r="D70" s="25"/>
      <c r="E70" s="25"/>
      <c r="F70" s="25"/>
      <c r="G70" s="25"/>
      <c r="H70" s="25"/>
      <c r="I70" s="52"/>
      <c r="J70" s="25"/>
      <c r="K70" s="26"/>
    </row>
    <row r="71" spans="2:12" s="1" customFormat="1" ht="6.95" customHeight="1" x14ac:dyDescent="0.3">
      <c r="B71" s="29"/>
      <c r="C71" s="30"/>
      <c r="D71" s="30"/>
      <c r="E71" s="30"/>
      <c r="F71" s="30"/>
      <c r="G71" s="30"/>
      <c r="H71" s="30"/>
      <c r="I71" s="73"/>
      <c r="J71" s="30"/>
      <c r="K71" s="31"/>
    </row>
    <row r="75" spans="2:12" s="1" customFormat="1" ht="6.95" customHeight="1" x14ac:dyDescent="0.3">
      <c r="B75" s="32"/>
      <c r="C75" s="33"/>
      <c r="D75" s="33"/>
      <c r="E75" s="33"/>
      <c r="F75" s="33"/>
      <c r="G75" s="33"/>
      <c r="H75" s="33"/>
      <c r="I75" s="74"/>
      <c r="J75" s="33"/>
      <c r="K75" s="33"/>
      <c r="L75" s="24"/>
    </row>
    <row r="76" spans="2:12" s="1" customFormat="1" ht="36.950000000000003" customHeight="1" x14ac:dyDescent="0.3">
      <c r="B76" s="24"/>
      <c r="C76" s="34" t="s">
        <v>72</v>
      </c>
      <c r="L76" s="24"/>
    </row>
    <row r="77" spans="2:12" s="1" customFormat="1" ht="6.95" customHeight="1" x14ac:dyDescent="0.3">
      <c r="B77" s="24"/>
      <c r="L77" s="24"/>
    </row>
    <row r="78" spans="2:12" s="1" customFormat="1" ht="14.45" customHeight="1" x14ac:dyDescent="0.3">
      <c r="B78" s="24"/>
      <c r="C78" s="35" t="s">
        <v>7</v>
      </c>
      <c r="L78" s="24"/>
    </row>
    <row r="79" spans="2:12" s="1" customFormat="1" ht="22.5" customHeight="1" x14ac:dyDescent="0.3">
      <c r="B79" s="24"/>
      <c r="E79" s="263" t="str">
        <f>E7</f>
        <v>Městské zdravotnické zařízení, Horažďovice – výměna oken a dveří</v>
      </c>
      <c r="F79" s="264"/>
      <c r="G79" s="264"/>
      <c r="H79" s="264"/>
      <c r="L79" s="24"/>
    </row>
    <row r="80" spans="2:12" s="1" customFormat="1" ht="14.45" customHeight="1" x14ac:dyDescent="0.3">
      <c r="B80" s="24"/>
      <c r="C80" s="35" t="s">
        <v>52</v>
      </c>
      <c r="L80" s="24"/>
    </row>
    <row r="81" spans="2:65" s="1" customFormat="1" ht="23.25" customHeight="1" x14ac:dyDescent="0.3">
      <c r="B81" s="24"/>
      <c r="E81" s="262" t="str">
        <f>E9</f>
        <v>SO 01 - Výměna oken</v>
      </c>
      <c r="F81" s="265"/>
      <c r="G81" s="265"/>
      <c r="H81" s="265"/>
      <c r="L81" s="24"/>
    </row>
    <row r="82" spans="2:65" s="1" customFormat="1" ht="6.95" customHeight="1" x14ac:dyDescent="0.3">
      <c r="B82" s="24"/>
      <c r="L82" s="24"/>
    </row>
    <row r="83" spans="2:65" s="1" customFormat="1" ht="18" customHeight="1" x14ac:dyDescent="0.3">
      <c r="B83" s="24"/>
      <c r="C83" s="35" t="s">
        <v>10</v>
      </c>
      <c r="F83" s="95" t="str">
        <f>F12</f>
        <v>Poliklinika</v>
      </c>
      <c r="I83" s="96" t="s">
        <v>12</v>
      </c>
      <c r="J83" s="36" t="str">
        <f>IF(J12="","",J12)</f>
        <v/>
      </c>
      <c r="L83" s="24"/>
    </row>
    <row r="84" spans="2:65" s="1" customFormat="1" ht="6.95" customHeight="1" x14ac:dyDescent="0.3">
      <c r="B84" s="24"/>
      <c r="L84" s="24"/>
    </row>
    <row r="85" spans="2:65" s="1" customFormat="1" ht="15" x14ac:dyDescent="0.3">
      <c r="B85" s="24"/>
      <c r="C85" s="35" t="s">
        <v>13</v>
      </c>
      <c r="F85" s="95" t="str">
        <f>E15</f>
        <v>Město Horažďovice</v>
      </c>
      <c r="I85" s="96" t="s">
        <v>18</v>
      </c>
      <c r="J85" s="95" t="str">
        <f>E21</f>
        <v>Ing. Martin Liška</v>
      </c>
      <c r="L85" s="24"/>
    </row>
    <row r="86" spans="2:65" s="1" customFormat="1" ht="14.45" customHeight="1" x14ac:dyDescent="0.3">
      <c r="B86" s="24"/>
      <c r="C86" s="35" t="s">
        <v>17</v>
      </c>
      <c r="F86" s="95" t="str">
        <f>IF(E18="","",E18)</f>
        <v/>
      </c>
      <c r="L86" s="24"/>
    </row>
    <row r="87" spans="2:65" s="1" customFormat="1" ht="10.35" customHeight="1" x14ac:dyDescent="0.3">
      <c r="B87" s="24"/>
      <c r="L87" s="24"/>
    </row>
    <row r="88" spans="2:65" s="5" customFormat="1" ht="29.25" customHeight="1" x14ac:dyDescent="0.3">
      <c r="B88" s="97"/>
      <c r="C88" s="98" t="s">
        <v>73</v>
      </c>
      <c r="D88" s="99" t="s">
        <v>37</v>
      </c>
      <c r="E88" s="99" t="s">
        <v>36</v>
      </c>
      <c r="F88" s="99" t="s">
        <v>74</v>
      </c>
      <c r="G88" s="99" t="s">
        <v>75</v>
      </c>
      <c r="H88" s="99" t="s">
        <v>76</v>
      </c>
      <c r="I88" s="100" t="s">
        <v>77</v>
      </c>
      <c r="J88" s="99" t="s">
        <v>56</v>
      </c>
      <c r="K88" s="101" t="s">
        <v>78</v>
      </c>
      <c r="L88" s="97"/>
      <c r="M88" s="39" t="s">
        <v>79</v>
      </c>
      <c r="N88" s="40" t="s">
        <v>27</v>
      </c>
      <c r="O88" s="40" t="s">
        <v>80</v>
      </c>
      <c r="P88" s="40" t="s">
        <v>81</v>
      </c>
      <c r="Q88" s="40" t="s">
        <v>82</v>
      </c>
      <c r="R88" s="40" t="s">
        <v>83</v>
      </c>
      <c r="S88" s="40" t="s">
        <v>84</v>
      </c>
      <c r="T88" s="41" t="s">
        <v>85</v>
      </c>
    </row>
    <row r="89" spans="2:65" s="1" customFormat="1" ht="29.25" customHeight="1" x14ac:dyDescent="0.35">
      <c r="B89" s="24"/>
      <c r="C89" s="43" t="s">
        <v>57</v>
      </c>
      <c r="J89" s="102">
        <f>BK89</f>
        <v>0</v>
      </c>
      <c r="L89" s="24"/>
      <c r="M89" s="42"/>
      <c r="N89" s="37"/>
      <c r="O89" s="37"/>
      <c r="P89" s="103">
        <f>P90+P167+P277</f>
        <v>0</v>
      </c>
      <c r="Q89" s="37"/>
      <c r="R89" s="103">
        <f>R90+R167+R277</f>
        <v>3.8422151600000003</v>
      </c>
      <c r="S89" s="37"/>
      <c r="T89" s="104">
        <f>T90+T167+T277</f>
        <v>10.329538699999999</v>
      </c>
      <c r="AT89" s="13" t="s">
        <v>38</v>
      </c>
      <c r="AU89" s="13" t="s">
        <v>58</v>
      </c>
      <c r="BK89" s="105">
        <f>BK90+BK167+BK277</f>
        <v>0</v>
      </c>
    </row>
    <row r="90" spans="2:65" s="6" customFormat="1" ht="37.35" customHeight="1" x14ac:dyDescent="0.35">
      <c r="B90" s="106"/>
      <c r="D90" s="107" t="s">
        <v>38</v>
      </c>
      <c r="E90" s="108" t="s">
        <v>86</v>
      </c>
      <c r="F90" s="108" t="s">
        <v>87</v>
      </c>
      <c r="I90" s="109"/>
      <c r="J90" s="110">
        <f>BK90</f>
        <v>0</v>
      </c>
      <c r="L90" s="106"/>
      <c r="M90" s="111"/>
      <c r="N90" s="112"/>
      <c r="O90" s="112"/>
      <c r="P90" s="113">
        <f>P91+P134+P159+P165</f>
        <v>0</v>
      </c>
      <c r="Q90" s="112"/>
      <c r="R90" s="113">
        <f>R91+R134+R159+R165</f>
        <v>3.3912981600000003</v>
      </c>
      <c r="S90" s="112"/>
      <c r="T90" s="114">
        <f>T91+T134+T159+T165</f>
        <v>9.8670359999999988</v>
      </c>
      <c r="AR90" s="107" t="s">
        <v>41</v>
      </c>
      <c r="AT90" s="115" t="s">
        <v>38</v>
      </c>
      <c r="AU90" s="115" t="s">
        <v>39</v>
      </c>
      <c r="AY90" s="107" t="s">
        <v>88</v>
      </c>
      <c r="BK90" s="116">
        <f>BK91+BK134+BK159+BK165</f>
        <v>0</v>
      </c>
    </row>
    <row r="91" spans="2:65" s="6" customFormat="1" ht="19.899999999999999" customHeight="1" x14ac:dyDescent="0.3">
      <c r="B91" s="106"/>
      <c r="D91" s="117" t="s">
        <v>38</v>
      </c>
      <c r="E91" s="118" t="s">
        <v>89</v>
      </c>
      <c r="F91" s="118" t="s">
        <v>90</v>
      </c>
      <c r="I91" s="109"/>
      <c r="J91" s="119">
        <f>BK91</f>
        <v>0</v>
      </c>
      <c r="L91" s="106"/>
      <c r="M91" s="111"/>
      <c r="N91" s="112"/>
      <c r="O91" s="112"/>
      <c r="P91" s="113">
        <f>SUM(P92:P133)</f>
        <v>0</v>
      </c>
      <c r="Q91" s="112"/>
      <c r="R91" s="113">
        <f>SUM(R92:R133)</f>
        <v>3.3692981600000005</v>
      </c>
      <c r="S91" s="112"/>
      <c r="T91" s="114">
        <f>SUM(T92:T133)</f>
        <v>0</v>
      </c>
      <c r="AR91" s="107" t="s">
        <v>41</v>
      </c>
      <c r="AT91" s="115" t="s">
        <v>38</v>
      </c>
      <c r="AU91" s="115" t="s">
        <v>41</v>
      </c>
      <c r="AY91" s="107" t="s">
        <v>88</v>
      </c>
      <c r="BK91" s="116">
        <f>SUM(BK92:BK133)</f>
        <v>0</v>
      </c>
    </row>
    <row r="92" spans="2:65" s="1" customFormat="1" ht="22.5" customHeight="1" x14ac:dyDescent="0.3">
      <c r="B92" s="120"/>
      <c r="C92" s="121" t="s">
        <v>41</v>
      </c>
      <c r="D92" s="121" t="s">
        <v>91</v>
      </c>
      <c r="E92" s="122" t="s">
        <v>92</v>
      </c>
      <c r="F92" s="123" t="s">
        <v>93</v>
      </c>
      <c r="G92" s="124" t="s">
        <v>94</v>
      </c>
      <c r="H92" s="125">
        <v>78.168000000000006</v>
      </c>
      <c r="I92" s="126"/>
      <c r="J92" s="127">
        <f>ROUND(I92*H92,2)</f>
        <v>0</v>
      </c>
      <c r="K92" s="123" t="s">
        <v>95</v>
      </c>
      <c r="L92" s="24"/>
      <c r="M92" s="128" t="s">
        <v>1</v>
      </c>
      <c r="N92" s="129" t="s">
        <v>28</v>
      </c>
      <c r="O92" s="25"/>
      <c r="P92" s="130">
        <f>O92*H92</f>
        <v>0</v>
      </c>
      <c r="Q92" s="130">
        <v>3.3579999999999999E-2</v>
      </c>
      <c r="R92" s="130">
        <f>Q92*H92</f>
        <v>2.6248814400000002</v>
      </c>
      <c r="S92" s="130">
        <v>0</v>
      </c>
      <c r="T92" s="131">
        <f>S92*H92</f>
        <v>0</v>
      </c>
      <c r="AR92" s="13" t="s">
        <v>96</v>
      </c>
      <c r="AT92" s="13" t="s">
        <v>91</v>
      </c>
      <c r="AU92" s="13" t="s">
        <v>43</v>
      </c>
      <c r="AY92" s="13" t="s">
        <v>88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3" t="s">
        <v>41</v>
      </c>
      <c r="BK92" s="132">
        <f>ROUND(I92*H92,2)</f>
        <v>0</v>
      </c>
      <c r="BL92" s="13" t="s">
        <v>96</v>
      </c>
      <c r="BM92" s="13" t="s">
        <v>97</v>
      </c>
    </row>
    <row r="93" spans="2:65" s="7" customFormat="1" x14ac:dyDescent="0.3">
      <c r="B93" s="133"/>
      <c r="D93" s="134" t="s">
        <v>98</v>
      </c>
      <c r="E93" s="135" t="s">
        <v>1</v>
      </c>
      <c r="F93" s="136" t="s">
        <v>99</v>
      </c>
      <c r="H93" s="137">
        <v>3.375</v>
      </c>
      <c r="I93" s="138"/>
      <c r="L93" s="133"/>
      <c r="M93" s="139"/>
      <c r="N93" s="140"/>
      <c r="O93" s="140"/>
      <c r="P93" s="140"/>
      <c r="Q93" s="140"/>
      <c r="R93" s="140"/>
      <c r="S93" s="140"/>
      <c r="T93" s="141"/>
      <c r="AT93" s="135" t="s">
        <v>98</v>
      </c>
      <c r="AU93" s="135" t="s">
        <v>43</v>
      </c>
      <c r="AV93" s="7" t="s">
        <v>43</v>
      </c>
      <c r="AW93" s="7" t="s">
        <v>20</v>
      </c>
      <c r="AX93" s="7" t="s">
        <v>39</v>
      </c>
      <c r="AY93" s="135" t="s">
        <v>88</v>
      </c>
    </row>
    <row r="94" spans="2:65" s="7" customFormat="1" x14ac:dyDescent="0.3">
      <c r="B94" s="133"/>
      <c r="D94" s="134" t="s">
        <v>98</v>
      </c>
      <c r="E94" s="135" t="s">
        <v>1</v>
      </c>
      <c r="F94" s="136" t="s">
        <v>100</v>
      </c>
      <c r="H94" s="137">
        <v>24</v>
      </c>
      <c r="I94" s="138"/>
      <c r="L94" s="133"/>
      <c r="M94" s="139"/>
      <c r="N94" s="140"/>
      <c r="O94" s="140"/>
      <c r="P94" s="140"/>
      <c r="Q94" s="140"/>
      <c r="R94" s="140"/>
      <c r="S94" s="140"/>
      <c r="T94" s="141"/>
      <c r="AT94" s="135" t="s">
        <v>98</v>
      </c>
      <c r="AU94" s="135" t="s">
        <v>43</v>
      </c>
      <c r="AV94" s="7" t="s">
        <v>43</v>
      </c>
      <c r="AW94" s="7" t="s">
        <v>20</v>
      </c>
      <c r="AX94" s="7" t="s">
        <v>39</v>
      </c>
      <c r="AY94" s="135" t="s">
        <v>88</v>
      </c>
    </row>
    <row r="95" spans="2:65" s="7" customFormat="1" x14ac:dyDescent="0.3">
      <c r="B95" s="133"/>
      <c r="D95" s="134" t="s">
        <v>98</v>
      </c>
      <c r="E95" s="135" t="s">
        <v>1</v>
      </c>
      <c r="F95" s="136" t="s">
        <v>101</v>
      </c>
      <c r="H95" s="137">
        <v>3.8250000000000002</v>
      </c>
      <c r="I95" s="138"/>
      <c r="L95" s="133"/>
      <c r="M95" s="139"/>
      <c r="N95" s="140"/>
      <c r="O95" s="140"/>
      <c r="P95" s="140"/>
      <c r="Q95" s="140"/>
      <c r="R95" s="140"/>
      <c r="S95" s="140"/>
      <c r="T95" s="141"/>
      <c r="AT95" s="135" t="s">
        <v>98</v>
      </c>
      <c r="AU95" s="135" t="s">
        <v>43</v>
      </c>
      <c r="AV95" s="7" t="s">
        <v>43</v>
      </c>
      <c r="AW95" s="7" t="s">
        <v>20</v>
      </c>
      <c r="AX95" s="7" t="s">
        <v>39</v>
      </c>
      <c r="AY95" s="135" t="s">
        <v>88</v>
      </c>
    </row>
    <row r="96" spans="2:65" s="7" customFormat="1" x14ac:dyDescent="0.3">
      <c r="B96" s="133"/>
      <c r="D96" s="134" t="s">
        <v>98</v>
      </c>
      <c r="E96" s="135" t="s">
        <v>1</v>
      </c>
      <c r="F96" s="136" t="s">
        <v>102</v>
      </c>
      <c r="H96" s="137">
        <v>3.15</v>
      </c>
      <c r="I96" s="138"/>
      <c r="L96" s="133"/>
      <c r="M96" s="139"/>
      <c r="N96" s="140"/>
      <c r="O96" s="140"/>
      <c r="P96" s="140"/>
      <c r="Q96" s="140"/>
      <c r="R96" s="140"/>
      <c r="S96" s="140"/>
      <c r="T96" s="141"/>
      <c r="AT96" s="135" t="s">
        <v>98</v>
      </c>
      <c r="AU96" s="135" t="s">
        <v>43</v>
      </c>
      <c r="AV96" s="7" t="s">
        <v>43</v>
      </c>
      <c r="AW96" s="7" t="s">
        <v>20</v>
      </c>
      <c r="AX96" s="7" t="s">
        <v>39</v>
      </c>
      <c r="AY96" s="135" t="s">
        <v>88</v>
      </c>
    </row>
    <row r="97" spans="2:65" s="7" customFormat="1" x14ac:dyDescent="0.3">
      <c r="B97" s="133"/>
      <c r="D97" s="134" t="s">
        <v>98</v>
      </c>
      <c r="E97" s="135" t="s">
        <v>1</v>
      </c>
      <c r="F97" s="136" t="s">
        <v>103</v>
      </c>
      <c r="H97" s="137">
        <v>40.5</v>
      </c>
      <c r="I97" s="138"/>
      <c r="L97" s="133"/>
      <c r="M97" s="139"/>
      <c r="N97" s="140"/>
      <c r="O97" s="140"/>
      <c r="P97" s="140"/>
      <c r="Q97" s="140"/>
      <c r="R97" s="140"/>
      <c r="S97" s="140"/>
      <c r="T97" s="141"/>
      <c r="AT97" s="135" t="s">
        <v>98</v>
      </c>
      <c r="AU97" s="135" t="s">
        <v>43</v>
      </c>
      <c r="AV97" s="7" t="s">
        <v>43</v>
      </c>
      <c r="AW97" s="7" t="s">
        <v>20</v>
      </c>
      <c r="AX97" s="7" t="s">
        <v>39</v>
      </c>
      <c r="AY97" s="135" t="s">
        <v>88</v>
      </c>
    </row>
    <row r="98" spans="2:65" s="7" customFormat="1" x14ac:dyDescent="0.3">
      <c r="B98" s="133"/>
      <c r="D98" s="134" t="s">
        <v>98</v>
      </c>
      <c r="E98" s="135" t="s">
        <v>1</v>
      </c>
      <c r="F98" s="136" t="s">
        <v>104</v>
      </c>
      <c r="H98" s="137">
        <v>1.6879999999999999</v>
      </c>
      <c r="I98" s="138"/>
      <c r="L98" s="133"/>
      <c r="M98" s="139"/>
      <c r="N98" s="140"/>
      <c r="O98" s="140"/>
      <c r="P98" s="140"/>
      <c r="Q98" s="140"/>
      <c r="R98" s="140"/>
      <c r="S98" s="140"/>
      <c r="T98" s="141"/>
      <c r="AT98" s="135" t="s">
        <v>98</v>
      </c>
      <c r="AU98" s="135" t="s">
        <v>43</v>
      </c>
      <c r="AV98" s="7" t="s">
        <v>43</v>
      </c>
      <c r="AW98" s="7" t="s">
        <v>20</v>
      </c>
      <c r="AX98" s="7" t="s">
        <v>39</v>
      </c>
      <c r="AY98" s="135" t="s">
        <v>88</v>
      </c>
    </row>
    <row r="99" spans="2:65" s="7" customFormat="1" x14ac:dyDescent="0.3">
      <c r="B99" s="133"/>
      <c r="D99" s="134" t="s">
        <v>98</v>
      </c>
      <c r="E99" s="135" t="s">
        <v>1</v>
      </c>
      <c r="F99" s="136" t="s">
        <v>105</v>
      </c>
      <c r="H99" s="137">
        <v>1.63</v>
      </c>
      <c r="I99" s="138"/>
      <c r="L99" s="133"/>
      <c r="M99" s="139"/>
      <c r="N99" s="140"/>
      <c r="O99" s="140"/>
      <c r="P99" s="140"/>
      <c r="Q99" s="140"/>
      <c r="R99" s="140"/>
      <c r="S99" s="140"/>
      <c r="T99" s="141"/>
      <c r="AT99" s="135" t="s">
        <v>98</v>
      </c>
      <c r="AU99" s="135" t="s">
        <v>43</v>
      </c>
      <c r="AV99" s="7" t="s">
        <v>43</v>
      </c>
      <c r="AW99" s="7" t="s">
        <v>20</v>
      </c>
      <c r="AX99" s="7" t="s">
        <v>39</v>
      </c>
      <c r="AY99" s="135" t="s">
        <v>88</v>
      </c>
    </row>
    <row r="100" spans="2:65" s="8" customFormat="1" x14ac:dyDescent="0.3">
      <c r="B100" s="142"/>
      <c r="D100" s="143" t="s">
        <v>98</v>
      </c>
      <c r="E100" s="144" t="s">
        <v>1</v>
      </c>
      <c r="F100" s="145" t="s">
        <v>106</v>
      </c>
      <c r="H100" s="146">
        <v>78.168000000000006</v>
      </c>
      <c r="I100" s="147"/>
      <c r="L100" s="142"/>
      <c r="M100" s="148"/>
      <c r="N100" s="149"/>
      <c r="O100" s="149"/>
      <c r="P100" s="149"/>
      <c r="Q100" s="149"/>
      <c r="R100" s="149"/>
      <c r="S100" s="149"/>
      <c r="T100" s="150"/>
      <c r="AT100" s="151" t="s">
        <v>98</v>
      </c>
      <c r="AU100" s="151" t="s">
        <v>43</v>
      </c>
      <c r="AV100" s="8" t="s">
        <v>96</v>
      </c>
      <c r="AW100" s="8" t="s">
        <v>2</v>
      </c>
      <c r="AX100" s="8" t="s">
        <v>41</v>
      </c>
      <c r="AY100" s="151" t="s">
        <v>88</v>
      </c>
    </row>
    <row r="101" spans="2:65" s="1" customFormat="1" ht="31.5" customHeight="1" x14ac:dyDescent="0.3">
      <c r="B101" s="120"/>
      <c r="C101" s="121" t="s">
        <v>43</v>
      </c>
      <c r="D101" s="121" t="s">
        <v>91</v>
      </c>
      <c r="E101" s="122" t="s">
        <v>107</v>
      </c>
      <c r="F101" s="123" t="s">
        <v>108</v>
      </c>
      <c r="G101" s="124" t="s">
        <v>94</v>
      </c>
      <c r="H101" s="125">
        <v>580</v>
      </c>
      <c r="I101" s="126"/>
      <c r="J101" s="127">
        <f>ROUND(I101*H101,2)</f>
        <v>0</v>
      </c>
      <c r="K101" s="123" t="s">
        <v>109</v>
      </c>
      <c r="L101" s="24"/>
      <c r="M101" s="128" t="s">
        <v>1</v>
      </c>
      <c r="N101" s="129" t="s">
        <v>28</v>
      </c>
      <c r="O101" s="25"/>
      <c r="P101" s="130">
        <f>O101*H101</f>
        <v>0</v>
      </c>
      <c r="Q101" s="130">
        <v>1.2E-4</v>
      </c>
      <c r="R101" s="130">
        <f>Q101*H101</f>
        <v>6.9599999999999995E-2</v>
      </c>
      <c r="S101" s="130">
        <v>0</v>
      </c>
      <c r="T101" s="131">
        <f>S101*H101</f>
        <v>0</v>
      </c>
      <c r="AR101" s="13" t="s">
        <v>96</v>
      </c>
      <c r="AT101" s="13" t="s">
        <v>91</v>
      </c>
      <c r="AU101" s="13" t="s">
        <v>43</v>
      </c>
      <c r="AY101" s="13" t="s">
        <v>88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3" t="s">
        <v>41</v>
      </c>
      <c r="BK101" s="132">
        <f>ROUND(I101*H101,2)</f>
        <v>0</v>
      </c>
      <c r="BL101" s="13" t="s">
        <v>96</v>
      </c>
      <c r="BM101" s="13" t="s">
        <v>110</v>
      </c>
    </row>
    <row r="102" spans="2:65" s="7" customFormat="1" x14ac:dyDescent="0.3">
      <c r="B102" s="133"/>
      <c r="D102" s="134" t="s">
        <v>98</v>
      </c>
      <c r="E102" s="135" t="s">
        <v>1</v>
      </c>
      <c r="F102" s="136" t="s">
        <v>111</v>
      </c>
      <c r="H102" s="137">
        <v>550</v>
      </c>
      <c r="I102" s="138"/>
      <c r="L102" s="133"/>
      <c r="M102" s="139"/>
      <c r="N102" s="140"/>
      <c r="O102" s="140"/>
      <c r="P102" s="140"/>
      <c r="Q102" s="140"/>
      <c r="R102" s="140"/>
      <c r="S102" s="140"/>
      <c r="T102" s="141"/>
      <c r="AT102" s="135" t="s">
        <v>98</v>
      </c>
      <c r="AU102" s="135" t="s">
        <v>43</v>
      </c>
      <c r="AV102" s="7" t="s">
        <v>43</v>
      </c>
      <c r="AW102" s="7" t="s">
        <v>20</v>
      </c>
      <c r="AX102" s="7" t="s">
        <v>39</v>
      </c>
      <c r="AY102" s="135" t="s">
        <v>88</v>
      </c>
    </row>
    <row r="103" spans="2:65" s="7" customFormat="1" x14ac:dyDescent="0.3">
      <c r="B103" s="133"/>
      <c r="D103" s="134" t="s">
        <v>98</v>
      </c>
      <c r="E103" s="135" t="s">
        <v>1</v>
      </c>
      <c r="F103" s="136" t="s">
        <v>112</v>
      </c>
      <c r="H103" s="137">
        <v>30</v>
      </c>
      <c r="I103" s="138"/>
      <c r="L103" s="133"/>
      <c r="M103" s="139"/>
      <c r="N103" s="140"/>
      <c r="O103" s="140"/>
      <c r="P103" s="140"/>
      <c r="Q103" s="140"/>
      <c r="R103" s="140"/>
      <c r="S103" s="140"/>
      <c r="T103" s="141"/>
      <c r="AT103" s="135" t="s">
        <v>98</v>
      </c>
      <c r="AU103" s="135" t="s">
        <v>43</v>
      </c>
      <c r="AV103" s="7" t="s">
        <v>43</v>
      </c>
      <c r="AW103" s="7" t="s">
        <v>20</v>
      </c>
      <c r="AX103" s="7" t="s">
        <v>39</v>
      </c>
      <c r="AY103" s="135" t="s">
        <v>88</v>
      </c>
    </row>
    <row r="104" spans="2:65" s="8" customFormat="1" x14ac:dyDescent="0.3">
      <c r="B104" s="142"/>
      <c r="D104" s="143" t="s">
        <v>98</v>
      </c>
      <c r="E104" s="144" t="s">
        <v>1</v>
      </c>
      <c r="F104" s="145" t="s">
        <v>106</v>
      </c>
      <c r="H104" s="146">
        <v>580</v>
      </c>
      <c r="I104" s="147"/>
      <c r="L104" s="142"/>
      <c r="M104" s="148"/>
      <c r="N104" s="149"/>
      <c r="O104" s="149"/>
      <c r="P104" s="149"/>
      <c r="Q104" s="149"/>
      <c r="R104" s="149"/>
      <c r="S104" s="149"/>
      <c r="T104" s="150"/>
      <c r="AT104" s="151" t="s">
        <v>98</v>
      </c>
      <c r="AU104" s="151" t="s">
        <v>43</v>
      </c>
      <c r="AV104" s="8" t="s">
        <v>96</v>
      </c>
      <c r="AW104" s="8" t="s">
        <v>2</v>
      </c>
      <c r="AX104" s="8" t="s">
        <v>41</v>
      </c>
      <c r="AY104" s="151" t="s">
        <v>88</v>
      </c>
    </row>
    <row r="105" spans="2:65" s="1" customFormat="1" ht="31.5" customHeight="1" x14ac:dyDescent="0.3">
      <c r="B105" s="120"/>
      <c r="C105" s="121" t="s">
        <v>113</v>
      </c>
      <c r="D105" s="121" t="s">
        <v>91</v>
      </c>
      <c r="E105" s="122" t="s">
        <v>114</v>
      </c>
      <c r="F105" s="123" t="s">
        <v>115</v>
      </c>
      <c r="G105" s="124" t="s">
        <v>94</v>
      </c>
      <c r="H105" s="125">
        <v>181.476</v>
      </c>
      <c r="I105" s="126"/>
      <c r="J105" s="127">
        <f>ROUND(I105*H105,2)</f>
        <v>0</v>
      </c>
      <c r="K105" s="123" t="s">
        <v>109</v>
      </c>
      <c r="L105" s="24"/>
      <c r="M105" s="128" t="s">
        <v>1</v>
      </c>
      <c r="N105" s="129" t="s">
        <v>28</v>
      </c>
      <c r="O105" s="25"/>
      <c r="P105" s="130">
        <f>O105*H105</f>
        <v>0</v>
      </c>
      <c r="Q105" s="130">
        <v>2.4000000000000001E-4</v>
      </c>
      <c r="R105" s="130">
        <f>Q105*H105</f>
        <v>4.3554240000000001E-2</v>
      </c>
      <c r="S105" s="130">
        <v>0</v>
      </c>
      <c r="T105" s="131">
        <f>S105*H105</f>
        <v>0</v>
      </c>
      <c r="AR105" s="13" t="s">
        <v>96</v>
      </c>
      <c r="AT105" s="13" t="s">
        <v>91</v>
      </c>
      <c r="AU105" s="13" t="s">
        <v>43</v>
      </c>
      <c r="AY105" s="13" t="s">
        <v>88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3" t="s">
        <v>41</v>
      </c>
      <c r="BK105" s="132">
        <f>ROUND(I105*H105,2)</f>
        <v>0</v>
      </c>
      <c r="BL105" s="13" t="s">
        <v>96</v>
      </c>
      <c r="BM105" s="13" t="s">
        <v>116</v>
      </c>
    </row>
    <row r="106" spans="2:65" s="7" customFormat="1" x14ac:dyDescent="0.3">
      <c r="B106" s="133"/>
      <c r="D106" s="134" t="s">
        <v>98</v>
      </c>
      <c r="E106" s="135" t="s">
        <v>1</v>
      </c>
      <c r="F106" s="136" t="s">
        <v>117</v>
      </c>
      <c r="H106" s="137">
        <v>4.8600000000000003</v>
      </c>
      <c r="I106" s="138"/>
      <c r="L106" s="133"/>
      <c r="M106" s="139"/>
      <c r="N106" s="140"/>
      <c r="O106" s="140"/>
      <c r="P106" s="140"/>
      <c r="Q106" s="140"/>
      <c r="R106" s="140"/>
      <c r="S106" s="140"/>
      <c r="T106" s="141"/>
      <c r="AT106" s="135" t="s">
        <v>98</v>
      </c>
      <c r="AU106" s="135" t="s">
        <v>43</v>
      </c>
      <c r="AV106" s="7" t="s">
        <v>43</v>
      </c>
      <c r="AW106" s="7" t="s">
        <v>20</v>
      </c>
      <c r="AX106" s="7" t="s">
        <v>39</v>
      </c>
      <c r="AY106" s="135" t="s">
        <v>88</v>
      </c>
    </row>
    <row r="107" spans="2:65" s="7" customFormat="1" x14ac:dyDescent="0.3">
      <c r="B107" s="133"/>
      <c r="D107" s="134" t="s">
        <v>98</v>
      </c>
      <c r="E107" s="135" t="s">
        <v>1</v>
      </c>
      <c r="F107" s="136" t="s">
        <v>118</v>
      </c>
      <c r="H107" s="137">
        <v>38.880000000000003</v>
      </c>
      <c r="I107" s="138"/>
      <c r="L107" s="133"/>
      <c r="M107" s="139"/>
      <c r="N107" s="140"/>
      <c r="O107" s="140"/>
      <c r="P107" s="140"/>
      <c r="Q107" s="140"/>
      <c r="R107" s="140"/>
      <c r="S107" s="140"/>
      <c r="T107" s="141"/>
      <c r="AT107" s="135" t="s">
        <v>98</v>
      </c>
      <c r="AU107" s="135" t="s">
        <v>43</v>
      </c>
      <c r="AV107" s="7" t="s">
        <v>43</v>
      </c>
      <c r="AW107" s="7" t="s">
        <v>20</v>
      </c>
      <c r="AX107" s="7" t="s">
        <v>39</v>
      </c>
      <c r="AY107" s="135" t="s">
        <v>88</v>
      </c>
    </row>
    <row r="108" spans="2:65" s="7" customFormat="1" x14ac:dyDescent="0.3">
      <c r="B108" s="133"/>
      <c r="D108" s="134" t="s">
        <v>98</v>
      </c>
      <c r="E108" s="135" t="s">
        <v>1</v>
      </c>
      <c r="F108" s="136" t="s">
        <v>119</v>
      </c>
      <c r="H108" s="137">
        <v>8.1</v>
      </c>
      <c r="I108" s="138"/>
      <c r="L108" s="133"/>
      <c r="M108" s="139"/>
      <c r="N108" s="140"/>
      <c r="O108" s="140"/>
      <c r="P108" s="140"/>
      <c r="Q108" s="140"/>
      <c r="R108" s="140"/>
      <c r="S108" s="140"/>
      <c r="T108" s="141"/>
      <c r="AT108" s="135" t="s">
        <v>98</v>
      </c>
      <c r="AU108" s="135" t="s">
        <v>43</v>
      </c>
      <c r="AV108" s="7" t="s">
        <v>43</v>
      </c>
      <c r="AW108" s="7" t="s">
        <v>20</v>
      </c>
      <c r="AX108" s="7" t="s">
        <v>39</v>
      </c>
      <c r="AY108" s="135" t="s">
        <v>88</v>
      </c>
    </row>
    <row r="109" spans="2:65" s="7" customFormat="1" x14ac:dyDescent="0.3">
      <c r="B109" s="133"/>
      <c r="D109" s="134" t="s">
        <v>98</v>
      </c>
      <c r="E109" s="135" t="s">
        <v>1</v>
      </c>
      <c r="F109" s="136" t="s">
        <v>120</v>
      </c>
      <c r="H109" s="137">
        <v>7.2</v>
      </c>
      <c r="I109" s="138"/>
      <c r="L109" s="133"/>
      <c r="M109" s="139"/>
      <c r="N109" s="140"/>
      <c r="O109" s="140"/>
      <c r="P109" s="140"/>
      <c r="Q109" s="140"/>
      <c r="R109" s="140"/>
      <c r="S109" s="140"/>
      <c r="T109" s="141"/>
      <c r="AT109" s="135" t="s">
        <v>98</v>
      </c>
      <c r="AU109" s="135" t="s">
        <v>43</v>
      </c>
      <c r="AV109" s="7" t="s">
        <v>43</v>
      </c>
      <c r="AW109" s="7" t="s">
        <v>20</v>
      </c>
      <c r="AX109" s="7" t="s">
        <v>39</v>
      </c>
      <c r="AY109" s="135" t="s">
        <v>88</v>
      </c>
    </row>
    <row r="110" spans="2:65" s="7" customFormat="1" x14ac:dyDescent="0.3">
      <c r="B110" s="133"/>
      <c r="D110" s="134" t="s">
        <v>98</v>
      </c>
      <c r="E110" s="135" t="s">
        <v>1</v>
      </c>
      <c r="F110" s="136" t="s">
        <v>121</v>
      </c>
      <c r="H110" s="137">
        <v>116.64</v>
      </c>
      <c r="I110" s="138"/>
      <c r="L110" s="133"/>
      <c r="M110" s="139"/>
      <c r="N110" s="140"/>
      <c r="O110" s="140"/>
      <c r="P110" s="140"/>
      <c r="Q110" s="140"/>
      <c r="R110" s="140"/>
      <c r="S110" s="140"/>
      <c r="T110" s="141"/>
      <c r="AT110" s="135" t="s">
        <v>98</v>
      </c>
      <c r="AU110" s="135" t="s">
        <v>43</v>
      </c>
      <c r="AV110" s="7" t="s">
        <v>43</v>
      </c>
      <c r="AW110" s="7" t="s">
        <v>20</v>
      </c>
      <c r="AX110" s="7" t="s">
        <v>39</v>
      </c>
      <c r="AY110" s="135" t="s">
        <v>88</v>
      </c>
    </row>
    <row r="111" spans="2:65" s="7" customFormat="1" x14ac:dyDescent="0.3">
      <c r="B111" s="133"/>
      <c r="D111" s="134" t="s">
        <v>98</v>
      </c>
      <c r="E111" s="135" t="s">
        <v>1</v>
      </c>
      <c r="F111" s="136" t="s">
        <v>122</v>
      </c>
      <c r="H111" s="137">
        <v>3.22</v>
      </c>
      <c r="I111" s="138"/>
      <c r="L111" s="133"/>
      <c r="M111" s="139"/>
      <c r="N111" s="140"/>
      <c r="O111" s="140"/>
      <c r="P111" s="140"/>
      <c r="Q111" s="140"/>
      <c r="R111" s="140"/>
      <c r="S111" s="140"/>
      <c r="T111" s="141"/>
      <c r="AT111" s="135" t="s">
        <v>98</v>
      </c>
      <c r="AU111" s="135" t="s">
        <v>43</v>
      </c>
      <c r="AV111" s="7" t="s">
        <v>43</v>
      </c>
      <c r="AW111" s="7" t="s">
        <v>20</v>
      </c>
      <c r="AX111" s="7" t="s">
        <v>39</v>
      </c>
      <c r="AY111" s="135" t="s">
        <v>88</v>
      </c>
    </row>
    <row r="112" spans="2:65" s="7" customFormat="1" x14ac:dyDescent="0.3">
      <c r="B112" s="133"/>
      <c r="D112" s="134" t="s">
        <v>98</v>
      </c>
      <c r="E112" s="135" t="s">
        <v>1</v>
      </c>
      <c r="F112" s="136" t="s">
        <v>123</v>
      </c>
      <c r="H112" s="137">
        <v>2.5760000000000001</v>
      </c>
      <c r="I112" s="138"/>
      <c r="L112" s="133"/>
      <c r="M112" s="139"/>
      <c r="N112" s="140"/>
      <c r="O112" s="140"/>
      <c r="P112" s="140"/>
      <c r="Q112" s="140"/>
      <c r="R112" s="140"/>
      <c r="S112" s="140"/>
      <c r="T112" s="141"/>
      <c r="AT112" s="135" t="s">
        <v>98</v>
      </c>
      <c r="AU112" s="135" t="s">
        <v>43</v>
      </c>
      <c r="AV112" s="7" t="s">
        <v>43</v>
      </c>
      <c r="AW112" s="7" t="s">
        <v>20</v>
      </c>
      <c r="AX112" s="7" t="s">
        <v>39</v>
      </c>
      <c r="AY112" s="135" t="s">
        <v>88</v>
      </c>
    </row>
    <row r="113" spans="2:65" s="8" customFormat="1" x14ac:dyDescent="0.3">
      <c r="B113" s="142"/>
      <c r="D113" s="143" t="s">
        <v>98</v>
      </c>
      <c r="E113" s="144" t="s">
        <v>1</v>
      </c>
      <c r="F113" s="145" t="s">
        <v>106</v>
      </c>
      <c r="H113" s="146">
        <v>181.476</v>
      </c>
      <c r="I113" s="147"/>
      <c r="L113" s="142"/>
      <c r="M113" s="148"/>
      <c r="N113" s="149"/>
      <c r="O113" s="149"/>
      <c r="P113" s="149"/>
      <c r="Q113" s="149"/>
      <c r="R113" s="149"/>
      <c r="S113" s="149"/>
      <c r="T113" s="150"/>
      <c r="AT113" s="151" t="s">
        <v>98</v>
      </c>
      <c r="AU113" s="151" t="s">
        <v>43</v>
      </c>
      <c r="AV113" s="8" t="s">
        <v>96</v>
      </c>
      <c r="AW113" s="8" t="s">
        <v>2</v>
      </c>
      <c r="AX113" s="8" t="s">
        <v>41</v>
      </c>
      <c r="AY113" s="151" t="s">
        <v>88</v>
      </c>
    </row>
    <row r="114" spans="2:65" s="1" customFormat="1" ht="22.5" customHeight="1" x14ac:dyDescent="0.3">
      <c r="B114" s="120"/>
      <c r="C114" s="121" t="s">
        <v>96</v>
      </c>
      <c r="D114" s="121" t="s">
        <v>91</v>
      </c>
      <c r="E114" s="122" t="s">
        <v>124</v>
      </c>
      <c r="F114" s="123" t="s">
        <v>125</v>
      </c>
      <c r="G114" s="124" t="s">
        <v>126</v>
      </c>
      <c r="H114" s="125">
        <v>411.67</v>
      </c>
      <c r="I114" s="126"/>
      <c r="J114" s="127">
        <f>ROUND(I114*H114,2)</f>
        <v>0</v>
      </c>
      <c r="K114" s="123" t="s">
        <v>95</v>
      </c>
      <c r="L114" s="24"/>
      <c r="M114" s="128" t="s">
        <v>1</v>
      </c>
      <c r="N114" s="129" t="s">
        <v>28</v>
      </c>
      <c r="O114" s="25"/>
      <c r="P114" s="130">
        <f>O114*H114</f>
        <v>0</v>
      </c>
      <c r="Q114" s="130">
        <v>1.5E-3</v>
      </c>
      <c r="R114" s="130">
        <f>Q114*H114</f>
        <v>0.61750500000000008</v>
      </c>
      <c r="S114" s="130">
        <v>0</v>
      </c>
      <c r="T114" s="131">
        <f>S114*H114</f>
        <v>0</v>
      </c>
      <c r="AR114" s="13" t="s">
        <v>96</v>
      </c>
      <c r="AT114" s="13" t="s">
        <v>91</v>
      </c>
      <c r="AU114" s="13" t="s">
        <v>43</v>
      </c>
      <c r="AY114" s="13" t="s">
        <v>88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3" t="s">
        <v>41</v>
      </c>
      <c r="BK114" s="132">
        <f>ROUND(I114*H114,2)</f>
        <v>0</v>
      </c>
      <c r="BL114" s="13" t="s">
        <v>96</v>
      </c>
      <c r="BM114" s="13" t="s">
        <v>127</v>
      </c>
    </row>
    <row r="115" spans="2:65" s="7" customFormat="1" x14ac:dyDescent="0.3">
      <c r="B115" s="133"/>
      <c r="D115" s="134" t="s">
        <v>98</v>
      </c>
      <c r="E115" s="135" t="s">
        <v>1</v>
      </c>
      <c r="F115" s="136" t="s">
        <v>128</v>
      </c>
      <c r="H115" s="137">
        <v>16.2</v>
      </c>
      <c r="I115" s="138"/>
      <c r="L115" s="133"/>
      <c r="M115" s="139"/>
      <c r="N115" s="140"/>
      <c r="O115" s="140"/>
      <c r="P115" s="140"/>
      <c r="Q115" s="140"/>
      <c r="R115" s="140"/>
      <c r="S115" s="140"/>
      <c r="T115" s="141"/>
      <c r="AT115" s="135" t="s">
        <v>98</v>
      </c>
      <c r="AU115" s="135" t="s">
        <v>43</v>
      </c>
      <c r="AV115" s="7" t="s">
        <v>43</v>
      </c>
      <c r="AW115" s="7" t="s">
        <v>20</v>
      </c>
      <c r="AX115" s="7" t="s">
        <v>39</v>
      </c>
      <c r="AY115" s="135" t="s">
        <v>88</v>
      </c>
    </row>
    <row r="116" spans="2:65" s="7" customFormat="1" x14ac:dyDescent="0.3">
      <c r="B116" s="133"/>
      <c r="D116" s="134" t="s">
        <v>98</v>
      </c>
      <c r="E116" s="135" t="s">
        <v>1</v>
      </c>
      <c r="F116" s="136" t="s">
        <v>129</v>
      </c>
      <c r="H116" s="137">
        <v>120</v>
      </c>
      <c r="I116" s="138"/>
      <c r="L116" s="133"/>
      <c r="M116" s="139"/>
      <c r="N116" s="140"/>
      <c r="O116" s="140"/>
      <c r="P116" s="140"/>
      <c r="Q116" s="140"/>
      <c r="R116" s="140"/>
      <c r="S116" s="140"/>
      <c r="T116" s="141"/>
      <c r="AT116" s="135" t="s">
        <v>98</v>
      </c>
      <c r="AU116" s="135" t="s">
        <v>43</v>
      </c>
      <c r="AV116" s="7" t="s">
        <v>43</v>
      </c>
      <c r="AW116" s="7" t="s">
        <v>20</v>
      </c>
      <c r="AX116" s="7" t="s">
        <v>39</v>
      </c>
      <c r="AY116" s="135" t="s">
        <v>88</v>
      </c>
    </row>
    <row r="117" spans="2:65" s="7" customFormat="1" x14ac:dyDescent="0.3">
      <c r="B117" s="133"/>
      <c r="D117" s="134" t="s">
        <v>98</v>
      </c>
      <c r="E117" s="135" t="s">
        <v>1</v>
      </c>
      <c r="F117" s="136" t="s">
        <v>130</v>
      </c>
      <c r="H117" s="137">
        <v>19.8</v>
      </c>
      <c r="I117" s="138"/>
      <c r="L117" s="133"/>
      <c r="M117" s="139"/>
      <c r="N117" s="140"/>
      <c r="O117" s="140"/>
      <c r="P117" s="140"/>
      <c r="Q117" s="140"/>
      <c r="R117" s="140"/>
      <c r="S117" s="140"/>
      <c r="T117" s="141"/>
      <c r="AT117" s="135" t="s">
        <v>98</v>
      </c>
      <c r="AU117" s="135" t="s">
        <v>43</v>
      </c>
      <c r="AV117" s="7" t="s">
        <v>43</v>
      </c>
      <c r="AW117" s="7" t="s">
        <v>20</v>
      </c>
      <c r="AX117" s="7" t="s">
        <v>39</v>
      </c>
      <c r="AY117" s="135" t="s">
        <v>88</v>
      </c>
    </row>
    <row r="118" spans="2:65" s="7" customFormat="1" x14ac:dyDescent="0.3">
      <c r="B118" s="133"/>
      <c r="D118" s="134" t="s">
        <v>98</v>
      </c>
      <c r="E118" s="135" t="s">
        <v>1</v>
      </c>
      <c r="F118" s="136" t="s">
        <v>131</v>
      </c>
      <c r="H118" s="137">
        <v>15.6</v>
      </c>
      <c r="I118" s="138"/>
      <c r="L118" s="133"/>
      <c r="M118" s="139"/>
      <c r="N118" s="140"/>
      <c r="O118" s="140"/>
      <c r="P118" s="140"/>
      <c r="Q118" s="140"/>
      <c r="R118" s="140"/>
      <c r="S118" s="140"/>
      <c r="T118" s="141"/>
      <c r="AT118" s="135" t="s">
        <v>98</v>
      </c>
      <c r="AU118" s="135" t="s">
        <v>43</v>
      </c>
      <c r="AV118" s="7" t="s">
        <v>43</v>
      </c>
      <c r="AW118" s="7" t="s">
        <v>20</v>
      </c>
      <c r="AX118" s="7" t="s">
        <v>39</v>
      </c>
      <c r="AY118" s="135" t="s">
        <v>88</v>
      </c>
    </row>
    <row r="119" spans="2:65" s="7" customFormat="1" x14ac:dyDescent="0.3">
      <c r="B119" s="133"/>
      <c r="D119" s="134" t="s">
        <v>98</v>
      </c>
      <c r="E119" s="135" t="s">
        <v>1</v>
      </c>
      <c r="F119" s="136" t="s">
        <v>132</v>
      </c>
      <c r="H119" s="137">
        <v>226.8</v>
      </c>
      <c r="I119" s="138"/>
      <c r="L119" s="133"/>
      <c r="M119" s="139"/>
      <c r="N119" s="140"/>
      <c r="O119" s="140"/>
      <c r="P119" s="140"/>
      <c r="Q119" s="140"/>
      <c r="R119" s="140"/>
      <c r="S119" s="140"/>
      <c r="T119" s="141"/>
      <c r="AT119" s="135" t="s">
        <v>98</v>
      </c>
      <c r="AU119" s="135" t="s">
        <v>43</v>
      </c>
      <c r="AV119" s="7" t="s">
        <v>43</v>
      </c>
      <c r="AW119" s="7" t="s">
        <v>20</v>
      </c>
      <c r="AX119" s="7" t="s">
        <v>39</v>
      </c>
      <c r="AY119" s="135" t="s">
        <v>88</v>
      </c>
    </row>
    <row r="120" spans="2:65" s="7" customFormat="1" x14ac:dyDescent="0.3">
      <c r="B120" s="133"/>
      <c r="D120" s="134" t="s">
        <v>98</v>
      </c>
      <c r="E120" s="135" t="s">
        <v>1</v>
      </c>
      <c r="F120" s="136" t="s">
        <v>133</v>
      </c>
      <c r="H120" s="137">
        <v>6.75</v>
      </c>
      <c r="I120" s="138"/>
      <c r="L120" s="133"/>
      <c r="M120" s="139"/>
      <c r="N120" s="140"/>
      <c r="O120" s="140"/>
      <c r="P120" s="140"/>
      <c r="Q120" s="140"/>
      <c r="R120" s="140"/>
      <c r="S120" s="140"/>
      <c r="T120" s="141"/>
      <c r="AT120" s="135" t="s">
        <v>98</v>
      </c>
      <c r="AU120" s="135" t="s">
        <v>43</v>
      </c>
      <c r="AV120" s="7" t="s">
        <v>43</v>
      </c>
      <c r="AW120" s="7" t="s">
        <v>20</v>
      </c>
      <c r="AX120" s="7" t="s">
        <v>39</v>
      </c>
      <c r="AY120" s="135" t="s">
        <v>88</v>
      </c>
    </row>
    <row r="121" spans="2:65" s="7" customFormat="1" x14ac:dyDescent="0.3">
      <c r="B121" s="133"/>
      <c r="D121" s="134" t="s">
        <v>98</v>
      </c>
      <c r="E121" s="135" t="s">
        <v>1</v>
      </c>
      <c r="F121" s="136" t="s">
        <v>134</v>
      </c>
      <c r="H121" s="137">
        <v>6.52</v>
      </c>
      <c r="I121" s="138"/>
      <c r="L121" s="133"/>
      <c r="M121" s="139"/>
      <c r="N121" s="140"/>
      <c r="O121" s="140"/>
      <c r="P121" s="140"/>
      <c r="Q121" s="140"/>
      <c r="R121" s="140"/>
      <c r="S121" s="140"/>
      <c r="T121" s="141"/>
      <c r="AT121" s="135" t="s">
        <v>98</v>
      </c>
      <c r="AU121" s="135" t="s">
        <v>43</v>
      </c>
      <c r="AV121" s="7" t="s">
        <v>43</v>
      </c>
      <c r="AW121" s="7" t="s">
        <v>20</v>
      </c>
      <c r="AX121" s="7" t="s">
        <v>39</v>
      </c>
      <c r="AY121" s="135" t="s">
        <v>88</v>
      </c>
    </row>
    <row r="122" spans="2:65" s="8" customFormat="1" x14ac:dyDescent="0.3">
      <c r="B122" s="142"/>
      <c r="D122" s="143" t="s">
        <v>98</v>
      </c>
      <c r="E122" s="144" t="s">
        <v>1</v>
      </c>
      <c r="F122" s="145" t="s">
        <v>106</v>
      </c>
      <c r="H122" s="146">
        <v>411.67</v>
      </c>
      <c r="I122" s="147"/>
      <c r="L122" s="142"/>
      <c r="M122" s="148"/>
      <c r="N122" s="149"/>
      <c r="O122" s="149"/>
      <c r="P122" s="149"/>
      <c r="Q122" s="149"/>
      <c r="R122" s="149"/>
      <c r="S122" s="149"/>
      <c r="T122" s="150"/>
      <c r="AT122" s="151" t="s">
        <v>98</v>
      </c>
      <c r="AU122" s="151" t="s">
        <v>43</v>
      </c>
      <c r="AV122" s="8" t="s">
        <v>96</v>
      </c>
      <c r="AW122" s="8" t="s">
        <v>2</v>
      </c>
      <c r="AX122" s="8" t="s">
        <v>41</v>
      </c>
      <c r="AY122" s="151" t="s">
        <v>88</v>
      </c>
    </row>
    <row r="123" spans="2:65" s="1" customFormat="1" ht="31.5" customHeight="1" x14ac:dyDescent="0.3">
      <c r="B123" s="120"/>
      <c r="C123" s="121" t="s">
        <v>135</v>
      </c>
      <c r="D123" s="121" t="s">
        <v>91</v>
      </c>
      <c r="E123" s="122" t="s">
        <v>136</v>
      </c>
      <c r="F123" s="123" t="s">
        <v>137</v>
      </c>
      <c r="G123" s="124" t="s">
        <v>126</v>
      </c>
      <c r="H123" s="125">
        <v>312.67</v>
      </c>
      <c r="I123" s="126"/>
      <c r="J123" s="127">
        <f>ROUND(I123*H123,2)</f>
        <v>0</v>
      </c>
      <c r="K123" s="123" t="s">
        <v>95</v>
      </c>
      <c r="L123" s="24"/>
      <c r="M123" s="128" t="s">
        <v>1</v>
      </c>
      <c r="N123" s="129" t="s">
        <v>28</v>
      </c>
      <c r="O123" s="25"/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" t="s">
        <v>96</v>
      </c>
      <c r="AT123" s="13" t="s">
        <v>91</v>
      </c>
      <c r="AU123" s="13" t="s">
        <v>43</v>
      </c>
      <c r="AY123" s="13" t="s">
        <v>88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3" t="s">
        <v>41</v>
      </c>
      <c r="BK123" s="132">
        <f>ROUND(I123*H123,2)</f>
        <v>0</v>
      </c>
      <c r="BL123" s="13" t="s">
        <v>96</v>
      </c>
      <c r="BM123" s="13" t="s">
        <v>138</v>
      </c>
    </row>
    <row r="124" spans="2:65" s="7" customFormat="1" x14ac:dyDescent="0.3">
      <c r="B124" s="133"/>
      <c r="D124" s="134" t="s">
        <v>98</v>
      </c>
      <c r="E124" s="135" t="s">
        <v>1</v>
      </c>
      <c r="F124" s="136" t="s">
        <v>139</v>
      </c>
      <c r="H124" s="137">
        <v>13.5</v>
      </c>
      <c r="I124" s="138"/>
      <c r="L124" s="133"/>
      <c r="M124" s="139"/>
      <c r="N124" s="140"/>
      <c r="O124" s="140"/>
      <c r="P124" s="140"/>
      <c r="Q124" s="140"/>
      <c r="R124" s="140"/>
      <c r="S124" s="140"/>
      <c r="T124" s="141"/>
      <c r="AT124" s="135" t="s">
        <v>98</v>
      </c>
      <c r="AU124" s="135" t="s">
        <v>43</v>
      </c>
      <c r="AV124" s="7" t="s">
        <v>43</v>
      </c>
      <c r="AW124" s="7" t="s">
        <v>20</v>
      </c>
      <c r="AX124" s="7" t="s">
        <v>39</v>
      </c>
      <c r="AY124" s="135" t="s">
        <v>88</v>
      </c>
    </row>
    <row r="125" spans="2:65" s="7" customFormat="1" x14ac:dyDescent="0.3">
      <c r="B125" s="133"/>
      <c r="D125" s="134" t="s">
        <v>98</v>
      </c>
      <c r="E125" s="135" t="s">
        <v>1</v>
      </c>
      <c r="F125" s="136" t="s">
        <v>140</v>
      </c>
      <c r="H125" s="137">
        <v>96</v>
      </c>
      <c r="I125" s="138"/>
      <c r="L125" s="133"/>
      <c r="M125" s="139"/>
      <c r="N125" s="140"/>
      <c r="O125" s="140"/>
      <c r="P125" s="140"/>
      <c r="Q125" s="140"/>
      <c r="R125" s="140"/>
      <c r="S125" s="140"/>
      <c r="T125" s="141"/>
      <c r="AT125" s="135" t="s">
        <v>98</v>
      </c>
      <c r="AU125" s="135" t="s">
        <v>43</v>
      </c>
      <c r="AV125" s="7" t="s">
        <v>43</v>
      </c>
      <c r="AW125" s="7" t="s">
        <v>20</v>
      </c>
      <c r="AX125" s="7" t="s">
        <v>39</v>
      </c>
      <c r="AY125" s="135" t="s">
        <v>88</v>
      </c>
    </row>
    <row r="126" spans="2:65" s="7" customFormat="1" x14ac:dyDescent="0.3">
      <c r="B126" s="133"/>
      <c r="D126" s="134" t="s">
        <v>98</v>
      </c>
      <c r="E126" s="135" t="s">
        <v>1</v>
      </c>
      <c r="F126" s="136" t="s">
        <v>141</v>
      </c>
      <c r="H126" s="137">
        <v>15.3</v>
      </c>
      <c r="I126" s="138"/>
      <c r="L126" s="133"/>
      <c r="M126" s="139"/>
      <c r="N126" s="140"/>
      <c r="O126" s="140"/>
      <c r="P126" s="140"/>
      <c r="Q126" s="140"/>
      <c r="R126" s="140"/>
      <c r="S126" s="140"/>
      <c r="T126" s="141"/>
      <c r="AT126" s="135" t="s">
        <v>98</v>
      </c>
      <c r="AU126" s="135" t="s">
        <v>43</v>
      </c>
      <c r="AV126" s="7" t="s">
        <v>43</v>
      </c>
      <c r="AW126" s="7" t="s">
        <v>20</v>
      </c>
      <c r="AX126" s="7" t="s">
        <v>39</v>
      </c>
      <c r="AY126" s="135" t="s">
        <v>88</v>
      </c>
    </row>
    <row r="127" spans="2:65" s="7" customFormat="1" x14ac:dyDescent="0.3">
      <c r="B127" s="133"/>
      <c r="D127" s="134" t="s">
        <v>98</v>
      </c>
      <c r="E127" s="135" t="s">
        <v>1</v>
      </c>
      <c r="F127" s="136" t="s">
        <v>142</v>
      </c>
      <c r="H127" s="137">
        <v>12.6</v>
      </c>
      <c r="I127" s="138"/>
      <c r="L127" s="133"/>
      <c r="M127" s="139"/>
      <c r="N127" s="140"/>
      <c r="O127" s="140"/>
      <c r="P127" s="140"/>
      <c r="Q127" s="140"/>
      <c r="R127" s="140"/>
      <c r="S127" s="140"/>
      <c r="T127" s="141"/>
      <c r="AT127" s="135" t="s">
        <v>98</v>
      </c>
      <c r="AU127" s="135" t="s">
        <v>43</v>
      </c>
      <c r="AV127" s="7" t="s">
        <v>43</v>
      </c>
      <c r="AW127" s="7" t="s">
        <v>20</v>
      </c>
      <c r="AX127" s="7" t="s">
        <v>39</v>
      </c>
      <c r="AY127" s="135" t="s">
        <v>88</v>
      </c>
    </row>
    <row r="128" spans="2:65" s="7" customFormat="1" x14ac:dyDescent="0.3">
      <c r="B128" s="133"/>
      <c r="D128" s="134" t="s">
        <v>98</v>
      </c>
      <c r="E128" s="135" t="s">
        <v>1</v>
      </c>
      <c r="F128" s="136" t="s">
        <v>143</v>
      </c>
      <c r="H128" s="137">
        <v>162</v>
      </c>
      <c r="I128" s="138"/>
      <c r="L128" s="133"/>
      <c r="M128" s="139"/>
      <c r="N128" s="140"/>
      <c r="O128" s="140"/>
      <c r="P128" s="140"/>
      <c r="Q128" s="140"/>
      <c r="R128" s="140"/>
      <c r="S128" s="140"/>
      <c r="T128" s="141"/>
      <c r="AT128" s="135" t="s">
        <v>98</v>
      </c>
      <c r="AU128" s="135" t="s">
        <v>43</v>
      </c>
      <c r="AV128" s="7" t="s">
        <v>43</v>
      </c>
      <c r="AW128" s="7" t="s">
        <v>20</v>
      </c>
      <c r="AX128" s="7" t="s">
        <v>39</v>
      </c>
      <c r="AY128" s="135" t="s">
        <v>88</v>
      </c>
    </row>
    <row r="129" spans="2:65" s="7" customFormat="1" x14ac:dyDescent="0.3">
      <c r="B129" s="133"/>
      <c r="D129" s="134" t="s">
        <v>98</v>
      </c>
      <c r="E129" s="135" t="s">
        <v>1</v>
      </c>
      <c r="F129" s="136" t="s">
        <v>133</v>
      </c>
      <c r="H129" s="137">
        <v>6.75</v>
      </c>
      <c r="I129" s="138"/>
      <c r="L129" s="133"/>
      <c r="M129" s="139"/>
      <c r="N129" s="140"/>
      <c r="O129" s="140"/>
      <c r="P129" s="140"/>
      <c r="Q129" s="140"/>
      <c r="R129" s="140"/>
      <c r="S129" s="140"/>
      <c r="T129" s="141"/>
      <c r="AT129" s="135" t="s">
        <v>98</v>
      </c>
      <c r="AU129" s="135" t="s">
        <v>43</v>
      </c>
      <c r="AV129" s="7" t="s">
        <v>43</v>
      </c>
      <c r="AW129" s="7" t="s">
        <v>20</v>
      </c>
      <c r="AX129" s="7" t="s">
        <v>39</v>
      </c>
      <c r="AY129" s="135" t="s">
        <v>88</v>
      </c>
    </row>
    <row r="130" spans="2:65" s="7" customFormat="1" x14ac:dyDescent="0.3">
      <c r="B130" s="133"/>
      <c r="D130" s="134" t="s">
        <v>98</v>
      </c>
      <c r="E130" s="135" t="s">
        <v>1</v>
      </c>
      <c r="F130" s="136" t="s">
        <v>134</v>
      </c>
      <c r="H130" s="137">
        <v>6.52</v>
      </c>
      <c r="I130" s="138"/>
      <c r="L130" s="133"/>
      <c r="M130" s="139"/>
      <c r="N130" s="140"/>
      <c r="O130" s="140"/>
      <c r="P130" s="140"/>
      <c r="Q130" s="140"/>
      <c r="R130" s="140"/>
      <c r="S130" s="140"/>
      <c r="T130" s="141"/>
      <c r="AT130" s="135" t="s">
        <v>98</v>
      </c>
      <c r="AU130" s="135" t="s">
        <v>43</v>
      </c>
      <c r="AV130" s="7" t="s">
        <v>43</v>
      </c>
      <c r="AW130" s="7" t="s">
        <v>20</v>
      </c>
      <c r="AX130" s="7" t="s">
        <v>39</v>
      </c>
      <c r="AY130" s="135" t="s">
        <v>88</v>
      </c>
    </row>
    <row r="131" spans="2:65" s="8" customFormat="1" x14ac:dyDescent="0.3">
      <c r="B131" s="142"/>
      <c r="D131" s="143" t="s">
        <v>98</v>
      </c>
      <c r="E131" s="144" t="s">
        <v>1</v>
      </c>
      <c r="F131" s="145" t="s">
        <v>106</v>
      </c>
      <c r="H131" s="146">
        <v>312.67</v>
      </c>
      <c r="I131" s="147"/>
      <c r="L131" s="142"/>
      <c r="M131" s="148"/>
      <c r="N131" s="149"/>
      <c r="O131" s="149"/>
      <c r="P131" s="149"/>
      <c r="Q131" s="149"/>
      <c r="R131" s="149"/>
      <c r="S131" s="149"/>
      <c r="T131" s="150"/>
      <c r="AT131" s="151" t="s">
        <v>98</v>
      </c>
      <c r="AU131" s="151" t="s">
        <v>43</v>
      </c>
      <c r="AV131" s="8" t="s">
        <v>96</v>
      </c>
      <c r="AW131" s="8" t="s">
        <v>20</v>
      </c>
      <c r="AX131" s="8" t="s">
        <v>41</v>
      </c>
      <c r="AY131" s="151" t="s">
        <v>88</v>
      </c>
    </row>
    <row r="132" spans="2:65" s="1" customFormat="1" ht="22.5" customHeight="1" x14ac:dyDescent="0.3">
      <c r="B132" s="120"/>
      <c r="C132" s="152" t="s">
        <v>89</v>
      </c>
      <c r="D132" s="152" t="s">
        <v>144</v>
      </c>
      <c r="E132" s="153" t="s">
        <v>145</v>
      </c>
      <c r="F132" s="154" t="s">
        <v>146</v>
      </c>
      <c r="G132" s="155" t="s">
        <v>126</v>
      </c>
      <c r="H132" s="156">
        <v>343.93700000000001</v>
      </c>
      <c r="I132" s="157"/>
      <c r="J132" s="158">
        <f>ROUND(I132*H132,2)</f>
        <v>0</v>
      </c>
      <c r="K132" s="154" t="s">
        <v>95</v>
      </c>
      <c r="L132" s="159"/>
      <c r="M132" s="160" t="s">
        <v>1</v>
      </c>
      <c r="N132" s="161" t="s">
        <v>28</v>
      </c>
      <c r="O132" s="25"/>
      <c r="P132" s="130">
        <f>O132*H132</f>
        <v>0</v>
      </c>
      <c r="Q132" s="130">
        <v>4.0000000000000003E-5</v>
      </c>
      <c r="R132" s="130">
        <f>Q132*H132</f>
        <v>1.3757480000000001E-2</v>
      </c>
      <c r="S132" s="130">
        <v>0</v>
      </c>
      <c r="T132" s="131">
        <f>S132*H132</f>
        <v>0</v>
      </c>
      <c r="AR132" s="13" t="s">
        <v>147</v>
      </c>
      <c r="AT132" s="13" t="s">
        <v>144</v>
      </c>
      <c r="AU132" s="13" t="s">
        <v>43</v>
      </c>
      <c r="AY132" s="13" t="s">
        <v>88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3" t="s">
        <v>41</v>
      </c>
      <c r="BK132" s="132">
        <f>ROUND(I132*H132,2)</f>
        <v>0</v>
      </c>
      <c r="BL132" s="13" t="s">
        <v>96</v>
      </c>
      <c r="BM132" s="13" t="s">
        <v>148</v>
      </c>
    </row>
    <row r="133" spans="2:65" s="7" customFormat="1" x14ac:dyDescent="0.3">
      <c r="B133" s="133"/>
      <c r="D133" s="134" t="s">
        <v>98</v>
      </c>
      <c r="E133" s="135" t="s">
        <v>1</v>
      </c>
      <c r="F133" s="136" t="s">
        <v>149</v>
      </c>
      <c r="H133" s="137">
        <v>343.93700000000001</v>
      </c>
      <c r="I133" s="138"/>
      <c r="L133" s="133"/>
      <c r="M133" s="139"/>
      <c r="N133" s="140"/>
      <c r="O133" s="140"/>
      <c r="P133" s="140"/>
      <c r="Q133" s="140"/>
      <c r="R133" s="140"/>
      <c r="S133" s="140"/>
      <c r="T133" s="141"/>
      <c r="AT133" s="135" t="s">
        <v>98</v>
      </c>
      <c r="AU133" s="135" t="s">
        <v>43</v>
      </c>
      <c r="AV133" s="7" t="s">
        <v>43</v>
      </c>
      <c r="AW133" s="7" t="s">
        <v>20</v>
      </c>
      <c r="AX133" s="7" t="s">
        <v>41</v>
      </c>
      <c r="AY133" s="135" t="s">
        <v>88</v>
      </c>
    </row>
    <row r="134" spans="2:65" s="6" customFormat="1" ht="29.85" customHeight="1" x14ac:dyDescent="0.3">
      <c r="B134" s="106"/>
      <c r="D134" s="117" t="s">
        <v>38</v>
      </c>
      <c r="E134" s="118" t="s">
        <v>150</v>
      </c>
      <c r="F134" s="118" t="s">
        <v>151</v>
      </c>
      <c r="I134" s="109"/>
      <c r="J134" s="119">
        <f>BK134</f>
        <v>0</v>
      </c>
      <c r="L134" s="106"/>
      <c r="M134" s="111"/>
      <c r="N134" s="112"/>
      <c r="O134" s="112"/>
      <c r="P134" s="113">
        <f>SUM(P135:P158)</f>
        <v>0</v>
      </c>
      <c r="Q134" s="112"/>
      <c r="R134" s="113">
        <f>SUM(R135:R158)</f>
        <v>2.2000000000000002E-2</v>
      </c>
      <c r="S134" s="112"/>
      <c r="T134" s="114">
        <f>SUM(T135:T158)</f>
        <v>9.8670359999999988</v>
      </c>
      <c r="AR134" s="107" t="s">
        <v>41</v>
      </c>
      <c r="AT134" s="115" t="s">
        <v>38</v>
      </c>
      <c r="AU134" s="115" t="s">
        <v>41</v>
      </c>
      <c r="AY134" s="107" t="s">
        <v>88</v>
      </c>
      <c r="BK134" s="116">
        <f>SUM(BK135:BK158)</f>
        <v>0</v>
      </c>
    </row>
    <row r="135" spans="2:65" s="1" customFormat="1" ht="44.25" customHeight="1" x14ac:dyDescent="0.3">
      <c r="B135" s="120"/>
      <c r="C135" s="121" t="s">
        <v>152</v>
      </c>
      <c r="D135" s="121" t="s">
        <v>91</v>
      </c>
      <c r="E135" s="122" t="s">
        <v>153</v>
      </c>
      <c r="F135" s="123" t="s">
        <v>154</v>
      </c>
      <c r="G135" s="124" t="s">
        <v>94</v>
      </c>
      <c r="H135" s="125">
        <v>550</v>
      </c>
      <c r="I135" s="126"/>
      <c r="J135" s="127">
        <f>ROUND(I135*H135,2)</f>
        <v>0</v>
      </c>
      <c r="K135" s="123" t="s">
        <v>95</v>
      </c>
      <c r="L135" s="24"/>
      <c r="M135" s="128" t="s">
        <v>1</v>
      </c>
      <c r="N135" s="129" t="s">
        <v>28</v>
      </c>
      <c r="O135" s="25"/>
      <c r="P135" s="130">
        <f>O135*H135</f>
        <v>0</v>
      </c>
      <c r="Q135" s="130">
        <v>4.0000000000000003E-5</v>
      </c>
      <c r="R135" s="130">
        <f>Q135*H135</f>
        <v>2.2000000000000002E-2</v>
      </c>
      <c r="S135" s="130">
        <v>0</v>
      </c>
      <c r="T135" s="131">
        <f>S135*H135</f>
        <v>0</v>
      </c>
      <c r="AR135" s="13" t="s">
        <v>96</v>
      </c>
      <c r="AT135" s="13" t="s">
        <v>91</v>
      </c>
      <c r="AU135" s="13" t="s">
        <v>43</v>
      </c>
      <c r="AY135" s="13" t="s">
        <v>88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3" t="s">
        <v>41</v>
      </c>
      <c r="BK135" s="132">
        <f>ROUND(I135*H135,2)</f>
        <v>0</v>
      </c>
      <c r="BL135" s="13" t="s">
        <v>96</v>
      </c>
      <c r="BM135" s="13" t="s">
        <v>155</v>
      </c>
    </row>
    <row r="136" spans="2:65" s="7" customFormat="1" x14ac:dyDescent="0.3">
      <c r="B136" s="133"/>
      <c r="D136" s="143" t="s">
        <v>98</v>
      </c>
      <c r="E136" s="162" t="s">
        <v>1</v>
      </c>
      <c r="F136" s="163" t="s">
        <v>156</v>
      </c>
      <c r="H136" s="164">
        <v>550</v>
      </c>
      <c r="I136" s="138"/>
      <c r="L136" s="133"/>
      <c r="M136" s="139"/>
      <c r="N136" s="140"/>
      <c r="O136" s="140"/>
      <c r="P136" s="140"/>
      <c r="Q136" s="140"/>
      <c r="R136" s="140"/>
      <c r="S136" s="140"/>
      <c r="T136" s="141"/>
      <c r="AT136" s="135" t="s">
        <v>98</v>
      </c>
      <c r="AU136" s="135" t="s">
        <v>43</v>
      </c>
      <c r="AV136" s="7" t="s">
        <v>43</v>
      </c>
      <c r="AW136" s="7" t="s">
        <v>20</v>
      </c>
      <c r="AX136" s="7" t="s">
        <v>41</v>
      </c>
      <c r="AY136" s="135" t="s">
        <v>88</v>
      </c>
    </row>
    <row r="137" spans="2:65" s="1" customFormat="1" ht="31.5" customHeight="1" x14ac:dyDescent="0.3">
      <c r="B137" s="120"/>
      <c r="C137" s="121" t="s">
        <v>147</v>
      </c>
      <c r="D137" s="121" t="s">
        <v>91</v>
      </c>
      <c r="E137" s="122" t="s">
        <v>157</v>
      </c>
      <c r="F137" s="123" t="s">
        <v>158</v>
      </c>
      <c r="G137" s="124" t="s">
        <v>94</v>
      </c>
      <c r="H137" s="125">
        <v>4.8600000000000003</v>
      </c>
      <c r="I137" s="126"/>
      <c r="J137" s="127">
        <f>ROUND(I137*H137,2)</f>
        <v>0</v>
      </c>
      <c r="K137" s="123" t="s">
        <v>95</v>
      </c>
      <c r="L137" s="24"/>
      <c r="M137" s="128" t="s">
        <v>1</v>
      </c>
      <c r="N137" s="129" t="s">
        <v>28</v>
      </c>
      <c r="O137" s="25"/>
      <c r="P137" s="130">
        <f>O137*H137</f>
        <v>0</v>
      </c>
      <c r="Q137" s="130">
        <v>0</v>
      </c>
      <c r="R137" s="130">
        <f>Q137*H137</f>
        <v>0</v>
      </c>
      <c r="S137" s="130">
        <v>3.7999999999999999E-2</v>
      </c>
      <c r="T137" s="131">
        <f>S137*H137</f>
        <v>0.18468000000000001</v>
      </c>
      <c r="AR137" s="13" t="s">
        <v>96</v>
      </c>
      <c r="AT137" s="13" t="s">
        <v>91</v>
      </c>
      <c r="AU137" s="13" t="s">
        <v>43</v>
      </c>
      <c r="AY137" s="13" t="s">
        <v>88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3" t="s">
        <v>41</v>
      </c>
      <c r="BK137" s="132">
        <f>ROUND(I137*H137,2)</f>
        <v>0</v>
      </c>
      <c r="BL137" s="13" t="s">
        <v>96</v>
      </c>
      <c r="BM137" s="13" t="s">
        <v>159</v>
      </c>
    </row>
    <row r="138" spans="2:65" s="7" customFormat="1" x14ac:dyDescent="0.3">
      <c r="B138" s="133"/>
      <c r="D138" s="143" t="s">
        <v>98</v>
      </c>
      <c r="E138" s="162" t="s">
        <v>1</v>
      </c>
      <c r="F138" s="163" t="s">
        <v>117</v>
      </c>
      <c r="H138" s="164">
        <v>4.8600000000000003</v>
      </c>
      <c r="I138" s="138"/>
      <c r="L138" s="133"/>
      <c r="M138" s="139"/>
      <c r="N138" s="140"/>
      <c r="O138" s="140"/>
      <c r="P138" s="140"/>
      <c r="Q138" s="140"/>
      <c r="R138" s="140"/>
      <c r="S138" s="140"/>
      <c r="T138" s="141"/>
      <c r="AT138" s="135" t="s">
        <v>98</v>
      </c>
      <c r="AU138" s="135" t="s">
        <v>43</v>
      </c>
      <c r="AV138" s="7" t="s">
        <v>43</v>
      </c>
      <c r="AW138" s="7" t="s">
        <v>20</v>
      </c>
      <c r="AX138" s="7" t="s">
        <v>41</v>
      </c>
      <c r="AY138" s="135" t="s">
        <v>88</v>
      </c>
    </row>
    <row r="139" spans="2:65" s="1" customFormat="1" ht="31.5" customHeight="1" x14ac:dyDescent="0.3">
      <c r="B139" s="120"/>
      <c r="C139" s="121" t="s">
        <v>150</v>
      </c>
      <c r="D139" s="121" t="s">
        <v>91</v>
      </c>
      <c r="E139" s="122" t="s">
        <v>160</v>
      </c>
      <c r="F139" s="123" t="s">
        <v>161</v>
      </c>
      <c r="G139" s="124" t="s">
        <v>94</v>
      </c>
      <c r="H139" s="125">
        <v>58.5</v>
      </c>
      <c r="I139" s="126"/>
      <c r="J139" s="127">
        <f>ROUND(I139*H139,2)</f>
        <v>0</v>
      </c>
      <c r="K139" s="123" t="s">
        <v>95</v>
      </c>
      <c r="L139" s="24"/>
      <c r="M139" s="128" t="s">
        <v>1</v>
      </c>
      <c r="N139" s="129" t="s">
        <v>28</v>
      </c>
      <c r="O139" s="25"/>
      <c r="P139" s="130">
        <f>O139*H139</f>
        <v>0</v>
      </c>
      <c r="Q139" s="130">
        <v>0</v>
      </c>
      <c r="R139" s="130">
        <f>Q139*H139</f>
        <v>0</v>
      </c>
      <c r="S139" s="130">
        <v>3.4000000000000002E-2</v>
      </c>
      <c r="T139" s="131">
        <f>S139*H139</f>
        <v>1.9890000000000001</v>
      </c>
      <c r="AR139" s="13" t="s">
        <v>96</v>
      </c>
      <c r="AT139" s="13" t="s">
        <v>91</v>
      </c>
      <c r="AU139" s="13" t="s">
        <v>43</v>
      </c>
      <c r="AY139" s="13" t="s">
        <v>88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13" t="s">
        <v>41</v>
      </c>
      <c r="BK139" s="132">
        <f>ROUND(I139*H139,2)</f>
        <v>0</v>
      </c>
      <c r="BL139" s="13" t="s">
        <v>96</v>
      </c>
      <c r="BM139" s="13" t="s">
        <v>162</v>
      </c>
    </row>
    <row r="140" spans="2:65" s="7" customFormat="1" x14ac:dyDescent="0.3">
      <c r="B140" s="133"/>
      <c r="D140" s="134" t="s">
        <v>98</v>
      </c>
      <c r="E140" s="135" t="s">
        <v>1</v>
      </c>
      <c r="F140" s="136" t="s">
        <v>163</v>
      </c>
      <c r="H140" s="137">
        <v>43.2</v>
      </c>
      <c r="I140" s="138"/>
      <c r="L140" s="133"/>
      <c r="M140" s="139"/>
      <c r="N140" s="140"/>
      <c r="O140" s="140"/>
      <c r="P140" s="140"/>
      <c r="Q140" s="140"/>
      <c r="R140" s="140"/>
      <c r="S140" s="140"/>
      <c r="T140" s="141"/>
      <c r="AT140" s="135" t="s">
        <v>98</v>
      </c>
      <c r="AU140" s="135" t="s">
        <v>43</v>
      </c>
      <c r="AV140" s="7" t="s">
        <v>43</v>
      </c>
      <c r="AW140" s="7" t="s">
        <v>20</v>
      </c>
      <c r="AX140" s="7" t="s">
        <v>39</v>
      </c>
      <c r="AY140" s="135" t="s">
        <v>88</v>
      </c>
    </row>
    <row r="141" spans="2:65" s="7" customFormat="1" x14ac:dyDescent="0.3">
      <c r="B141" s="133"/>
      <c r="D141" s="134" t="s">
        <v>98</v>
      </c>
      <c r="E141" s="135" t="s">
        <v>1</v>
      </c>
      <c r="F141" s="136" t="s">
        <v>119</v>
      </c>
      <c r="H141" s="137">
        <v>8.1</v>
      </c>
      <c r="I141" s="138"/>
      <c r="L141" s="133"/>
      <c r="M141" s="139"/>
      <c r="N141" s="140"/>
      <c r="O141" s="140"/>
      <c r="P141" s="140"/>
      <c r="Q141" s="140"/>
      <c r="R141" s="140"/>
      <c r="S141" s="140"/>
      <c r="T141" s="141"/>
      <c r="AT141" s="135" t="s">
        <v>98</v>
      </c>
      <c r="AU141" s="135" t="s">
        <v>43</v>
      </c>
      <c r="AV141" s="7" t="s">
        <v>43</v>
      </c>
      <c r="AW141" s="7" t="s">
        <v>20</v>
      </c>
      <c r="AX141" s="7" t="s">
        <v>39</v>
      </c>
      <c r="AY141" s="135" t="s">
        <v>88</v>
      </c>
    </row>
    <row r="142" spans="2:65" s="7" customFormat="1" x14ac:dyDescent="0.3">
      <c r="B142" s="133"/>
      <c r="D142" s="134" t="s">
        <v>98</v>
      </c>
      <c r="E142" s="135" t="s">
        <v>1</v>
      </c>
      <c r="F142" s="136" t="s">
        <v>120</v>
      </c>
      <c r="H142" s="137">
        <v>7.2</v>
      </c>
      <c r="I142" s="138"/>
      <c r="L142" s="133"/>
      <c r="M142" s="139"/>
      <c r="N142" s="140"/>
      <c r="O142" s="140"/>
      <c r="P142" s="140"/>
      <c r="Q142" s="140"/>
      <c r="R142" s="140"/>
      <c r="S142" s="140"/>
      <c r="T142" s="141"/>
      <c r="AT142" s="135" t="s">
        <v>98</v>
      </c>
      <c r="AU142" s="135" t="s">
        <v>43</v>
      </c>
      <c r="AV142" s="7" t="s">
        <v>43</v>
      </c>
      <c r="AW142" s="7" t="s">
        <v>20</v>
      </c>
      <c r="AX142" s="7" t="s">
        <v>39</v>
      </c>
      <c r="AY142" s="135" t="s">
        <v>88</v>
      </c>
    </row>
    <row r="143" spans="2:65" s="8" customFormat="1" x14ac:dyDescent="0.3">
      <c r="B143" s="142"/>
      <c r="D143" s="143" t="s">
        <v>98</v>
      </c>
      <c r="E143" s="144" t="s">
        <v>1</v>
      </c>
      <c r="F143" s="145" t="s">
        <v>106</v>
      </c>
      <c r="H143" s="146">
        <v>58.5</v>
      </c>
      <c r="I143" s="147"/>
      <c r="L143" s="142"/>
      <c r="M143" s="148"/>
      <c r="N143" s="149"/>
      <c r="O143" s="149"/>
      <c r="P143" s="149"/>
      <c r="Q143" s="149"/>
      <c r="R143" s="149"/>
      <c r="S143" s="149"/>
      <c r="T143" s="150"/>
      <c r="AT143" s="151" t="s">
        <v>98</v>
      </c>
      <c r="AU143" s="151" t="s">
        <v>43</v>
      </c>
      <c r="AV143" s="8" t="s">
        <v>96</v>
      </c>
      <c r="AW143" s="8" t="s">
        <v>2</v>
      </c>
      <c r="AX143" s="8" t="s">
        <v>41</v>
      </c>
      <c r="AY143" s="151" t="s">
        <v>88</v>
      </c>
    </row>
    <row r="144" spans="2:65" s="1" customFormat="1" ht="31.5" customHeight="1" x14ac:dyDescent="0.3">
      <c r="B144" s="120"/>
      <c r="C144" s="121" t="s">
        <v>164</v>
      </c>
      <c r="D144" s="121" t="s">
        <v>91</v>
      </c>
      <c r="E144" s="122" t="s">
        <v>165</v>
      </c>
      <c r="F144" s="123" t="s">
        <v>166</v>
      </c>
      <c r="G144" s="124" t="s">
        <v>94</v>
      </c>
      <c r="H144" s="125">
        <v>116.64</v>
      </c>
      <c r="I144" s="126"/>
      <c r="J144" s="127">
        <f>ROUND(I144*H144,2)</f>
        <v>0</v>
      </c>
      <c r="K144" s="123" t="s">
        <v>95</v>
      </c>
      <c r="L144" s="24"/>
      <c r="M144" s="128" t="s">
        <v>1</v>
      </c>
      <c r="N144" s="129" t="s">
        <v>28</v>
      </c>
      <c r="O144" s="25"/>
      <c r="P144" s="130">
        <f>O144*H144</f>
        <v>0</v>
      </c>
      <c r="Q144" s="130">
        <v>0</v>
      </c>
      <c r="R144" s="130">
        <f>Q144*H144</f>
        <v>0</v>
      </c>
      <c r="S144" s="130">
        <v>3.2000000000000001E-2</v>
      </c>
      <c r="T144" s="131">
        <f>S144*H144</f>
        <v>3.7324800000000002</v>
      </c>
      <c r="AR144" s="13" t="s">
        <v>96</v>
      </c>
      <c r="AT144" s="13" t="s">
        <v>91</v>
      </c>
      <c r="AU144" s="13" t="s">
        <v>43</v>
      </c>
      <c r="AY144" s="13" t="s">
        <v>88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41</v>
      </c>
      <c r="BK144" s="132">
        <f>ROUND(I144*H144,2)</f>
        <v>0</v>
      </c>
      <c r="BL144" s="13" t="s">
        <v>96</v>
      </c>
      <c r="BM144" s="13" t="s">
        <v>167</v>
      </c>
    </row>
    <row r="145" spans="2:65" s="7" customFormat="1" x14ac:dyDescent="0.3">
      <c r="B145" s="133"/>
      <c r="D145" s="143" t="s">
        <v>98</v>
      </c>
      <c r="E145" s="162" t="s">
        <v>1</v>
      </c>
      <c r="F145" s="163" t="s">
        <v>168</v>
      </c>
      <c r="H145" s="164">
        <v>116.64</v>
      </c>
      <c r="I145" s="138"/>
      <c r="L145" s="133"/>
      <c r="M145" s="139"/>
      <c r="N145" s="140"/>
      <c r="O145" s="140"/>
      <c r="P145" s="140"/>
      <c r="Q145" s="140"/>
      <c r="R145" s="140"/>
      <c r="S145" s="140"/>
      <c r="T145" s="141"/>
      <c r="AT145" s="135" t="s">
        <v>98</v>
      </c>
      <c r="AU145" s="135" t="s">
        <v>43</v>
      </c>
      <c r="AV145" s="7" t="s">
        <v>43</v>
      </c>
      <c r="AW145" s="7" t="s">
        <v>20</v>
      </c>
      <c r="AX145" s="7" t="s">
        <v>41</v>
      </c>
      <c r="AY145" s="135" t="s">
        <v>88</v>
      </c>
    </row>
    <row r="146" spans="2:65" s="1" customFormat="1" ht="31.5" customHeight="1" x14ac:dyDescent="0.3">
      <c r="B146" s="120"/>
      <c r="C146" s="121" t="s">
        <v>169</v>
      </c>
      <c r="D146" s="121" t="s">
        <v>91</v>
      </c>
      <c r="E146" s="122" t="s">
        <v>170</v>
      </c>
      <c r="F146" s="123" t="s">
        <v>171</v>
      </c>
      <c r="G146" s="124" t="s">
        <v>94</v>
      </c>
      <c r="H146" s="125">
        <v>5.7960000000000003</v>
      </c>
      <c r="I146" s="126"/>
      <c r="J146" s="127">
        <f>ROUND(I146*H146,2)</f>
        <v>0</v>
      </c>
      <c r="K146" s="123" t="s">
        <v>95</v>
      </c>
      <c r="L146" s="24"/>
      <c r="M146" s="128" t="s">
        <v>1</v>
      </c>
      <c r="N146" s="129" t="s">
        <v>28</v>
      </c>
      <c r="O146" s="25"/>
      <c r="P146" s="130">
        <f>O146*H146</f>
        <v>0</v>
      </c>
      <c r="Q146" s="130">
        <v>0</v>
      </c>
      <c r="R146" s="130">
        <f>Q146*H146</f>
        <v>0</v>
      </c>
      <c r="S146" s="130">
        <v>6.3E-2</v>
      </c>
      <c r="T146" s="131">
        <f>S146*H146</f>
        <v>0.36514800000000003</v>
      </c>
      <c r="AR146" s="13" t="s">
        <v>96</v>
      </c>
      <c r="AT146" s="13" t="s">
        <v>91</v>
      </c>
      <c r="AU146" s="13" t="s">
        <v>43</v>
      </c>
      <c r="AY146" s="13" t="s">
        <v>88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41</v>
      </c>
      <c r="BK146" s="132">
        <f>ROUND(I146*H146,2)</f>
        <v>0</v>
      </c>
      <c r="BL146" s="13" t="s">
        <v>96</v>
      </c>
      <c r="BM146" s="13" t="s">
        <v>172</v>
      </c>
    </row>
    <row r="147" spans="2:65" s="7" customFormat="1" x14ac:dyDescent="0.3">
      <c r="B147" s="133"/>
      <c r="D147" s="134" t="s">
        <v>98</v>
      </c>
      <c r="E147" s="135" t="s">
        <v>1</v>
      </c>
      <c r="F147" s="136" t="s">
        <v>173</v>
      </c>
      <c r="H147" s="137">
        <v>3.22</v>
      </c>
      <c r="I147" s="138"/>
      <c r="L147" s="133"/>
      <c r="M147" s="139"/>
      <c r="N147" s="140"/>
      <c r="O147" s="140"/>
      <c r="P147" s="140"/>
      <c r="Q147" s="140"/>
      <c r="R147" s="140"/>
      <c r="S147" s="140"/>
      <c r="T147" s="141"/>
      <c r="AT147" s="135" t="s">
        <v>98</v>
      </c>
      <c r="AU147" s="135" t="s">
        <v>43</v>
      </c>
      <c r="AV147" s="7" t="s">
        <v>43</v>
      </c>
      <c r="AW147" s="7" t="s">
        <v>20</v>
      </c>
      <c r="AX147" s="7" t="s">
        <v>39</v>
      </c>
      <c r="AY147" s="135" t="s">
        <v>88</v>
      </c>
    </row>
    <row r="148" spans="2:65" s="7" customFormat="1" x14ac:dyDescent="0.3">
      <c r="B148" s="133"/>
      <c r="D148" s="134" t="s">
        <v>98</v>
      </c>
      <c r="E148" s="135" t="s">
        <v>1</v>
      </c>
      <c r="F148" s="136" t="s">
        <v>174</v>
      </c>
      <c r="H148" s="137">
        <v>2.5760000000000001</v>
      </c>
      <c r="I148" s="138"/>
      <c r="L148" s="133"/>
      <c r="M148" s="139"/>
      <c r="N148" s="140"/>
      <c r="O148" s="140"/>
      <c r="P148" s="140"/>
      <c r="Q148" s="140"/>
      <c r="R148" s="140"/>
      <c r="S148" s="140"/>
      <c r="T148" s="141"/>
      <c r="AT148" s="135" t="s">
        <v>98</v>
      </c>
      <c r="AU148" s="135" t="s">
        <v>43</v>
      </c>
      <c r="AV148" s="7" t="s">
        <v>43</v>
      </c>
      <c r="AW148" s="7" t="s">
        <v>20</v>
      </c>
      <c r="AX148" s="7" t="s">
        <v>39</v>
      </c>
      <c r="AY148" s="135" t="s">
        <v>88</v>
      </c>
    </row>
    <row r="149" spans="2:65" s="8" customFormat="1" x14ac:dyDescent="0.3">
      <c r="B149" s="142"/>
      <c r="D149" s="143" t="s">
        <v>98</v>
      </c>
      <c r="E149" s="144" t="s">
        <v>1</v>
      </c>
      <c r="F149" s="145" t="s">
        <v>106</v>
      </c>
      <c r="H149" s="146">
        <v>5.7960000000000003</v>
      </c>
      <c r="I149" s="147"/>
      <c r="L149" s="142"/>
      <c r="M149" s="148"/>
      <c r="N149" s="149"/>
      <c r="O149" s="149"/>
      <c r="P149" s="149"/>
      <c r="Q149" s="149"/>
      <c r="R149" s="149"/>
      <c r="S149" s="149"/>
      <c r="T149" s="150"/>
      <c r="AT149" s="151" t="s">
        <v>98</v>
      </c>
      <c r="AU149" s="151" t="s">
        <v>43</v>
      </c>
      <c r="AV149" s="8" t="s">
        <v>96</v>
      </c>
      <c r="AW149" s="8" t="s">
        <v>2</v>
      </c>
      <c r="AX149" s="8" t="s">
        <v>41</v>
      </c>
      <c r="AY149" s="151" t="s">
        <v>88</v>
      </c>
    </row>
    <row r="150" spans="2:65" s="1" customFormat="1" ht="31.5" customHeight="1" x14ac:dyDescent="0.3">
      <c r="B150" s="120"/>
      <c r="C150" s="121" t="s">
        <v>175</v>
      </c>
      <c r="D150" s="121" t="s">
        <v>91</v>
      </c>
      <c r="E150" s="122" t="s">
        <v>176</v>
      </c>
      <c r="F150" s="123" t="s">
        <v>177</v>
      </c>
      <c r="G150" s="124" t="s">
        <v>94</v>
      </c>
      <c r="H150" s="125">
        <v>78.168000000000006</v>
      </c>
      <c r="I150" s="126"/>
      <c r="J150" s="127">
        <f>ROUND(I150*H150,2)</f>
        <v>0</v>
      </c>
      <c r="K150" s="123" t="s">
        <v>95</v>
      </c>
      <c r="L150" s="24"/>
      <c r="M150" s="128" t="s">
        <v>1</v>
      </c>
      <c r="N150" s="129" t="s">
        <v>28</v>
      </c>
      <c r="O150" s="25"/>
      <c r="P150" s="130">
        <f>O150*H150</f>
        <v>0</v>
      </c>
      <c r="Q150" s="130">
        <v>0</v>
      </c>
      <c r="R150" s="130">
        <f>Q150*H150</f>
        <v>0</v>
      </c>
      <c r="S150" s="130">
        <v>4.5999999999999999E-2</v>
      </c>
      <c r="T150" s="131">
        <f>S150*H150</f>
        <v>3.5957280000000003</v>
      </c>
      <c r="AR150" s="13" t="s">
        <v>96</v>
      </c>
      <c r="AT150" s="13" t="s">
        <v>91</v>
      </c>
      <c r="AU150" s="13" t="s">
        <v>43</v>
      </c>
      <c r="AY150" s="13" t="s">
        <v>88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3" t="s">
        <v>41</v>
      </c>
      <c r="BK150" s="132">
        <f>ROUND(I150*H150,2)</f>
        <v>0</v>
      </c>
      <c r="BL150" s="13" t="s">
        <v>96</v>
      </c>
      <c r="BM150" s="13" t="s">
        <v>178</v>
      </c>
    </row>
    <row r="151" spans="2:65" s="7" customFormat="1" x14ac:dyDescent="0.3">
      <c r="B151" s="133"/>
      <c r="D151" s="134" t="s">
        <v>98</v>
      </c>
      <c r="E151" s="135" t="s">
        <v>1</v>
      </c>
      <c r="F151" s="136" t="s">
        <v>99</v>
      </c>
      <c r="H151" s="137">
        <v>3.375</v>
      </c>
      <c r="I151" s="138"/>
      <c r="L151" s="133"/>
      <c r="M151" s="139"/>
      <c r="N151" s="140"/>
      <c r="O151" s="140"/>
      <c r="P151" s="140"/>
      <c r="Q151" s="140"/>
      <c r="R151" s="140"/>
      <c r="S151" s="140"/>
      <c r="T151" s="141"/>
      <c r="AT151" s="135" t="s">
        <v>98</v>
      </c>
      <c r="AU151" s="135" t="s">
        <v>43</v>
      </c>
      <c r="AV151" s="7" t="s">
        <v>43</v>
      </c>
      <c r="AW151" s="7" t="s">
        <v>20</v>
      </c>
      <c r="AX151" s="7" t="s">
        <v>39</v>
      </c>
      <c r="AY151" s="135" t="s">
        <v>88</v>
      </c>
    </row>
    <row r="152" spans="2:65" s="7" customFormat="1" x14ac:dyDescent="0.3">
      <c r="B152" s="133"/>
      <c r="D152" s="134" t="s">
        <v>98</v>
      </c>
      <c r="E152" s="135" t="s">
        <v>1</v>
      </c>
      <c r="F152" s="136" t="s">
        <v>100</v>
      </c>
      <c r="H152" s="137">
        <v>24</v>
      </c>
      <c r="I152" s="138"/>
      <c r="L152" s="133"/>
      <c r="M152" s="139"/>
      <c r="N152" s="140"/>
      <c r="O152" s="140"/>
      <c r="P152" s="140"/>
      <c r="Q152" s="140"/>
      <c r="R152" s="140"/>
      <c r="S152" s="140"/>
      <c r="T152" s="141"/>
      <c r="AT152" s="135" t="s">
        <v>98</v>
      </c>
      <c r="AU152" s="135" t="s">
        <v>43</v>
      </c>
      <c r="AV152" s="7" t="s">
        <v>43</v>
      </c>
      <c r="AW152" s="7" t="s">
        <v>20</v>
      </c>
      <c r="AX152" s="7" t="s">
        <v>39</v>
      </c>
      <c r="AY152" s="135" t="s">
        <v>88</v>
      </c>
    </row>
    <row r="153" spans="2:65" s="7" customFormat="1" x14ac:dyDescent="0.3">
      <c r="B153" s="133"/>
      <c r="D153" s="134" t="s">
        <v>98</v>
      </c>
      <c r="E153" s="135" t="s">
        <v>1</v>
      </c>
      <c r="F153" s="136" t="s">
        <v>101</v>
      </c>
      <c r="H153" s="137">
        <v>3.8250000000000002</v>
      </c>
      <c r="I153" s="138"/>
      <c r="L153" s="133"/>
      <c r="M153" s="139"/>
      <c r="N153" s="140"/>
      <c r="O153" s="140"/>
      <c r="P153" s="140"/>
      <c r="Q153" s="140"/>
      <c r="R153" s="140"/>
      <c r="S153" s="140"/>
      <c r="T153" s="141"/>
      <c r="AT153" s="135" t="s">
        <v>98</v>
      </c>
      <c r="AU153" s="135" t="s">
        <v>43</v>
      </c>
      <c r="AV153" s="7" t="s">
        <v>43</v>
      </c>
      <c r="AW153" s="7" t="s">
        <v>20</v>
      </c>
      <c r="AX153" s="7" t="s">
        <v>39</v>
      </c>
      <c r="AY153" s="135" t="s">
        <v>88</v>
      </c>
    </row>
    <row r="154" spans="2:65" s="7" customFormat="1" x14ac:dyDescent="0.3">
      <c r="B154" s="133"/>
      <c r="D154" s="134" t="s">
        <v>98</v>
      </c>
      <c r="E154" s="135" t="s">
        <v>1</v>
      </c>
      <c r="F154" s="136" t="s">
        <v>102</v>
      </c>
      <c r="H154" s="137">
        <v>3.15</v>
      </c>
      <c r="I154" s="138"/>
      <c r="L154" s="133"/>
      <c r="M154" s="139"/>
      <c r="N154" s="140"/>
      <c r="O154" s="140"/>
      <c r="P154" s="140"/>
      <c r="Q154" s="140"/>
      <c r="R154" s="140"/>
      <c r="S154" s="140"/>
      <c r="T154" s="141"/>
      <c r="AT154" s="135" t="s">
        <v>98</v>
      </c>
      <c r="AU154" s="135" t="s">
        <v>43</v>
      </c>
      <c r="AV154" s="7" t="s">
        <v>43</v>
      </c>
      <c r="AW154" s="7" t="s">
        <v>20</v>
      </c>
      <c r="AX154" s="7" t="s">
        <v>39</v>
      </c>
      <c r="AY154" s="135" t="s">
        <v>88</v>
      </c>
    </row>
    <row r="155" spans="2:65" s="7" customFormat="1" x14ac:dyDescent="0.3">
      <c r="B155" s="133"/>
      <c r="D155" s="134" t="s">
        <v>98</v>
      </c>
      <c r="E155" s="135" t="s">
        <v>1</v>
      </c>
      <c r="F155" s="136" t="s">
        <v>103</v>
      </c>
      <c r="H155" s="137">
        <v>40.5</v>
      </c>
      <c r="I155" s="138"/>
      <c r="L155" s="133"/>
      <c r="M155" s="139"/>
      <c r="N155" s="140"/>
      <c r="O155" s="140"/>
      <c r="P155" s="140"/>
      <c r="Q155" s="140"/>
      <c r="R155" s="140"/>
      <c r="S155" s="140"/>
      <c r="T155" s="141"/>
      <c r="AT155" s="135" t="s">
        <v>98</v>
      </c>
      <c r="AU155" s="135" t="s">
        <v>43</v>
      </c>
      <c r="AV155" s="7" t="s">
        <v>43</v>
      </c>
      <c r="AW155" s="7" t="s">
        <v>20</v>
      </c>
      <c r="AX155" s="7" t="s">
        <v>39</v>
      </c>
      <c r="AY155" s="135" t="s">
        <v>88</v>
      </c>
    </row>
    <row r="156" spans="2:65" s="7" customFormat="1" x14ac:dyDescent="0.3">
      <c r="B156" s="133"/>
      <c r="D156" s="134" t="s">
        <v>98</v>
      </c>
      <c r="E156" s="135" t="s">
        <v>1</v>
      </c>
      <c r="F156" s="136" t="s">
        <v>104</v>
      </c>
      <c r="H156" s="137">
        <v>1.6879999999999999</v>
      </c>
      <c r="I156" s="138"/>
      <c r="L156" s="133"/>
      <c r="M156" s="139"/>
      <c r="N156" s="140"/>
      <c r="O156" s="140"/>
      <c r="P156" s="140"/>
      <c r="Q156" s="140"/>
      <c r="R156" s="140"/>
      <c r="S156" s="140"/>
      <c r="T156" s="141"/>
      <c r="AT156" s="135" t="s">
        <v>98</v>
      </c>
      <c r="AU156" s="135" t="s">
        <v>43</v>
      </c>
      <c r="AV156" s="7" t="s">
        <v>43</v>
      </c>
      <c r="AW156" s="7" t="s">
        <v>20</v>
      </c>
      <c r="AX156" s="7" t="s">
        <v>39</v>
      </c>
      <c r="AY156" s="135" t="s">
        <v>88</v>
      </c>
    </row>
    <row r="157" spans="2:65" s="7" customFormat="1" x14ac:dyDescent="0.3">
      <c r="B157" s="133"/>
      <c r="D157" s="134" t="s">
        <v>98</v>
      </c>
      <c r="E157" s="135" t="s">
        <v>1</v>
      </c>
      <c r="F157" s="136" t="s">
        <v>105</v>
      </c>
      <c r="H157" s="137">
        <v>1.63</v>
      </c>
      <c r="I157" s="138"/>
      <c r="L157" s="133"/>
      <c r="M157" s="139"/>
      <c r="N157" s="140"/>
      <c r="O157" s="140"/>
      <c r="P157" s="140"/>
      <c r="Q157" s="140"/>
      <c r="R157" s="140"/>
      <c r="S157" s="140"/>
      <c r="T157" s="141"/>
      <c r="AT157" s="135" t="s">
        <v>98</v>
      </c>
      <c r="AU157" s="135" t="s">
        <v>43</v>
      </c>
      <c r="AV157" s="7" t="s">
        <v>43</v>
      </c>
      <c r="AW157" s="7" t="s">
        <v>20</v>
      </c>
      <c r="AX157" s="7" t="s">
        <v>39</v>
      </c>
      <c r="AY157" s="135" t="s">
        <v>88</v>
      </c>
    </row>
    <row r="158" spans="2:65" s="8" customFormat="1" x14ac:dyDescent="0.3">
      <c r="B158" s="142"/>
      <c r="D158" s="134" t="s">
        <v>98</v>
      </c>
      <c r="E158" s="165" t="s">
        <v>1</v>
      </c>
      <c r="F158" s="166" t="s">
        <v>106</v>
      </c>
      <c r="H158" s="167">
        <v>78.168000000000006</v>
      </c>
      <c r="I158" s="147"/>
      <c r="L158" s="142"/>
      <c r="M158" s="148"/>
      <c r="N158" s="149"/>
      <c r="O158" s="149"/>
      <c r="P158" s="149"/>
      <c r="Q158" s="149"/>
      <c r="R158" s="149"/>
      <c r="S158" s="149"/>
      <c r="T158" s="150"/>
      <c r="AT158" s="151" t="s">
        <v>98</v>
      </c>
      <c r="AU158" s="151" t="s">
        <v>43</v>
      </c>
      <c r="AV158" s="8" t="s">
        <v>96</v>
      </c>
      <c r="AW158" s="8" t="s">
        <v>2</v>
      </c>
      <c r="AX158" s="8" t="s">
        <v>41</v>
      </c>
      <c r="AY158" s="151" t="s">
        <v>88</v>
      </c>
    </row>
    <row r="159" spans="2:65" s="6" customFormat="1" ht="29.85" customHeight="1" x14ac:dyDescent="0.3">
      <c r="B159" s="106"/>
      <c r="D159" s="117" t="s">
        <v>38</v>
      </c>
      <c r="E159" s="118" t="s">
        <v>179</v>
      </c>
      <c r="F159" s="118" t="s">
        <v>180</v>
      </c>
      <c r="I159" s="109"/>
      <c r="J159" s="119">
        <f>BK159</f>
        <v>0</v>
      </c>
      <c r="L159" s="106"/>
      <c r="M159" s="111"/>
      <c r="N159" s="112"/>
      <c r="O159" s="112"/>
      <c r="P159" s="113">
        <f>SUM(P160:P164)</f>
        <v>0</v>
      </c>
      <c r="Q159" s="112"/>
      <c r="R159" s="113">
        <f>SUM(R160:R164)</f>
        <v>0</v>
      </c>
      <c r="S159" s="112"/>
      <c r="T159" s="114">
        <f>SUM(T160:T164)</f>
        <v>0</v>
      </c>
      <c r="AR159" s="107" t="s">
        <v>41</v>
      </c>
      <c r="AT159" s="115" t="s">
        <v>38</v>
      </c>
      <c r="AU159" s="115" t="s">
        <v>41</v>
      </c>
      <c r="AY159" s="107" t="s">
        <v>88</v>
      </c>
      <c r="BK159" s="116">
        <f>SUM(BK160:BK164)</f>
        <v>0</v>
      </c>
    </row>
    <row r="160" spans="2:65" s="1" customFormat="1" ht="31.5" customHeight="1" x14ac:dyDescent="0.3">
      <c r="B160" s="120"/>
      <c r="C160" s="121" t="s">
        <v>181</v>
      </c>
      <c r="D160" s="121" t="s">
        <v>91</v>
      </c>
      <c r="E160" s="122" t="s">
        <v>182</v>
      </c>
      <c r="F160" s="123" t="s">
        <v>183</v>
      </c>
      <c r="G160" s="124" t="s">
        <v>184</v>
      </c>
      <c r="H160" s="125">
        <v>16.449000000000002</v>
      </c>
      <c r="I160" s="126"/>
      <c r="J160" s="127">
        <f>ROUND(I160*H160,2)</f>
        <v>0</v>
      </c>
      <c r="K160" s="123" t="s">
        <v>95</v>
      </c>
      <c r="L160" s="24"/>
      <c r="M160" s="128" t="s">
        <v>1</v>
      </c>
      <c r="N160" s="129" t="s">
        <v>28</v>
      </c>
      <c r="O160" s="25"/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" t="s">
        <v>96</v>
      </c>
      <c r="AT160" s="13" t="s">
        <v>91</v>
      </c>
      <c r="AU160" s="13" t="s">
        <v>43</v>
      </c>
      <c r="AY160" s="13" t="s">
        <v>88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13" t="s">
        <v>41</v>
      </c>
      <c r="BK160" s="132">
        <f>ROUND(I160*H160,2)</f>
        <v>0</v>
      </c>
      <c r="BL160" s="13" t="s">
        <v>96</v>
      </c>
      <c r="BM160" s="13" t="s">
        <v>185</v>
      </c>
    </row>
    <row r="161" spans="2:65" s="1" customFormat="1" ht="31.5" customHeight="1" x14ac:dyDescent="0.3">
      <c r="B161" s="120"/>
      <c r="C161" s="121" t="s">
        <v>5</v>
      </c>
      <c r="D161" s="121" t="s">
        <v>91</v>
      </c>
      <c r="E161" s="122" t="s">
        <v>186</v>
      </c>
      <c r="F161" s="123" t="s">
        <v>187</v>
      </c>
      <c r="G161" s="124" t="s">
        <v>184</v>
      </c>
      <c r="H161" s="125">
        <v>16.449000000000002</v>
      </c>
      <c r="I161" s="126"/>
      <c r="J161" s="127">
        <f>ROUND(I161*H161,2)</f>
        <v>0</v>
      </c>
      <c r="K161" s="123" t="s">
        <v>95</v>
      </c>
      <c r="L161" s="24"/>
      <c r="M161" s="128" t="s">
        <v>1</v>
      </c>
      <c r="N161" s="129" t="s">
        <v>28</v>
      </c>
      <c r="O161" s="25"/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AR161" s="13" t="s">
        <v>96</v>
      </c>
      <c r="AT161" s="13" t="s">
        <v>91</v>
      </c>
      <c r="AU161" s="13" t="s">
        <v>43</v>
      </c>
      <c r="AY161" s="13" t="s">
        <v>88</v>
      </c>
      <c r="BE161" s="132">
        <f>IF(N161="základní",J161,0)</f>
        <v>0</v>
      </c>
      <c r="BF161" s="132">
        <f>IF(N161="snížená",J161,0)</f>
        <v>0</v>
      </c>
      <c r="BG161" s="132">
        <f>IF(N161="zákl. přenesená",J161,0)</f>
        <v>0</v>
      </c>
      <c r="BH161" s="132">
        <f>IF(N161="sníž. přenesená",J161,0)</f>
        <v>0</v>
      </c>
      <c r="BI161" s="132">
        <f>IF(N161="nulová",J161,0)</f>
        <v>0</v>
      </c>
      <c r="BJ161" s="13" t="s">
        <v>41</v>
      </c>
      <c r="BK161" s="132">
        <f>ROUND(I161*H161,2)</f>
        <v>0</v>
      </c>
      <c r="BL161" s="13" t="s">
        <v>96</v>
      </c>
      <c r="BM161" s="13" t="s">
        <v>188</v>
      </c>
    </row>
    <row r="162" spans="2:65" s="1" customFormat="1" ht="31.5" customHeight="1" x14ac:dyDescent="0.3">
      <c r="B162" s="120"/>
      <c r="C162" s="121" t="s">
        <v>189</v>
      </c>
      <c r="D162" s="121" t="s">
        <v>91</v>
      </c>
      <c r="E162" s="122" t="s">
        <v>190</v>
      </c>
      <c r="F162" s="123" t="s">
        <v>191</v>
      </c>
      <c r="G162" s="124" t="s">
        <v>184</v>
      </c>
      <c r="H162" s="125">
        <v>279.63299999999998</v>
      </c>
      <c r="I162" s="126"/>
      <c r="J162" s="127">
        <f>ROUND(I162*H162,2)</f>
        <v>0</v>
      </c>
      <c r="K162" s="123" t="s">
        <v>95</v>
      </c>
      <c r="L162" s="24"/>
      <c r="M162" s="128" t="s">
        <v>1</v>
      </c>
      <c r="N162" s="129" t="s">
        <v>28</v>
      </c>
      <c r="O162" s="25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" t="s">
        <v>96</v>
      </c>
      <c r="AT162" s="13" t="s">
        <v>91</v>
      </c>
      <c r="AU162" s="13" t="s">
        <v>43</v>
      </c>
      <c r="AY162" s="13" t="s">
        <v>88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3" t="s">
        <v>41</v>
      </c>
      <c r="BK162" s="132">
        <f>ROUND(I162*H162,2)</f>
        <v>0</v>
      </c>
      <c r="BL162" s="13" t="s">
        <v>96</v>
      </c>
      <c r="BM162" s="13" t="s">
        <v>192</v>
      </c>
    </row>
    <row r="163" spans="2:65" s="7" customFormat="1" x14ac:dyDescent="0.3">
      <c r="B163" s="133"/>
      <c r="D163" s="143" t="s">
        <v>98</v>
      </c>
      <c r="F163" s="163" t="s">
        <v>193</v>
      </c>
      <c r="H163" s="164">
        <v>279.63299999999998</v>
      </c>
      <c r="I163" s="138"/>
      <c r="L163" s="133"/>
      <c r="M163" s="139"/>
      <c r="N163" s="140"/>
      <c r="O163" s="140"/>
      <c r="P163" s="140"/>
      <c r="Q163" s="140"/>
      <c r="R163" s="140"/>
      <c r="S163" s="140"/>
      <c r="T163" s="141"/>
      <c r="AT163" s="135" t="s">
        <v>98</v>
      </c>
      <c r="AU163" s="135" t="s">
        <v>43</v>
      </c>
      <c r="AV163" s="7" t="s">
        <v>43</v>
      </c>
      <c r="AW163" s="7" t="s">
        <v>2</v>
      </c>
      <c r="AX163" s="7" t="s">
        <v>41</v>
      </c>
      <c r="AY163" s="135" t="s">
        <v>88</v>
      </c>
    </row>
    <row r="164" spans="2:65" s="1" customFormat="1" ht="22.5" customHeight="1" x14ac:dyDescent="0.3">
      <c r="B164" s="120"/>
      <c r="C164" s="121" t="s">
        <v>194</v>
      </c>
      <c r="D164" s="121" t="s">
        <v>91</v>
      </c>
      <c r="E164" s="122" t="s">
        <v>195</v>
      </c>
      <c r="F164" s="123" t="s">
        <v>196</v>
      </c>
      <c r="G164" s="124" t="s">
        <v>184</v>
      </c>
      <c r="H164" s="125">
        <v>16.449000000000002</v>
      </c>
      <c r="I164" s="126"/>
      <c r="J164" s="127">
        <f>ROUND(I164*H164,2)</f>
        <v>0</v>
      </c>
      <c r="K164" s="123" t="s">
        <v>95</v>
      </c>
      <c r="L164" s="24"/>
      <c r="M164" s="128" t="s">
        <v>1</v>
      </c>
      <c r="N164" s="129" t="s">
        <v>28</v>
      </c>
      <c r="O164" s="25"/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" t="s">
        <v>96</v>
      </c>
      <c r="AT164" s="13" t="s">
        <v>91</v>
      </c>
      <c r="AU164" s="13" t="s">
        <v>43</v>
      </c>
      <c r="AY164" s="13" t="s">
        <v>88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3" t="s">
        <v>41</v>
      </c>
      <c r="BK164" s="132">
        <f>ROUND(I164*H164,2)</f>
        <v>0</v>
      </c>
      <c r="BL164" s="13" t="s">
        <v>96</v>
      </c>
      <c r="BM164" s="13" t="s">
        <v>197</v>
      </c>
    </row>
    <row r="165" spans="2:65" s="6" customFormat="1" ht="29.85" customHeight="1" x14ac:dyDescent="0.3">
      <c r="B165" s="106"/>
      <c r="D165" s="117" t="s">
        <v>38</v>
      </c>
      <c r="E165" s="118" t="s">
        <v>198</v>
      </c>
      <c r="F165" s="118" t="s">
        <v>199</v>
      </c>
      <c r="I165" s="109"/>
      <c r="J165" s="119">
        <f>BK165</f>
        <v>0</v>
      </c>
      <c r="L165" s="106"/>
      <c r="M165" s="111"/>
      <c r="N165" s="112"/>
      <c r="O165" s="112"/>
      <c r="P165" s="113">
        <f>P166</f>
        <v>0</v>
      </c>
      <c r="Q165" s="112"/>
      <c r="R165" s="113">
        <f>R166</f>
        <v>0</v>
      </c>
      <c r="S165" s="112"/>
      <c r="T165" s="114">
        <f>T166</f>
        <v>0</v>
      </c>
      <c r="AR165" s="107" t="s">
        <v>41</v>
      </c>
      <c r="AT165" s="115" t="s">
        <v>38</v>
      </c>
      <c r="AU165" s="115" t="s">
        <v>41</v>
      </c>
      <c r="AY165" s="107" t="s">
        <v>88</v>
      </c>
      <c r="BK165" s="116">
        <f>BK166</f>
        <v>0</v>
      </c>
    </row>
    <row r="166" spans="2:65" s="1" customFormat="1" ht="44.25" customHeight="1" x14ac:dyDescent="0.3">
      <c r="B166" s="120"/>
      <c r="C166" s="121" t="s">
        <v>200</v>
      </c>
      <c r="D166" s="121" t="s">
        <v>91</v>
      </c>
      <c r="E166" s="122" t="s">
        <v>201</v>
      </c>
      <c r="F166" s="123" t="s">
        <v>202</v>
      </c>
      <c r="G166" s="124" t="s">
        <v>184</v>
      </c>
      <c r="H166" s="125">
        <v>5.7169999999999996</v>
      </c>
      <c r="I166" s="126"/>
      <c r="J166" s="127">
        <f>ROUND(I166*H166,2)</f>
        <v>0</v>
      </c>
      <c r="K166" s="123" t="s">
        <v>95</v>
      </c>
      <c r="L166" s="24"/>
      <c r="M166" s="128" t="s">
        <v>1</v>
      </c>
      <c r="N166" s="129" t="s">
        <v>28</v>
      </c>
      <c r="O166" s="25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AR166" s="13" t="s">
        <v>96</v>
      </c>
      <c r="AT166" s="13" t="s">
        <v>91</v>
      </c>
      <c r="AU166" s="13" t="s">
        <v>43</v>
      </c>
      <c r="AY166" s="13" t="s">
        <v>88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3" t="s">
        <v>41</v>
      </c>
      <c r="BK166" s="132">
        <f>ROUND(I166*H166,2)</f>
        <v>0</v>
      </c>
      <c r="BL166" s="13" t="s">
        <v>96</v>
      </c>
      <c r="BM166" s="13" t="s">
        <v>203</v>
      </c>
    </row>
    <row r="167" spans="2:65" s="6" customFormat="1" ht="37.35" customHeight="1" x14ac:dyDescent="0.35">
      <c r="B167" s="106"/>
      <c r="D167" s="107" t="s">
        <v>38</v>
      </c>
      <c r="E167" s="108" t="s">
        <v>204</v>
      </c>
      <c r="F167" s="108" t="s">
        <v>205</v>
      </c>
      <c r="I167" s="109"/>
      <c r="J167" s="110">
        <f>BK167</f>
        <v>0</v>
      </c>
      <c r="L167" s="106"/>
      <c r="M167" s="111"/>
      <c r="N167" s="112"/>
      <c r="O167" s="112"/>
      <c r="P167" s="113">
        <f>P168+P184+P234+P252+P264</f>
        <v>0</v>
      </c>
      <c r="Q167" s="112"/>
      <c r="R167" s="113">
        <f>R168+R184+R234+R252+R264</f>
        <v>0.45091700000000001</v>
      </c>
      <c r="S167" s="112"/>
      <c r="T167" s="114">
        <f>T168+T184+T234+T252+T264</f>
        <v>0.46250269999999999</v>
      </c>
      <c r="AR167" s="107" t="s">
        <v>43</v>
      </c>
      <c r="AT167" s="115" t="s">
        <v>38</v>
      </c>
      <c r="AU167" s="115" t="s">
        <v>39</v>
      </c>
      <c r="AY167" s="107" t="s">
        <v>88</v>
      </c>
      <c r="BK167" s="116">
        <f>BK168+BK184+BK234+BK252+BK264</f>
        <v>0</v>
      </c>
    </row>
    <row r="168" spans="2:65" s="6" customFormat="1" ht="19.899999999999999" customHeight="1" x14ac:dyDescent="0.3">
      <c r="B168" s="106"/>
      <c r="D168" s="117" t="s">
        <v>38</v>
      </c>
      <c r="E168" s="118" t="s">
        <v>206</v>
      </c>
      <c r="F168" s="118" t="s">
        <v>207</v>
      </c>
      <c r="I168" s="109"/>
      <c r="J168" s="119">
        <f>BK168</f>
        <v>0</v>
      </c>
      <c r="L168" s="106"/>
      <c r="M168" s="111"/>
      <c r="N168" s="112"/>
      <c r="O168" s="112"/>
      <c r="P168" s="113">
        <f>SUM(P169:P183)</f>
        <v>0</v>
      </c>
      <c r="Q168" s="112"/>
      <c r="R168" s="113">
        <f>SUM(R169:R183)</f>
        <v>9.3060000000000004E-2</v>
      </c>
      <c r="S168" s="112"/>
      <c r="T168" s="114">
        <f>SUM(T169:T183)</f>
        <v>0.16533</v>
      </c>
      <c r="AR168" s="107" t="s">
        <v>43</v>
      </c>
      <c r="AT168" s="115" t="s">
        <v>38</v>
      </c>
      <c r="AU168" s="115" t="s">
        <v>41</v>
      </c>
      <c r="AY168" s="107" t="s">
        <v>88</v>
      </c>
      <c r="BK168" s="116">
        <f>SUM(BK169:BK183)</f>
        <v>0</v>
      </c>
    </row>
    <row r="169" spans="2:65" s="1" customFormat="1" ht="22.5" customHeight="1" x14ac:dyDescent="0.3">
      <c r="B169" s="120"/>
      <c r="C169" s="121" t="s">
        <v>208</v>
      </c>
      <c r="D169" s="121" t="s">
        <v>91</v>
      </c>
      <c r="E169" s="122" t="s">
        <v>209</v>
      </c>
      <c r="F169" s="123" t="s">
        <v>210</v>
      </c>
      <c r="G169" s="124" t="s">
        <v>126</v>
      </c>
      <c r="H169" s="125">
        <v>99</v>
      </c>
      <c r="I169" s="126"/>
      <c r="J169" s="127">
        <f>ROUND(I169*H169,2)</f>
        <v>0</v>
      </c>
      <c r="K169" s="123" t="s">
        <v>95</v>
      </c>
      <c r="L169" s="24"/>
      <c r="M169" s="128" t="s">
        <v>1</v>
      </c>
      <c r="N169" s="129" t="s">
        <v>28</v>
      </c>
      <c r="O169" s="25"/>
      <c r="P169" s="130">
        <f>O169*H169</f>
        <v>0</v>
      </c>
      <c r="Q169" s="130">
        <v>0</v>
      </c>
      <c r="R169" s="130">
        <f>Q169*H169</f>
        <v>0</v>
      </c>
      <c r="S169" s="130">
        <v>1.67E-3</v>
      </c>
      <c r="T169" s="131">
        <f>S169*H169</f>
        <v>0.16533</v>
      </c>
      <c r="AR169" s="13" t="s">
        <v>189</v>
      </c>
      <c r="AT169" s="13" t="s">
        <v>91</v>
      </c>
      <c r="AU169" s="13" t="s">
        <v>43</v>
      </c>
      <c r="AY169" s="13" t="s">
        <v>88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13" t="s">
        <v>41</v>
      </c>
      <c r="BK169" s="132">
        <f>ROUND(I169*H169,2)</f>
        <v>0</v>
      </c>
      <c r="BL169" s="13" t="s">
        <v>189</v>
      </c>
      <c r="BM169" s="13" t="s">
        <v>211</v>
      </c>
    </row>
    <row r="170" spans="2:65" s="7" customFormat="1" x14ac:dyDescent="0.3">
      <c r="B170" s="133"/>
      <c r="D170" s="134" t="s">
        <v>98</v>
      </c>
      <c r="E170" s="135" t="s">
        <v>1</v>
      </c>
      <c r="F170" s="136" t="s">
        <v>212</v>
      </c>
      <c r="H170" s="137">
        <v>24</v>
      </c>
      <c r="I170" s="138"/>
      <c r="L170" s="133"/>
      <c r="M170" s="139"/>
      <c r="N170" s="140"/>
      <c r="O170" s="140"/>
      <c r="P170" s="140"/>
      <c r="Q170" s="140"/>
      <c r="R170" s="140"/>
      <c r="S170" s="140"/>
      <c r="T170" s="141"/>
      <c r="AT170" s="135" t="s">
        <v>98</v>
      </c>
      <c r="AU170" s="135" t="s">
        <v>43</v>
      </c>
      <c r="AV170" s="7" t="s">
        <v>43</v>
      </c>
      <c r="AW170" s="7" t="s">
        <v>20</v>
      </c>
      <c r="AX170" s="7" t="s">
        <v>39</v>
      </c>
      <c r="AY170" s="135" t="s">
        <v>88</v>
      </c>
    </row>
    <row r="171" spans="2:65" s="7" customFormat="1" x14ac:dyDescent="0.3">
      <c r="B171" s="133"/>
      <c r="D171" s="134" t="s">
        <v>98</v>
      </c>
      <c r="E171" s="135" t="s">
        <v>1</v>
      </c>
      <c r="F171" s="136" t="s">
        <v>213</v>
      </c>
      <c r="H171" s="137">
        <v>4.5</v>
      </c>
      <c r="I171" s="138"/>
      <c r="L171" s="133"/>
      <c r="M171" s="139"/>
      <c r="N171" s="140"/>
      <c r="O171" s="140"/>
      <c r="P171" s="140"/>
      <c r="Q171" s="140"/>
      <c r="R171" s="140"/>
      <c r="S171" s="140"/>
      <c r="T171" s="141"/>
      <c r="AT171" s="135" t="s">
        <v>98</v>
      </c>
      <c r="AU171" s="135" t="s">
        <v>43</v>
      </c>
      <c r="AV171" s="7" t="s">
        <v>43</v>
      </c>
      <c r="AW171" s="7" t="s">
        <v>20</v>
      </c>
      <c r="AX171" s="7" t="s">
        <v>39</v>
      </c>
      <c r="AY171" s="135" t="s">
        <v>88</v>
      </c>
    </row>
    <row r="172" spans="2:65" s="7" customFormat="1" x14ac:dyDescent="0.3">
      <c r="B172" s="133"/>
      <c r="D172" s="134" t="s">
        <v>98</v>
      </c>
      <c r="E172" s="135" t="s">
        <v>1</v>
      </c>
      <c r="F172" s="136" t="s">
        <v>214</v>
      </c>
      <c r="H172" s="137">
        <v>3</v>
      </c>
      <c r="I172" s="138"/>
      <c r="L172" s="133"/>
      <c r="M172" s="139"/>
      <c r="N172" s="140"/>
      <c r="O172" s="140"/>
      <c r="P172" s="140"/>
      <c r="Q172" s="140"/>
      <c r="R172" s="140"/>
      <c r="S172" s="140"/>
      <c r="T172" s="141"/>
      <c r="AT172" s="135" t="s">
        <v>98</v>
      </c>
      <c r="AU172" s="135" t="s">
        <v>43</v>
      </c>
      <c r="AV172" s="7" t="s">
        <v>43</v>
      </c>
      <c r="AW172" s="7" t="s">
        <v>20</v>
      </c>
      <c r="AX172" s="7" t="s">
        <v>39</v>
      </c>
      <c r="AY172" s="135" t="s">
        <v>88</v>
      </c>
    </row>
    <row r="173" spans="2:65" s="7" customFormat="1" x14ac:dyDescent="0.3">
      <c r="B173" s="133"/>
      <c r="D173" s="134" t="s">
        <v>98</v>
      </c>
      <c r="E173" s="135" t="s">
        <v>1</v>
      </c>
      <c r="F173" s="136" t="s">
        <v>215</v>
      </c>
      <c r="H173" s="137">
        <v>64.8</v>
      </c>
      <c r="I173" s="138"/>
      <c r="L173" s="133"/>
      <c r="M173" s="139"/>
      <c r="N173" s="140"/>
      <c r="O173" s="140"/>
      <c r="P173" s="140"/>
      <c r="Q173" s="140"/>
      <c r="R173" s="140"/>
      <c r="S173" s="140"/>
      <c r="T173" s="141"/>
      <c r="AT173" s="135" t="s">
        <v>98</v>
      </c>
      <c r="AU173" s="135" t="s">
        <v>43</v>
      </c>
      <c r="AV173" s="7" t="s">
        <v>43</v>
      </c>
      <c r="AW173" s="7" t="s">
        <v>20</v>
      </c>
      <c r="AX173" s="7" t="s">
        <v>39</v>
      </c>
      <c r="AY173" s="135" t="s">
        <v>88</v>
      </c>
    </row>
    <row r="174" spans="2:65" s="7" customFormat="1" x14ac:dyDescent="0.3">
      <c r="B174" s="133"/>
      <c r="D174" s="134" t="s">
        <v>98</v>
      </c>
      <c r="E174" s="135" t="s">
        <v>1</v>
      </c>
      <c r="F174" s="136" t="s">
        <v>216</v>
      </c>
      <c r="H174" s="137">
        <v>2.7</v>
      </c>
      <c r="I174" s="138"/>
      <c r="L174" s="133"/>
      <c r="M174" s="139"/>
      <c r="N174" s="140"/>
      <c r="O174" s="140"/>
      <c r="P174" s="140"/>
      <c r="Q174" s="140"/>
      <c r="R174" s="140"/>
      <c r="S174" s="140"/>
      <c r="T174" s="141"/>
      <c r="AT174" s="135" t="s">
        <v>98</v>
      </c>
      <c r="AU174" s="135" t="s">
        <v>43</v>
      </c>
      <c r="AV174" s="7" t="s">
        <v>43</v>
      </c>
      <c r="AW174" s="7" t="s">
        <v>20</v>
      </c>
      <c r="AX174" s="7" t="s">
        <v>39</v>
      </c>
      <c r="AY174" s="135" t="s">
        <v>88</v>
      </c>
    </row>
    <row r="175" spans="2:65" s="8" customFormat="1" x14ac:dyDescent="0.3">
      <c r="B175" s="142"/>
      <c r="D175" s="143" t="s">
        <v>98</v>
      </c>
      <c r="E175" s="144" t="s">
        <v>1</v>
      </c>
      <c r="F175" s="145" t="s">
        <v>106</v>
      </c>
      <c r="H175" s="146">
        <v>99</v>
      </c>
      <c r="I175" s="147"/>
      <c r="L175" s="142"/>
      <c r="M175" s="148"/>
      <c r="N175" s="149"/>
      <c r="O175" s="149"/>
      <c r="P175" s="149"/>
      <c r="Q175" s="149"/>
      <c r="R175" s="149"/>
      <c r="S175" s="149"/>
      <c r="T175" s="150"/>
      <c r="AT175" s="151" t="s">
        <v>98</v>
      </c>
      <c r="AU175" s="151" t="s">
        <v>43</v>
      </c>
      <c r="AV175" s="8" t="s">
        <v>96</v>
      </c>
      <c r="AW175" s="8" t="s">
        <v>2</v>
      </c>
      <c r="AX175" s="8" t="s">
        <v>41</v>
      </c>
      <c r="AY175" s="151" t="s">
        <v>88</v>
      </c>
    </row>
    <row r="176" spans="2:65" s="1" customFormat="1" ht="31.5" customHeight="1" x14ac:dyDescent="0.3">
      <c r="B176" s="120"/>
      <c r="C176" s="121" t="s">
        <v>217</v>
      </c>
      <c r="D176" s="121" t="s">
        <v>91</v>
      </c>
      <c r="E176" s="122" t="s">
        <v>218</v>
      </c>
      <c r="F176" s="123" t="s">
        <v>219</v>
      </c>
      <c r="G176" s="124" t="s">
        <v>126</v>
      </c>
      <c r="H176" s="125">
        <v>99</v>
      </c>
      <c r="I176" s="126"/>
      <c r="J176" s="127">
        <f>ROUND(I176*H176,2)</f>
        <v>0</v>
      </c>
      <c r="K176" s="123" t="s">
        <v>95</v>
      </c>
      <c r="L176" s="24"/>
      <c r="M176" s="128" t="s">
        <v>1</v>
      </c>
      <c r="N176" s="129" t="s">
        <v>28</v>
      </c>
      <c r="O176" s="25"/>
      <c r="P176" s="130">
        <f>O176*H176</f>
        <v>0</v>
      </c>
      <c r="Q176" s="130">
        <v>9.3999999999999997E-4</v>
      </c>
      <c r="R176" s="130">
        <f>Q176*H176</f>
        <v>9.3060000000000004E-2</v>
      </c>
      <c r="S176" s="130">
        <v>0</v>
      </c>
      <c r="T176" s="131">
        <f>S176*H176</f>
        <v>0</v>
      </c>
      <c r="AR176" s="13" t="s">
        <v>189</v>
      </c>
      <c r="AT176" s="13" t="s">
        <v>91</v>
      </c>
      <c r="AU176" s="13" t="s">
        <v>43</v>
      </c>
      <c r="AY176" s="13" t="s">
        <v>88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3" t="s">
        <v>41</v>
      </c>
      <c r="BK176" s="132">
        <f>ROUND(I176*H176,2)</f>
        <v>0</v>
      </c>
      <c r="BL176" s="13" t="s">
        <v>189</v>
      </c>
      <c r="BM176" s="13" t="s">
        <v>220</v>
      </c>
    </row>
    <row r="177" spans="2:65" s="7" customFormat="1" x14ac:dyDescent="0.3">
      <c r="B177" s="133"/>
      <c r="D177" s="134" t="s">
        <v>98</v>
      </c>
      <c r="E177" s="135" t="s">
        <v>1</v>
      </c>
      <c r="F177" s="136" t="s">
        <v>212</v>
      </c>
      <c r="H177" s="137">
        <v>24</v>
      </c>
      <c r="I177" s="138"/>
      <c r="L177" s="133"/>
      <c r="M177" s="139"/>
      <c r="N177" s="140"/>
      <c r="O177" s="140"/>
      <c r="P177" s="140"/>
      <c r="Q177" s="140"/>
      <c r="R177" s="140"/>
      <c r="S177" s="140"/>
      <c r="T177" s="141"/>
      <c r="AT177" s="135" t="s">
        <v>98</v>
      </c>
      <c r="AU177" s="135" t="s">
        <v>43</v>
      </c>
      <c r="AV177" s="7" t="s">
        <v>43</v>
      </c>
      <c r="AW177" s="7" t="s">
        <v>20</v>
      </c>
      <c r="AX177" s="7" t="s">
        <v>39</v>
      </c>
      <c r="AY177" s="135" t="s">
        <v>88</v>
      </c>
    </row>
    <row r="178" spans="2:65" s="7" customFormat="1" x14ac:dyDescent="0.3">
      <c r="B178" s="133"/>
      <c r="D178" s="134" t="s">
        <v>98</v>
      </c>
      <c r="E178" s="135" t="s">
        <v>1</v>
      </c>
      <c r="F178" s="136" t="s">
        <v>213</v>
      </c>
      <c r="H178" s="137">
        <v>4.5</v>
      </c>
      <c r="I178" s="138"/>
      <c r="L178" s="133"/>
      <c r="M178" s="139"/>
      <c r="N178" s="140"/>
      <c r="O178" s="140"/>
      <c r="P178" s="140"/>
      <c r="Q178" s="140"/>
      <c r="R178" s="140"/>
      <c r="S178" s="140"/>
      <c r="T178" s="141"/>
      <c r="AT178" s="135" t="s">
        <v>98</v>
      </c>
      <c r="AU178" s="135" t="s">
        <v>43</v>
      </c>
      <c r="AV178" s="7" t="s">
        <v>43</v>
      </c>
      <c r="AW178" s="7" t="s">
        <v>20</v>
      </c>
      <c r="AX178" s="7" t="s">
        <v>39</v>
      </c>
      <c r="AY178" s="135" t="s">
        <v>88</v>
      </c>
    </row>
    <row r="179" spans="2:65" s="7" customFormat="1" x14ac:dyDescent="0.3">
      <c r="B179" s="133"/>
      <c r="D179" s="134" t="s">
        <v>98</v>
      </c>
      <c r="E179" s="135" t="s">
        <v>1</v>
      </c>
      <c r="F179" s="136" t="s">
        <v>214</v>
      </c>
      <c r="H179" s="137">
        <v>3</v>
      </c>
      <c r="I179" s="138"/>
      <c r="L179" s="133"/>
      <c r="M179" s="139"/>
      <c r="N179" s="140"/>
      <c r="O179" s="140"/>
      <c r="P179" s="140"/>
      <c r="Q179" s="140"/>
      <c r="R179" s="140"/>
      <c r="S179" s="140"/>
      <c r="T179" s="141"/>
      <c r="AT179" s="135" t="s">
        <v>98</v>
      </c>
      <c r="AU179" s="135" t="s">
        <v>43</v>
      </c>
      <c r="AV179" s="7" t="s">
        <v>43</v>
      </c>
      <c r="AW179" s="7" t="s">
        <v>20</v>
      </c>
      <c r="AX179" s="7" t="s">
        <v>39</v>
      </c>
      <c r="AY179" s="135" t="s">
        <v>88</v>
      </c>
    </row>
    <row r="180" spans="2:65" s="7" customFormat="1" x14ac:dyDescent="0.3">
      <c r="B180" s="133"/>
      <c r="D180" s="134" t="s">
        <v>98</v>
      </c>
      <c r="E180" s="135" t="s">
        <v>1</v>
      </c>
      <c r="F180" s="136" t="s">
        <v>215</v>
      </c>
      <c r="H180" s="137">
        <v>64.8</v>
      </c>
      <c r="I180" s="138"/>
      <c r="L180" s="133"/>
      <c r="M180" s="139"/>
      <c r="N180" s="140"/>
      <c r="O180" s="140"/>
      <c r="P180" s="140"/>
      <c r="Q180" s="140"/>
      <c r="R180" s="140"/>
      <c r="S180" s="140"/>
      <c r="T180" s="141"/>
      <c r="AT180" s="135" t="s">
        <v>98</v>
      </c>
      <c r="AU180" s="135" t="s">
        <v>43</v>
      </c>
      <c r="AV180" s="7" t="s">
        <v>43</v>
      </c>
      <c r="AW180" s="7" t="s">
        <v>20</v>
      </c>
      <c r="AX180" s="7" t="s">
        <v>39</v>
      </c>
      <c r="AY180" s="135" t="s">
        <v>88</v>
      </c>
    </row>
    <row r="181" spans="2:65" s="7" customFormat="1" x14ac:dyDescent="0.3">
      <c r="B181" s="133"/>
      <c r="D181" s="134" t="s">
        <v>98</v>
      </c>
      <c r="E181" s="135" t="s">
        <v>1</v>
      </c>
      <c r="F181" s="136" t="s">
        <v>216</v>
      </c>
      <c r="H181" s="137">
        <v>2.7</v>
      </c>
      <c r="I181" s="138"/>
      <c r="L181" s="133"/>
      <c r="M181" s="139"/>
      <c r="N181" s="140"/>
      <c r="O181" s="140"/>
      <c r="P181" s="140"/>
      <c r="Q181" s="140"/>
      <c r="R181" s="140"/>
      <c r="S181" s="140"/>
      <c r="T181" s="141"/>
      <c r="AT181" s="135" t="s">
        <v>98</v>
      </c>
      <c r="AU181" s="135" t="s">
        <v>43</v>
      </c>
      <c r="AV181" s="7" t="s">
        <v>43</v>
      </c>
      <c r="AW181" s="7" t="s">
        <v>20</v>
      </c>
      <c r="AX181" s="7" t="s">
        <v>39</v>
      </c>
      <c r="AY181" s="135" t="s">
        <v>88</v>
      </c>
    </row>
    <row r="182" spans="2:65" s="8" customFormat="1" x14ac:dyDescent="0.3">
      <c r="B182" s="142"/>
      <c r="D182" s="143" t="s">
        <v>98</v>
      </c>
      <c r="E182" s="144" t="s">
        <v>1</v>
      </c>
      <c r="F182" s="145" t="s">
        <v>106</v>
      </c>
      <c r="H182" s="146">
        <v>99</v>
      </c>
      <c r="I182" s="147"/>
      <c r="L182" s="142"/>
      <c r="M182" s="148"/>
      <c r="N182" s="149"/>
      <c r="O182" s="149"/>
      <c r="P182" s="149"/>
      <c r="Q182" s="149"/>
      <c r="R182" s="149"/>
      <c r="S182" s="149"/>
      <c r="T182" s="150"/>
      <c r="AT182" s="151" t="s">
        <v>98</v>
      </c>
      <c r="AU182" s="151" t="s">
        <v>43</v>
      </c>
      <c r="AV182" s="8" t="s">
        <v>96</v>
      </c>
      <c r="AW182" s="8" t="s">
        <v>2</v>
      </c>
      <c r="AX182" s="8" t="s">
        <v>41</v>
      </c>
      <c r="AY182" s="151" t="s">
        <v>88</v>
      </c>
    </row>
    <row r="183" spans="2:65" s="1" customFormat="1" ht="31.5" customHeight="1" x14ac:dyDescent="0.3">
      <c r="B183" s="120"/>
      <c r="C183" s="121" t="s">
        <v>4</v>
      </c>
      <c r="D183" s="121" t="s">
        <v>91</v>
      </c>
      <c r="E183" s="122" t="s">
        <v>221</v>
      </c>
      <c r="F183" s="123" t="s">
        <v>222</v>
      </c>
      <c r="G183" s="124" t="s">
        <v>184</v>
      </c>
      <c r="H183" s="125">
        <v>9.2999999999999999E-2</v>
      </c>
      <c r="I183" s="126"/>
      <c r="J183" s="127">
        <f>ROUND(I183*H183,2)</f>
        <v>0</v>
      </c>
      <c r="K183" s="123" t="s">
        <v>95</v>
      </c>
      <c r="L183" s="24"/>
      <c r="M183" s="128" t="s">
        <v>1</v>
      </c>
      <c r="N183" s="129" t="s">
        <v>28</v>
      </c>
      <c r="O183" s="25"/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" t="s">
        <v>189</v>
      </c>
      <c r="AT183" s="13" t="s">
        <v>91</v>
      </c>
      <c r="AU183" s="13" t="s">
        <v>43</v>
      </c>
      <c r="AY183" s="13" t="s">
        <v>88</v>
      </c>
      <c r="BE183" s="132">
        <f>IF(N183="základní",J183,0)</f>
        <v>0</v>
      </c>
      <c r="BF183" s="132">
        <f>IF(N183="snížená",J183,0)</f>
        <v>0</v>
      </c>
      <c r="BG183" s="132">
        <f>IF(N183="zákl. přenesená",J183,0)</f>
        <v>0</v>
      </c>
      <c r="BH183" s="132">
        <f>IF(N183="sníž. přenesená",J183,0)</f>
        <v>0</v>
      </c>
      <c r="BI183" s="132">
        <f>IF(N183="nulová",J183,0)</f>
        <v>0</v>
      </c>
      <c r="BJ183" s="13" t="s">
        <v>41</v>
      </c>
      <c r="BK183" s="132">
        <f>ROUND(I183*H183,2)</f>
        <v>0</v>
      </c>
      <c r="BL183" s="13" t="s">
        <v>189</v>
      </c>
      <c r="BM183" s="13" t="s">
        <v>223</v>
      </c>
    </row>
    <row r="184" spans="2:65" s="6" customFormat="1" ht="29.85" customHeight="1" x14ac:dyDescent="0.3">
      <c r="B184" s="106"/>
      <c r="D184" s="117" t="s">
        <v>38</v>
      </c>
      <c r="E184" s="118" t="s">
        <v>224</v>
      </c>
      <c r="F184" s="118" t="s">
        <v>225</v>
      </c>
      <c r="I184" s="109"/>
      <c r="J184" s="119">
        <f>BK184</f>
        <v>0</v>
      </c>
      <c r="L184" s="106"/>
      <c r="M184" s="111"/>
      <c r="N184" s="112"/>
      <c r="O184" s="112"/>
      <c r="P184" s="113">
        <f>SUM(P185:P233)</f>
        <v>0</v>
      </c>
      <c r="Q184" s="112"/>
      <c r="R184" s="113">
        <f>SUM(R185:R233)</f>
        <v>0.25172</v>
      </c>
      <c r="S184" s="112"/>
      <c r="T184" s="114">
        <f>SUM(T185:T233)</f>
        <v>0.26900000000000002</v>
      </c>
      <c r="AR184" s="107" t="s">
        <v>43</v>
      </c>
      <c r="AT184" s="115" t="s">
        <v>38</v>
      </c>
      <c r="AU184" s="115" t="s">
        <v>41</v>
      </c>
      <c r="AY184" s="107" t="s">
        <v>88</v>
      </c>
      <c r="BK184" s="116">
        <f>SUM(BK185:BK233)</f>
        <v>0</v>
      </c>
    </row>
    <row r="185" spans="2:65" s="1" customFormat="1" ht="22.5" customHeight="1" x14ac:dyDescent="0.3">
      <c r="B185" s="120"/>
      <c r="C185" s="121" t="s">
        <v>226</v>
      </c>
      <c r="D185" s="121" t="s">
        <v>91</v>
      </c>
      <c r="E185" s="122" t="s">
        <v>227</v>
      </c>
      <c r="F185" s="123" t="s">
        <v>228</v>
      </c>
      <c r="G185" s="124" t="s">
        <v>229</v>
      </c>
      <c r="H185" s="125">
        <v>3</v>
      </c>
      <c r="I185" s="126"/>
      <c r="J185" s="127">
        <f>ROUND(I185*H185,2)</f>
        <v>0</v>
      </c>
      <c r="K185" s="123" t="s">
        <v>95</v>
      </c>
      <c r="L185" s="24"/>
      <c r="M185" s="128" t="s">
        <v>1</v>
      </c>
      <c r="N185" s="129" t="s">
        <v>28</v>
      </c>
      <c r="O185" s="25"/>
      <c r="P185" s="130">
        <f>O185*H185</f>
        <v>0</v>
      </c>
      <c r="Q185" s="130">
        <v>0</v>
      </c>
      <c r="R185" s="130">
        <f>Q185*H185</f>
        <v>0</v>
      </c>
      <c r="S185" s="130">
        <v>3.0000000000000001E-3</v>
      </c>
      <c r="T185" s="131">
        <f>S185*H185</f>
        <v>9.0000000000000011E-3</v>
      </c>
      <c r="AR185" s="13" t="s">
        <v>189</v>
      </c>
      <c r="AT185" s="13" t="s">
        <v>91</v>
      </c>
      <c r="AU185" s="13" t="s">
        <v>43</v>
      </c>
      <c r="AY185" s="13" t="s">
        <v>88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13" t="s">
        <v>41</v>
      </c>
      <c r="BK185" s="132">
        <f>ROUND(I185*H185,2)</f>
        <v>0</v>
      </c>
      <c r="BL185" s="13" t="s">
        <v>189</v>
      </c>
      <c r="BM185" s="13" t="s">
        <v>230</v>
      </c>
    </row>
    <row r="186" spans="2:65" s="7" customFormat="1" x14ac:dyDescent="0.3">
      <c r="B186" s="133"/>
      <c r="D186" s="143" t="s">
        <v>98</v>
      </c>
      <c r="E186" s="162" t="s">
        <v>1</v>
      </c>
      <c r="F186" s="163" t="s">
        <v>231</v>
      </c>
      <c r="H186" s="164">
        <v>3</v>
      </c>
      <c r="I186" s="138"/>
      <c r="L186" s="133"/>
      <c r="M186" s="139"/>
      <c r="N186" s="140"/>
      <c r="O186" s="140"/>
      <c r="P186" s="140"/>
      <c r="Q186" s="140"/>
      <c r="R186" s="140"/>
      <c r="S186" s="140"/>
      <c r="T186" s="141"/>
      <c r="AT186" s="135" t="s">
        <v>98</v>
      </c>
      <c r="AU186" s="135" t="s">
        <v>43</v>
      </c>
      <c r="AV186" s="7" t="s">
        <v>43</v>
      </c>
      <c r="AW186" s="7" t="s">
        <v>20</v>
      </c>
      <c r="AX186" s="7" t="s">
        <v>41</v>
      </c>
      <c r="AY186" s="135" t="s">
        <v>88</v>
      </c>
    </row>
    <row r="187" spans="2:65" s="1" customFormat="1" ht="22.5" customHeight="1" x14ac:dyDescent="0.3">
      <c r="B187" s="120"/>
      <c r="C187" s="121" t="s">
        <v>232</v>
      </c>
      <c r="D187" s="121" t="s">
        <v>91</v>
      </c>
      <c r="E187" s="122" t="s">
        <v>233</v>
      </c>
      <c r="F187" s="123" t="s">
        <v>234</v>
      </c>
      <c r="G187" s="124" t="s">
        <v>229</v>
      </c>
      <c r="H187" s="125">
        <v>52</v>
      </c>
      <c r="I187" s="126"/>
      <c r="J187" s="127">
        <f>ROUND(I187*H187,2)</f>
        <v>0</v>
      </c>
      <c r="K187" s="123" t="s">
        <v>95</v>
      </c>
      <c r="L187" s="24"/>
      <c r="M187" s="128" t="s">
        <v>1</v>
      </c>
      <c r="N187" s="129" t="s">
        <v>28</v>
      </c>
      <c r="O187" s="25"/>
      <c r="P187" s="130">
        <f>O187*H187</f>
        <v>0</v>
      </c>
      <c r="Q187" s="130">
        <v>0</v>
      </c>
      <c r="R187" s="130">
        <f>Q187*H187</f>
        <v>0</v>
      </c>
      <c r="S187" s="130">
        <v>5.0000000000000001E-3</v>
      </c>
      <c r="T187" s="131">
        <f>S187*H187</f>
        <v>0.26</v>
      </c>
      <c r="AR187" s="13" t="s">
        <v>189</v>
      </c>
      <c r="AT187" s="13" t="s">
        <v>91</v>
      </c>
      <c r="AU187" s="13" t="s">
        <v>43</v>
      </c>
      <c r="AY187" s="13" t="s">
        <v>88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13" t="s">
        <v>41</v>
      </c>
      <c r="BK187" s="132">
        <f>ROUND(I187*H187,2)</f>
        <v>0</v>
      </c>
      <c r="BL187" s="13" t="s">
        <v>189</v>
      </c>
      <c r="BM187" s="13" t="s">
        <v>235</v>
      </c>
    </row>
    <row r="188" spans="2:65" s="7" customFormat="1" x14ac:dyDescent="0.3">
      <c r="B188" s="133"/>
      <c r="D188" s="134" t="s">
        <v>98</v>
      </c>
      <c r="E188" s="135" t="s">
        <v>1</v>
      </c>
      <c r="F188" s="136" t="s">
        <v>236</v>
      </c>
      <c r="H188" s="137">
        <v>20</v>
      </c>
      <c r="I188" s="138"/>
      <c r="L188" s="133"/>
      <c r="M188" s="139"/>
      <c r="N188" s="140"/>
      <c r="O188" s="140"/>
      <c r="P188" s="140"/>
      <c r="Q188" s="140"/>
      <c r="R188" s="140"/>
      <c r="S188" s="140"/>
      <c r="T188" s="141"/>
      <c r="AT188" s="135" t="s">
        <v>98</v>
      </c>
      <c r="AU188" s="135" t="s">
        <v>43</v>
      </c>
      <c r="AV188" s="7" t="s">
        <v>43</v>
      </c>
      <c r="AW188" s="7" t="s">
        <v>20</v>
      </c>
      <c r="AX188" s="7" t="s">
        <v>39</v>
      </c>
      <c r="AY188" s="135" t="s">
        <v>88</v>
      </c>
    </row>
    <row r="189" spans="2:65" s="7" customFormat="1" x14ac:dyDescent="0.3">
      <c r="B189" s="133"/>
      <c r="D189" s="134" t="s">
        <v>98</v>
      </c>
      <c r="E189" s="135" t="s">
        <v>1</v>
      </c>
      <c r="F189" s="136" t="s">
        <v>237</v>
      </c>
      <c r="H189" s="137">
        <v>3</v>
      </c>
      <c r="I189" s="138"/>
      <c r="L189" s="133"/>
      <c r="M189" s="139"/>
      <c r="N189" s="140"/>
      <c r="O189" s="140"/>
      <c r="P189" s="140"/>
      <c r="Q189" s="140"/>
      <c r="R189" s="140"/>
      <c r="S189" s="140"/>
      <c r="T189" s="141"/>
      <c r="AT189" s="135" t="s">
        <v>98</v>
      </c>
      <c r="AU189" s="135" t="s">
        <v>43</v>
      </c>
      <c r="AV189" s="7" t="s">
        <v>43</v>
      </c>
      <c r="AW189" s="7" t="s">
        <v>20</v>
      </c>
      <c r="AX189" s="7" t="s">
        <v>39</v>
      </c>
      <c r="AY189" s="135" t="s">
        <v>88</v>
      </c>
    </row>
    <row r="190" spans="2:65" s="7" customFormat="1" x14ac:dyDescent="0.3">
      <c r="B190" s="133"/>
      <c r="D190" s="134" t="s">
        <v>98</v>
      </c>
      <c r="E190" s="135" t="s">
        <v>1</v>
      </c>
      <c r="F190" s="136" t="s">
        <v>238</v>
      </c>
      <c r="H190" s="137">
        <v>2</v>
      </c>
      <c r="I190" s="138"/>
      <c r="L190" s="133"/>
      <c r="M190" s="139"/>
      <c r="N190" s="140"/>
      <c r="O190" s="140"/>
      <c r="P190" s="140"/>
      <c r="Q190" s="140"/>
      <c r="R190" s="140"/>
      <c r="S190" s="140"/>
      <c r="T190" s="141"/>
      <c r="AT190" s="135" t="s">
        <v>98</v>
      </c>
      <c r="AU190" s="135" t="s">
        <v>43</v>
      </c>
      <c r="AV190" s="7" t="s">
        <v>43</v>
      </c>
      <c r="AW190" s="7" t="s">
        <v>20</v>
      </c>
      <c r="AX190" s="7" t="s">
        <v>39</v>
      </c>
      <c r="AY190" s="135" t="s">
        <v>88</v>
      </c>
    </row>
    <row r="191" spans="2:65" s="7" customFormat="1" x14ac:dyDescent="0.3">
      <c r="B191" s="133"/>
      <c r="D191" s="134" t="s">
        <v>98</v>
      </c>
      <c r="E191" s="135" t="s">
        <v>1</v>
      </c>
      <c r="F191" s="136" t="s">
        <v>239</v>
      </c>
      <c r="H191" s="137">
        <v>27</v>
      </c>
      <c r="I191" s="138"/>
      <c r="L191" s="133"/>
      <c r="M191" s="139"/>
      <c r="N191" s="140"/>
      <c r="O191" s="140"/>
      <c r="P191" s="140"/>
      <c r="Q191" s="140"/>
      <c r="R191" s="140"/>
      <c r="S191" s="140"/>
      <c r="T191" s="141"/>
      <c r="AT191" s="135" t="s">
        <v>98</v>
      </c>
      <c r="AU191" s="135" t="s">
        <v>43</v>
      </c>
      <c r="AV191" s="7" t="s">
        <v>43</v>
      </c>
      <c r="AW191" s="7" t="s">
        <v>20</v>
      </c>
      <c r="AX191" s="7" t="s">
        <v>39</v>
      </c>
      <c r="AY191" s="135" t="s">
        <v>88</v>
      </c>
    </row>
    <row r="192" spans="2:65" s="8" customFormat="1" x14ac:dyDescent="0.3">
      <c r="B192" s="142"/>
      <c r="D192" s="143" t="s">
        <v>98</v>
      </c>
      <c r="E192" s="144" t="s">
        <v>1</v>
      </c>
      <c r="F192" s="145" t="s">
        <v>106</v>
      </c>
      <c r="H192" s="146">
        <v>52</v>
      </c>
      <c r="I192" s="147"/>
      <c r="L192" s="142"/>
      <c r="M192" s="148"/>
      <c r="N192" s="149"/>
      <c r="O192" s="149"/>
      <c r="P192" s="149"/>
      <c r="Q192" s="149"/>
      <c r="R192" s="149"/>
      <c r="S192" s="149"/>
      <c r="T192" s="150"/>
      <c r="AT192" s="151" t="s">
        <v>98</v>
      </c>
      <c r="AU192" s="151" t="s">
        <v>43</v>
      </c>
      <c r="AV192" s="8" t="s">
        <v>96</v>
      </c>
      <c r="AW192" s="8" t="s">
        <v>2</v>
      </c>
      <c r="AX192" s="8" t="s">
        <v>41</v>
      </c>
      <c r="AY192" s="151" t="s">
        <v>88</v>
      </c>
    </row>
    <row r="193" spans="2:65" s="1" customFormat="1" ht="44.25" customHeight="1" x14ac:dyDescent="0.3">
      <c r="B193" s="120"/>
      <c r="C193" s="121" t="s">
        <v>240</v>
      </c>
      <c r="D193" s="121" t="s">
        <v>91</v>
      </c>
      <c r="E193" s="122" t="s">
        <v>241</v>
      </c>
      <c r="F193" s="123" t="s">
        <v>242</v>
      </c>
      <c r="G193" s="124" t="s">
        <v>94</v>
      </c>
      <c r="H193" s="125">
        <v>180</v>
      </c>
      <c r="I193" s="126"/>
      <c r="J193" s="127">
        <f>ROUND(I193*H193,2)</f>
        <v>0</v>
      </c>
      <c r="K193" s="123" t="s">
        <v>95</v>
      </c>
      <c r="L193" s="24"/>
      <c r="M193" s="128" t="s">
        <v>1</v>
      </c>
      <c r="N193" s="129" t="s">
        <v>28</v>
      </c>
      <c r="O193" s="25"/>
      <c r="P193" s="130">
        <f>O193*H193</f>
        <v>0</v>
      </c>
      <c r="Q193" s="130">
        <v>2.5000000000000001E-4</v>
      </c>
      <c r="R193" s="130">
        <f>Q193*H193</f>
        <v>4.4999999999999998E-2</v>
      </c>
      <c r="S193" s="130">
        <v>0</v>
      </c>
      <c r="T193" s="131">
        <f>S193*H193</f>
        <v>0</v>
      </c>
      <c r="AR193" s="13" t="s">
        <v>189</v>
      </c>
      <c r="AT193" s="13" t="s">
        <v>91</v>
      </c>
      <c r="AU193" s="13" t="s">
        <v>43</v>
      </c>
      <c r="AY193" s="13" t="s">
        <v>88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13" t="s">
        <v>41</v>
      </c>
      <c r="BK193" s="132">
        <f>ROUND(I193*H193,2)</f>
        <v>0</v>
      </c>
      <c r="BL193" s="13" t="s">
        <v>189</v>
      </c>
      <c r="BM193" s="13" t="s">
        <v>243</v>
      </c>
    </row>
    <row r="194" spans="2:65" s="7" customFormat="1" x14ac:dyDescent="0.3">
      <c r="B194" s="133"/>
      <c r="D194" s="134" t="s">
        <v>98</v>
      </c>
      <c r="E194" s="135" t="s">
        <v>1</v>
      </c>
      <c r="F194" s="136" t="s">
        <v>117</v>
      </c>
      <c r="H194" s="137">
        <v>4.8600000000000003</v>
      </c>
      <c r="I194" s="138"/>
      <c r="L194" s="133"/>
      <c r="M194" s="139"/>
      <c r="N194" s="140"/>
      <c r="O194" s="140"/>
      <c r="P194" s="140"/>
      <c r="Q194" s="140"/>
      <c r="R194" s="140"/>
      <c r="S194" s="140"/>
      <c r="T194" s="141"/>
      <c r="AT194" s="135" t="s">
        <v>98</v>
      </c>
      <c r="AU194" s="135" t="s">
        <v>43</v>
      </c>
      <c r="AV194" s="7" t="s">
        <v>43</v>
      </c>
      <c r="AW194" s="7" t="s">
        <v>20</v>
      </c>
      <c r="AX194" s="7" t="s">
        <v>39</v>
      </c>
      <c r="AY194" s="135" t="s">
        <v>88</v>
      </c>
    </row>
    <row r="195" spans="2:65" s="7" customFormat="1" x14ac:dyDescent="0.3">
      <c r="B195" s="133"/>
      <c r="D195" s="134" t="s">
        <v>98</v>
      </c>
      <c r="E195" s="135" t="s">
        <v>1</v>
      </c>
      <c r="F195" s="136" t="s">
        <v>163</v>
      </c>
      <c r="H195" s="137">
        <v>43.2</v>
      </c>
      <c r="I195" s="138"/>
      <c r="L195" s="133"/>
      <c r="M195" s="139"/>
      <c r="N195" s="140"/>
      <c r="O195" s="140"/>
      <c r="P195" s="140"/>
      <c r="Q195" s="140"/>
      <c r="R195" s="140"/>
      <c r="S195" s="140"/>
      <c r="T195" s="141"/>
      <c r="AT195" s="135" t="s">
        <v>98</v>
      </c>
      <c r="AU195" s="135" t="s">
        <v>43</v>
      </c>
      <c r="AV195" s="7" t="s">
        <v>43</v>
      </c>
      <c r="AW195" s="7" t="s">
        <v>20</v>
      </c>
      <c r="AX195" s="7" t="s">
        <v>39</v>
      </c>
      <c r="AY195" s="135" t="s">
        <v>88</v>
      </c>
    </row>
    <row r="196" spans="2:65" s="7" customFormat="1" x14ac:dyDescent="0.3">
      <c r="B196" s="133"/>
      <c r="D196" s="134" t="s">
        <v>98</v>
      </c>
      <c r="E196" s="135" t="s">
        <v>1</v>
      </c>
      <c r="F196" s="136" t="s">
        <v>119</v>
      </c>
      <c r="H196" s="137">
        <v>8.1</v>
      </c>
      <c r="I196" s="138"/>
      <c r="L196" s="133"/>
      <c r="M196" s="139"/>
      <c r="N196" s="140"/>
      <c r="O196" s="140"/>
      <c r="P196" s="140"/>
      <c r="Q196" s="140"/>
      <c r="R196" s="140"/>
      <c r="S196" s="140"/>
      <c r="T196" s="141"/>
      <c r="AT196" s="135" t="s">
        <v>98</v>
      </c>
      <c r="AU196" s="135" t="s">
        <v>43</v>
      </c>
      <c r="AV196" s="7" t="s">
        <v>43</v>
      </c>
      <c r="AW196" s="7" t="s">
        <v>20</v>
      </c>
      <c r="AX196" s="7" t="s">
        <v>39</v>
      </c>
      <c r="AY196" s="135" t="s">
        <v>88</v>
      </c>
    </row>
    <row r="197" spans="2:65" s="7" customFormat="1" x14ac:dyDescent="0.3">
      <c r="B197" s="133"/>
      <c r="D197" s="134" t="s">
        <v>98</v>
      </c>
      <c r="E197" s="135" t="s">
        <v>1</v>
      </c>
      <c r="F197" s="136" t="s">
        <v>120</v>
      </c>
      <c r="H197" s="137">
        <v>7.2</v>
      </c>
      <c r="I197" s="138"/>
      <c r="L197" s="133"/>
      <c r="M197" s="139"/>
      <c r="N197" s="140"/>
      <c r="O197" s="140"/>
      <c r="P197" s="140"/>
      <c r="Q197" s="140"/>
      <c r="R197" s="140"/>
      <c r="S197" s="140"/>
      <c r="T197" s="141"/>
      <c r="AT197" s="135" t="s">
        <v>98</v>
      </c>
      <c r="AU197" s="135" t="s">
        <v>43</v>
      </c>
      <c r="AV197" s="7" t="s">
        <v>43</v>
      </c>
      <c r="AW197" s="7" t="s">
        <v>20</v>
      </c>
      <c r="AX197" s="7" t="s">
        <v>39</v>
      </c>
      <c r="AY197" s="135" t="s">
        <v>88</v>
      </c>
    </row>
    <row r="198" spans="2:65" s="7" customFormat="1" x14ac:dyDescent="0.3">
      <c r="B198" s="133"/>
      <c r="D198" s="134" t="s">
        <v>98</v>
      </c>
      <c r="E198" s="135" t="s">
        <v>1</v>
      </c>
      <c r="F198" s="136" t="s">
        <v>168</v>
      </c>
      <c r="H198" s="137">
        <v>116.64</v>
      </c>
      <c r="I198" s="138"/>
      <c r="L198" s="133"/>
      <c r="M198" s="139"/>
      <c r="N198" s="140"/>
      <c r="O198" s="140"/>
      <c r="P198" s="140"/>
      <c r="Q198" s="140"/>
      <c r="R198" s="140"/>
      <c r="S198" s="140"/>
      <c r="T198" s="141"/>
      <c r="AT198" s="135" t="s">
        <v>98</v>
      </c>
      <c r="AU198" s="135" t="s">
        <v>43</v>
      </c>
      <c r="AV198" s="7" t="s">
        <v>43</v>
      </c>
      <c r="AW198" s="7" t="s">
        <v>20</v>
      </c>
      <c r="AX198" s="7" t="s">
        <v>39</v>
      </c>
      <c r="AY198" s="135" t="s">
        <v>88</v>
      </c>
    </row>
    <row r="199" spans="2:65" s="8" customFormat="1" x14ac:dyDescent="0.3">
      <c r="B199" s="142"/>
      <c r="D199" s="143" t="s">
        <v>98</v>
      </c>
      <c r="E199" s="144" t="s">
        <v>1</v>
      </c>
      <c r="F199" s="145" t="s">
        <v>106</v>
      </c>
      <c r="H199" s="146">
        <v>180</v>
      </c>
      <c r="I199" s="147"/>
      <c r="L199" s="142"/>
      <c r="M199" s="148"/>
      <c r="N199" s="149"/>
      <c r="O199" s="149"/>
      <c r="P199" s="149"/>
      <c r="Q199" s="149"/>
      <c r="R199" s="149"/>
      <c r="S199" s="149"/>
      <c r="T199" s="150"/>
      <c r="AT199" s="151" t="s">
        <v>98</v>
      </c>
      <c r="AU199" s="151" t="s">
        <v>43</v>
      </c>
      <c r="AV199" s="8" t="s">
        <v>96</v>
      </c>
      <c r="AW199" s="8" t="s">
        <v>2</v>
      </c>
      <c r="AX199" s="8" t="s">
        <v>41</v>
      </c>
      <c r="AY199" s="151" t="s">
        <v>88</v>
      </c>
    </row>
    <row r="200" spans="2:65" s="1" customFormat="1" ht="22.5" customHeight="1" x14ac:dyDescent="0.3">
      <c r="B200" s="120"/>
      <c r="C200" s="152" t="s">
        <v>244</v>
      </c>
      <c r="D200" s="152" t="s">
        <v>144</v>
      </c>
      <c r="E200" s="153" t="s">
        <v>245</v>
      </c>
      <c r="F200" s="154" t="s">
        <v>246</v>
      </c>
      <c r="G200" s="155" t="s">
        <v>94</v>
      </c>
      <c r="H200" s="156">
        <v>180</v>
      </c>
      <c r="I200" s="157"/>
      <c r="J200" s="158">
        <f>ROUND(I200*H200,2)</f>
        <v>0</v>
      </c>
      <c r="K200" s="154" t="s">
        <v>1</v>
      </c>
      <c r="L200" s="159"/>
      <c r="M200" s="160" t="s">
        <v>1</v>
      </c>
      <c r="N200" s="161" t="s">
        <v>28</v>
      </c>
      <c r="O200" s="25"/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" t="s">
        <v>247</v>
      </c>
      <c r="AT200" s="13" t="s">
        <v>144</v>
      </c>
      <c r="AU200" s="13" t="s">
        <v>43</v>
      </c>
      <c r="AY200" s="13" t="s">
        <v>88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3" t="s">
        <v>41</v>
      </c>
      <c r="BK200" s="132">
        <f>ROUND(I200*H200,2)</f>
        <v>0</v>
      </c>
      <c r="BL200" s="13" t="s">
        <v>189</v>
      </c>
      <c r="BM200" s="13" t="s">
        <v>248</v>
      </c>
    </row>
    <row r="201" spans="2:65" s="7" customFormat="1" x14ac:dyDescent="0.3">
      <c r="B201" s="133"/>
      <c r="D201" s="134" t="s">
        <v>98</v>
      </c>
      <c r="E201" s="135" t="s">
        <v>1</v>
      </c>
      <c r="F201" s="136" t="s">
        <v>117</v>
      </c>
      <c r="H201" s="137">
        <v>4.8600000000000003</v>
      </c>
      <c r="I201" s="138"/>
      <c r="L201" s="133"/>
      <c r="M201" s="139"/>
      <c r="N201" s="140"/>
      <c r="O201" s="140"/>
      <c r="P201" s="140"/>
      <c r="Q201" s="140"/>
      <c r="R201" s="140"/>
      <c r="S201" s="140"/>
      <c r="T201" s="141"/>
      <c r="AT201" s="135" t="s">
        <v>98</v>
      </c>
      <c r="AU201" s="135" t="s">
        <v>43</v>
      </c>
      <c r="AV201" s="7" t="s">
        <v>43</v>
      </c>
      <c r="AW201" s="7" t="s">
        <v>20</v>
      </c>
      <c r="AX201" s="7" t="s">
        <v>39</v>
      </c>
      <c r="AY201" s="135" t="s">
        <v>88</v>
      </c>
    </row>
    <row r="202" spans="2:65" s="7" customFormat="1" x14ac:dyDescent="0.3">
      <c r="B202" s="133"/>
      <c r="D202" s="134" t="s">
        <v>98</v>
      </c>
      <c r="E202" s="135" t="s">
        <v>1</v>
      </c>
      <c r="F202" s="136" t="s">
        <v>163</v>
      </c>
      <c r="H202" s="137">
        <v>43.2</v>
      </c>
      <c r="I202" s="138"/>
      <c r="L202" s="133"/>
      <c r="M202" s="139"/>
      <c r="N202" s="140"/>
      <c r="O202" s="140"/>
      <c r="P202" s="140"/>
      <c r="Q202" s="140"/>
      <c r="R202" s="140"/>
      <c r="S202" s="140"/>
      <c r="T202" s="141"/>
      <c r="AT202" s="135" t="s">
        <v>98</v>
      </c>
      <c r="AU202" s="135" t="s">
        <v>43</v>
      </c>
      <c r="AV202" s="7" t="s">
        <v>43</v>
      </c>
      <c r="AW202" s="7" t="s">
        <v>20</v>
      </c>
      <c r="AX202" s="7" t="s">
        <v>39</v>
      </c>
      <c r="AY202" s="135" t="s">
        <v>88</v>
      </c>
    </row>
    <row r="203" spans="2:65" s="7" customFormat="1" x14ac:dyDescent="0.3">
      <c r="B203" s="133"/>
      <c r="D203" s="134" t="s">
        <v>98</v>
      </c>
      <c r="E203" s="135" t="s">
        <v>1</v>
      </c>
      <c r="F203" s="136" t="s">
        <v>119</v>
      </c>
      <c r="H203" s="137">
        <v>8.1</v>
      </c>
      <c r="I203" s="138"/>
      <c r="L203" s="133"/>
      <c r="M203" s="139"/>
      <c r="N203" s="140"/>
      <c r="O203" s="140"/>
      <c r="P203" s="140"/>
      <c r="Q203" s="140"/>
      <c r="R203" s="140"/>
      <c r="S203" s="140"/>
      <c r="T203" s="141"/>
      <c r="AT203" s="135" t="s">
        <v>98</v>
      </c>
      <c r="AU203" s="135" t="s">
        <v>43</v>
      </c>
      <c r="AV203" s="7" t="s">
        <v>43</v>
      </c>
      <c r="AW203" s="7" t="s">
        <v>20</v>
      </c>
      <c r="AX203" s="7" t="s">
        <v>39</v>
      </c>
      <c r="AY203" s="135" t="s">
        <v>88</v>
      </c>
    </row>
    <row r="204" spans="2:65" s="7" customFormat="1" x14ac:dyDescent="0.3">
      <c r="B204" s="133"/>
      <c r="D204" s="134" t="s">
        <v>98</v>
      </c>
      <c r="E204" s="135" t="s">
        <v>1</v>
      </c>
      <c r="F204" s="136" t="s">
        <v>120</v>
      </c>
      <c r="H204" s="137">
        <v>7.2</v>
      </c>
      <c r="I204" s="138"/>
      <c r="L204" s="133"/>
      <c r="M204" s="139"/>
      <c r="N204" s="140"/>
      <c r="O204" s="140"/>
      <c r="P204" s="140"/>
      <c r="Q204" s="140"/>
      <c r="R204" s="140"/>
      <c r="S204" s="140"/>
      <c r="T204" s="141"/>
      <c r="AT204" s="135" t="s">
        <v>98</v>
      </c>
      <c r="AU204" s="135" t="s">
        <v>43</v>
      </c>
      <c r="AV204" s="7" t="s">
        <v>43</v>
      </c>
      <c r="AW204" s="7" t="s">
        <v>20</v>
      </c>
      <c r="AX204" s="7" t="s">
        <v>39</v>
      </c>
      <c r="AY204" s="135" t="s">
        <v>88</v>
      </c>
    </row>
    <row r="205" spans="2:65" s="7" customFormat="1" x14ac:dyDescent="0.3">
      <c r="B205" s="133"/>
      <c r="D205" s="134" t="s">
        <v>98</v>
      </c>
      <c r="E205" s="135" t="s">
        <v>1</v>
      </c>
      <c r="F205" s="136" t="s">
        <v>168</v>
      </c>
      <c r="H205" s="137">
        <v>116.64</v>
      </c>
      <c r="I205" s="138"/>
      <c r="L205" s="133"/>
      <c r="M205" s="139"/>
      <c r="N205" s="140"/>
      <c r="O205" s="140"/>
      <c r="P205" s="140"/>
      <c r="Q205" s="140"/>
      <c r="R205" s="140"/>
      <c r="S205" s="140"/>
      <c r="T205" s="141"/>
      <c r="AT205" s="135" t="s">
        <v>98</v>
      </c>
      <c r="AU205" s="135" t="s">
        <v>43</v>
      </c>
      <c r="AV205" s="7" t="s">
        <v>43</v>
      </c>
      <c r="AW205" s="7" t="s">
        <v>20</v>
      </c>
      <c r="AX205" s="7" t="s">
        <v>39</v>
      </c>
      <c r="AY205" s="135" t="s">
        <v>88</v>
      </c>
    </row>
    <row r="206" spans="2:65" s="8" customFormat="1" x14ac:dyDescent="0.3">
      <c r="B206" s="142"/>
      <c r="D206" s="143" t="s">
        <v>98</v>
      </c>
      <c r="E206" s="144" t="s">
        <v>1</v>
      </c>
      <c r="F206" s="145" t="s">
        <v>106</v>
      </c>
      <c r="H206" s="146">
        <v>180</v>
      </c>
      <c r="I206" s="147"/>
      <c r="L206" s="142"/>
      <c r="M206" s="148"/>
      <c r="N206" s="149"/>
      <c r="O206" s="149"/>
      <c r="P206" s="149"/>
      <c r="Q206" s="149"/>
      <c r="R206" s="149"/>
      <c r="S206" s="149"/>
      <c r="T206" s="150"/>
      <c r="AT206" s="151" t="s">
        <v>98</v>
      </c>
      <c r="AU206" s="151" t="s">
        <v>43</v>
      </c>
      <c r="AV206" s="8" t="s">
        <v>96</v>
      </c>
      <c r="AW206" s="8" t="s">
        <v>2</v>
      </c>
      <c r="AX206" s="8" t="s">
        <v>41</v>
      </c>
      <c r="AY206" s="151" t="s">
        <v>88</v>
      </c>
    </row>
    <row r="207" spans="2:65" s="1" customFormat="1" ht="31.5" customHeight="1" x14ac:dyDescent="0.3">
      <c r="B207" s="120"/>
      <c r="C207" s="121" t="s">
        <v>249</v>
      </c>
      <c r="D207" s="121" t="s">
        <v>91</v>
      </c>
      <c r="E207" s="122" t="s">
        <v>250</v>
      </c>
      <c r="F207" s="123" t="s">
        <v>251</v>
      </c>
      <c r="G207" s="124" t="s">
        <v>229</v>
      </c>
      <c r="H207" s="125">
        <v>2</v>
      </c>
      <c r="I207" s="126"/>
      <c r="J207" s="127">
        <f>ROUND(I207*H207,2)</f>
        <v>0</v>
      </c>
      <c r="K207" s="123" t="s">
        <v>95</v>
      </c>
      <c r="L207" s="24"/>
      <c r="M207" s="128" t="s">
        <v>1</v>
      </c>
      <c r="N207" s="129" t="s">
        <v>28</v>
      </c>
      <c r="O207" s="25"/>
      <c r="P207" s="130">
        <f>O207*H207</f>
        <v>0</v>
      </c>
      <c r="Q207" s="130">
        <v>8.5999999999999998E-4</v>
      </c>
      <c r="R207" s="130">
        <f>Q207*H207</f>
        <v>1.72E-3</v>
      </c>
      <c r="S207" s="130">
        <v>0</v>
      </c>
      <c r="T207" s="131">
        <f>S207*H207</f>
        <v>0</v>
      </c>
      <c r="AR207" s="13" t="s">
        <v>189</v>
      </c>
      <c r="AT207" s="13" t="s">
        <v>91</v>
      </c>
      <c r="AU207" s="13" t="s">
        <v>43</v>
      </c>
      <c r="AY207" s="13" t="s">
        <v>88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3" t="s">
        <v>41</v>
      </c>
      <c r="BK207" s="132">
        <f>ROUND(I207*H207,2)</f>
        <v>0</v>
      </c>
      <c r="BL207" s="13" t="s">
        <v>189</v>
      </c>
      <c r="BM207" s="13" t="s">
        <v>252</v>
      </c>
    </row>
    <row r="208" spans="2:65" s="1" customFormat="1" ht="22.5" customHeight="1" x14ac:dyDescent="0.3">
      <c r="B208" s="120"/>
      <c r="C208" s="152" t="s">
        <v>253</v>
      </c>
      <c r="D208" s="152" t="s">
        <v>144</v>
      </c>
      <c r="E208" s="153" t="s">
        <v>254</v>
      </c>
      <c r="F208" s="154" t="s">
        <v>255</v>
      </c>
      <c r="G208" s="155" t="s">
        <v>94</v>
      </c>
      <c r="H208" s="156">
        <v>5.7960000000000003</v>
      </c>
      <c r="I208" s="157"/>
      <c r="J208" s="158">
        <f>ROUND(I208*H208,2)</f>
        <v>0</v>
      </c>
      <c r="K208" s="154" t="s">
        <v>1</v>
      </c>
      <c r="L208" s="159"/>
      <c r="M208" s="160" t="s">
        <v>1</v>
      </c>
      <c r="N208" s="161" t="s">
        <v>28</v>
      </c>
      <c r="O208" s="25"/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AR208" s="13" t="s">
        <v>247</v>
      </c>
      <c r="AT208" s="13" t="s">
        <v>144</v>
      </c>
      <c r="AU208" s="13" t="s">
        <v>43</v>
      </c>
      <c r="AY208" s="13" t="s">
        <v>88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3" t="s">
        <v>41</v>
      </c>
      <c r="BK208" s="132">
        <f>ROUND(I208*H208,2)</f>
        <v>0</v>
      </c>
      <c r="BL208" s="13" t="s">
        <v>189</v>
      </c>
      <c r="BM208" s="13" t="s">
        <v>256</v>
      </c>
    </row>
    <row r="209" spans="2:65" s="7" customFormat="1" x14ac:dyDescent="0.3">
      <c r="B209" s="133"/>
      <c r="D209" s="134" t="s">
        <v>98</v>
      </c>
      <c r="E209" s="135" t="s">
        <v>1</v>
      </c>
      <c r="F209" s="136" t="s">
        <v>173</v>
      </c>
      <c r="H209" s="137">
        <v>3.22</v>
      </c>
      <c r="I209" s="138"/>
      <c r="L209" s="133"/>
      <c r="M209" s="139"/>
      <c r="N209" s="140"/>
      <c r="O209" s="140"/>
      <c r="P209" s="140"/>
      <c r="Q209" s="140"/>
      <c r="R209" s="140"/>
      <c r="S209" s="140"/>
      <c r="T209" s="141"/>
      <c r="AT209" s="135" t="s">
        <v>98</v>
      </c>
      <c r="AU209" s="135" t="s">
        <v>43</v>
      </c>
      <c r="AV209" s="7" t="s">
        <v>43</v>
      </c>
      <c r="AW209" s="7" t="s">
        <v>20</v>
      </c>
      <c r="AX209" s="7" t="s">
        <v>39</v>
      </c>
      <c r="AY209" s="135" t="s">
        <v>88</v>
      </c>
    </row>
    <row r="210" spans="2:65" s="7" customFormat="1" x14ac:dyDescent="0.3">
      <c r="B210" s="133"/>
      <c r="D210" s="134" t="s">
        <v>98</v>
      </c>
      <c r="E210" s="135" t="s">
        <v>1</v>
      </c>
      <c r="F210" s="136" t="s">
        <v>174</v>
      </c>
      <c r="H210" s="137">
        <v>2.5760000000000001</v>
      </c>
      <c r="I210" s="138"/>
      <c r="L210" s="133"/>
      <c r="M210" s="139"/>
      <c r="N210" s="140"/>
      <c r="O210" s="140"/>
      <c r="P210" s="140"/>
      <c r="Q210" s="140"/>
      <c r="R210" s="140"/>
      <c r="S210" s="140"/>
      <c r="T210" s="141"/>
      <c r="AT210" s="135" t="s">
        <v>98</v>
      </c>
      <c r="AU210" s="135" t="s">
        <v>43</v>
      </c>
      <c r="AV210" s="7" t="s">
        <v>43</v>
      </c>
      <c r="AW210" s="7" t="s">
        <v>20</v>
      </c>
      <c r="AX210" s="7" t="s">
        <v>39</v>
      </c>
      <c r="AY210" s="135" t="s">
        <v>88</v>
      </c>
    </row>
    <row r="211" spans="2:65" s="8" customFormat="1" x14ac:dyDescent="0.3">
      <c r="B211" s="142"/>
      <c r="D211" s="143" t="s">
        <v>98</v>
      </c>
      <c r="E211" s="144" t="s">
        <v>1</v>
      </c>
      <c r="F211" s="145" t="s">
        <v>106</v>
      </c>
      <c r="H211" s="146">
        <v>5.7960000000000003</v>
      </c>
      <c r="I211" s="147"/>
      <c r="L211" s="142"/>
      <c r="M211" s="148"/>
      <c r="N211" s="149"/>
      <c r="O211" s="149"/>
      <c r="P211" s="149"/>
      <c r="Q211" s="149"/>
      <c r="R211" s="149"/>
      <c r="S211" s="149"/>
      <c r="T211" s="150"/>
      <c r="AT211" s="151" t="s">
        <v>98</v>
      </c>
      <c r="AU211" s="151" t="s">
        <v>43</v>
      </c>
      <c r="AV211" s="8" t="s">
        <v>96</v>
      </c>
      <c r="AW211" s="8" t="s">
        <v>2</v>
      </c>
      <c r="AX211" s="8" t="s">
        <v>41</v>
      </c>
      <c r="AY211" s="151" t="s">
        <v>88</v>
      </c>
    </row>
    <row r="212" spans="2:65" s="1" customFormat="1" ht="31.5" customHeight="1" x14ac:dyDescent="0.3">
      <c r="B212" s="120"/>
      <c r="C212" s="121" t="s">
        <v>257</v>
      </c>
      <c r="D212" s="121" t="s">
        <v>91</v>
      </c>
      <c r="E212" s="122" t="s">
        <v>258</v>
      </c>
      <c r="F212" s="123" t="s">
        <v>259</v>
      </c>
      <c r="G212" s="124" t="s">
        <v>229</v>
      </c>
      <c r="H212" s="125">
        <v>2</v>
      </c>
      <c r="I212" s="126"/>
      <c r="J212" s="127">
        <f>ROUND(I212*H212,2)</f>
        <v>0</v>
      </c>
      <c r="K212" s="123" t="s">
        <v>95</v>
      </c>
      <c r="L212" s="24"/>
      <c r="M212" s="128" t="s">
        <v>1</v>
      </c>
      <c r="N212" s="129" t="s">
        <v>28</v>
      </c>
      <c r="O212" s="25"/>
      <c r="P212" s="130">
        <f>O212*H212</f>
        <v>0</v>
      </c>
      <c r="Q212" s="130">
        <v>0</v>
      </c>
      <c r="R212" s="130">
        <f>Q212*H212</f>
        <v>0</v>
      </c>
      <c r="S212" s="130">
        <v>0</v>
      </c>
      <c r="T212" s="131">
        <f>S212*H212</f>
        <v>0</v>
      </c>
      <c r="AR212" s="13" t="s">
        <v>189</v>
      </c>
      <c r="AT212" s="13" t="s">
        <v>91</v>
      </c>
      <c r="AU212" s="13" t="s">
        <v>43</v>
      </c>
      <c r="AY212" s="13" t="s">
        <v>88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3" t="s">
        <v>41</v>
      </c>
      <c r="BK212" s="132">
        <f>ROUND(I212*H212,2)</f>
        <v>0</v>
      </c>
      <c r="BL212" s="13" t="s">
        <v>189</v>
      </c>
      <c r="BM212" s="13" t="s">
        <v>260</v>
      </c>
    </row>
    <row r="213" spans="2:65" s="1" customFormat="1" ht="22.5" customHeight="1" x14ac:dyDescent="0.3">
      <c r="B213" s="120"/>
      <c r="C213" s="152" t="s">
        <v>261</v>
      </c>
      <c r="D213" s="152" t="s">
        <v>144</v>
      </c>
      <c r="E213" s="153" t="s">
        <v>262</v>
      </c>
      <c r="F213" s="154" t="s">
        <v>263</v>
      </c>
      <c r="G213" s="155" t="s">
        <v>229</v>
      </c>
      <c r="H213" s="156">
        <v>2</v>
      </c>
      <c r="I213" s="157"/>
      <c r="J213" s="158">
        <f>ROUND(I213*H213,2)</f>
        <v>0</v>
      </c>
      <c r="K213" s="154" t="s">
        <v>95</v>
      </c>
      <c r="L213" s="159"/>
      <c r="M213" s="160" t="s">
        <v>1</v>
      </c>
      <c r="N213" s="161" t="s">
        <v>28</v>
      </c>
      <c r="O213" s="25"/>
      <c r="P213" s="130">
        <f>O213*H213</f>
        <v>0</v>
      </c>
      <c r="Q213" s="130">
        <v>2.3999999999999998E-3</v>
      </c>
      <c r="R213" s="130">
        <f>Q213*H213</f>
        <v>4.7999999999999996E-3</v>
      </c>
      <c r="S213" s="130">
        <v>0</v>
      </c>
      <c r="T213" s="131">
        <f>S213*H213</f>
        <v>0</v>
      </c>
      <c r="AR213" s="13" t="s">
        <v>247</v>
      </c>
      <c r="AT213" s="13" t="s">
        <v>144</v>
      </c>
      <c r="AU213" s="13" t="s">
        <v>43</v>
      </c>
      <c r="AY213" s="13" t="s">
        <v>88</v>
      </c>
      <c r="BE213" s="132">
        <f>IF(N213="základní",J213,0)</f>
        <v>0</v>
      </c>
      <c r="BF213" s="132">
        <f>IF(N213="snížená",J213,0)</f>
        <v>0</v>
      </c>
      <c r="BG213" s="132">
        <f>IF(N213="zákl. přenesená",J213,0)</f>
        <v>0</v>
      </c>
      <c r="BH213" s="132">
        <f>IF(N213="sníž. přenesená",J213,0)</f>
        <v>0</v>
      </c>
      <c r="BI213" s="132">
        <f>IF(N213="nulová",J213,0)</f>
        <v>0</v>
      </c>
      <c r="BJ213" s="13" t="s">
        <v>41</v>
      </c>
      <c r="BK213" s="132">
        <f>ROUND(I213*H213,2)</f>
        <v>0</v>
      </c>
      <c r="BL213" s="13" t="s">
        <v>189</v>
      </c>
      <c r="BM213" s="13" t="s">
        <v>264</v>
      </c>
    </row>
    <row r="214" spans="2:65" s="1" customFormat="1" ht="31.5" customHeight="1" x14ac:dyDescent="0.3">
      <c r="B214" s="120"/>
      <c r="C214" s="121" t="s">
        <v>265</v>
      </c>
      <c r="D214" s="121" t="s">
        <v>91</v>
      </c>
      <c r="E214" s="122" t="s">
        <v>266</v>
      </c>
      <c r="F214" s="123" t="s">
        <v>267</v>
      </c>
      <c r="G214" s="124" t="s">
        <v>229</v>
      </c>
      <c r="H214" s="125">
        <v>2.7</v>
      </c>
      <c r="I214" s="126"/>
      <c r="J214" s="127">
        <f>ROUND(I214*H214,2)</f>
        <v>0</v>
      </c>
      <c r="K214" s="123" t="s">
        <v>95</v>
      </c>
      <c r="L214" s="24"/>
      <c r="M214" s="128" t="s">
        <v>1</v>
      </c>
      <c r="N214" s="129" t="s">
        <v>28</v>
      </c>
      <c r="O214" s="25"/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" t="s">
        <v>189</v>
      </c>
      <c r="AT214" s="13" t="s">
        <v>91</v>
      </c>
      <c r="AU214" s="13" t="s">
        <v>43</v>
      </c>
      <c r="AY214" s="13" t="s">
        <v>88</v>
      </c>
      <c r="BE214" s="132">
        <f>IF(N214="základní",J214,0)</f>
        <v>0</v>
      </c>
      <c r="BF214" s="132">
        <f>IF(N214="snížená",J214,0)</f>
        <v>0</v>
      </c>
      <c r="BG214" s="132">
        <f>IF(N214="zákl. přenesená",J214,0)</f>
        <v>0</v>
      </c>
      <c r="BH214" s="132">
        <f>IF(N214="sníž. přenesená",J214,0)</f>
        <v>0</v>
      </c>
      <c r="BI214" s="132">
        <f>IF(N214="nulová",J214,0)</f>
        <v>0</v>
      </c>
      <c r="BJ214" s="13" t="s">
        <v>41</v>
      </c>
      <c r="BK214" s="132">
        <f>ROUND(I214*H214,2)</f>
        <v>0</v>
      </c>
      <c r="BL214" s="13" t="s">
        <v>189</v>
      </c>
      <c r="BM214" s="13" t="s">
        <v>268</v>
      </c>
    </row>
    <row r="215" spans="2:65" s="7" customFormat="1" x14ac:dyDescent="0.3">
      <c r="B215" s="133"/>
      <c r="D215" s="143" t="s">
        <v>98</v>
      </c>
      <c r="E215" s="162" t="s">
        <v>1</v>
      </c>
      <c r="F215" s="163" t="s">
        <v>216</v>
      </c>
      <c r="H215" s="164">
        <v>2.7</v>
      </c>
      <c r="I215" s="138"/>
      <c r="L215" s="133"/>
      <c r="M215" s="139"/>
      <c r="N215" s="140"/>
      <c r="O215" s="140"/>
      <c r="P215" s="140"/>
      <c r="Q215" s="140"/>
      <c r="R215" s="140"/>
      <c r="S215" s="140"/>
      <c r="T215" s="141"/>
      <c r="AT215" s="135" t="s">
        <v>98</v>
      </c>
      <c r="AU215" s="135" t="s">
        <v>43</v>
      </c>
      <c r="AV215" s="7" t="s">
        <v>43</v>
      </c>
      <c r="AW215" s="7" t="s">
        <v>20</v>
      </c>
      <c r="AX215" s="7" t="s">
        <v>41</v>
      </c>
      <c r="AY215" s="135" t="s">
        <v>88</v>
      </c>
    </row>
    <row r="216" spans="2:65" s="1" customFormat="1" ht="31.5" customHeight="1" x14ac:dyDescent="0.3">
      <c r="B216" s="120"/>
      <c r="C216" s="121" t="s">
        <v>247</v>
      </c>
      <c r="D216" s="121" t="s">
        <v>91</v>
      </c>
      <c r="E216" s="122" t="s">
        <v>269</v>
      </c>
      <c r="F216" s="123" t="s">
        <v>270</v>
      </c>
      <c r="G216" s="124" t="s">
        <v>229</v>
      </c>
      <c r="H216" s="125">
        <v>25</v>
      </c>
      <c r="I216" s="126"/>
      <c r="J216" s="127">
        <f>ROUND(I216*H216,2)</f>
        <v>0</v>
      </c>
      <c r="K216" s="123" t="s">
        <v>109</v>
      </c>
      <c r="L216" s="24"/>
      <c r="M216" s="128" t="s">
        <v>1</v>
      </c>
      <c r="N216" s="129" t="s">
        <v>28</v>
      </c>
      <c r="O216" s="25"/>
      <c r="P216" s="130">
        <f>O216*H216</f>
        <v>0</v>
      </c>
      <c r="Q216" s="130">
        <v>0</v>
      </c>
      <c r="R216" s="130">
        <f>Q216*H216</f>
        <v>0</v>
      </c>
      <c r="S216" s="130">
        <v>0</v>
      </c>
      <c r="T216" s="131">
        <f>S216*H216</f>
        <v>0</v>
      </c>
      <c r="AR216" s="13" t="s">
        <v>189</v>
      </c>
      <c r="AT216" s="13" t="s">
        <v>91</v>
      </c>
      <c r="AU216" s="13" t="s">
        <v>43</v>
      </c>
      <c r="AY216" s="13" t="s">
        <v>88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3" t="s">
        <v>41</v>
      </c>
      <c r="BK216" s="132">
        <f>ROUND(I216*H216,2)</f>
        <v>0</v>
      </c>
      <c r="BL216" s="13" t="s">
        <v>189</v>
      </c>
      <c r="BM216" s="13" t="s">
        <v>271</v>
      </c>
    </row>
    <row r="217" spans="2:65" s="1" customFormat="1" ht="31.5" customHeight="1" x14ac:dyDescent="0.3">
      <c r="B217" s="120"/>
      <c r="C217" s="121" t="s">
        <v>272</v>
      </c>
      <c r="D217" s="121" t="s">
        <v>91</v>
      </c>
      <c r="E217" s="122" t="s">
        <v>273</v>
      </c>
      <c r="F217" s="123" t="s">
        <v>274</v>
      </c>
      <c r="G217" s="124" t="s">
        <v>229</v>
      </c>
      <c r="H217" s="125">
        <v>27</v>
      </c>
      <c r="I217" s="126"/>
      <c r="J217" s="127">
        <f>ROUND(I217*H217,2)</f>
        <v>0</v>
      </c>
      <c r="K217" s="123" t="s">
        <v>95</v>
      </c>
      <c r="L217" s="24"/>
      <c r="M217" s="128" t="s">
        <v>1</v>
      </c>
      <c r="N217" s="129" t="s">
        <v>28</v>
      </c>
      <c r="O217" s="25"/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" t="s">
        <v>189</v>
      </c>
      <c r="AT217" s="13" t="s">
        <v>91</v>
      </c>
      <c r="AU217" s="13" t="s">
        <v>43</v>
      </c>
      <c r="AY217" s="13" t="s">
        <v>88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3" t="s">
        <v>41</v>
      </c>
      <c r="BK217" s="132">
        <f>ROUND(I217*H217,2)</f>
        <v>0</v>
      </c>
      <c r="BL217" s="13" t="s">
        <v>189</v>
      </c>
      <c r="BM217" s="13" t="s">
        <v>275</v>
      </c>
    </row>
    <row r="218" spans="2:65" s="1" customFormat="1" ht="22.5" customHeight="1" x14ac:dyDescent="0.3">
      <c r="B218" s="120"/>
      <c r="C218" s="152" t="s">
        <v>276</v>
      </c>
      <c r="D218" s="152" t="s">
        <v>144</v>
      </c>
      <c r="E218" s="153" t="s">
        <v>277</v>
      </c>
      <c r="F218" s="154" t="s">
        <v>278</v>
      </c>
      <c r="G218" s="155" t="s">
        <v>126</v>
      </c>
      <c r="H218" s="156">
        <v>99</v>
      </c>
      <c r="I218" s="157"/>
      <c r="J218" s="158">
        <f>ROUND(I218*H218,2)</f>
        <v>0</v>
      </c>
      <c r="K218" s="154" t="s">
        <v>95</v>
      </c>
      <c r="L218" s="159"/>
      <c r="M218" s="160" t="s">
        <v>1</v>
      </c>
      <c r="N218" s="161" t="s">
        <v>28</v>
      </c>
      <c r="O218" s="25"/>
      <c r="P218" s="130">
        <f>O218*H218</f>
        <v>0</v>
      </c>
      <c r="Q218" s="130">
        <v>1.8E-3</v>
      </c>
      <c r="R218" s="130">
        <f>Q218*H218</f>
        <v>0.1782</v>
      </c>
      <c r="S218" s="130">
        <v>0</v>
      </c>
      <c r="T218" s="131">
        <f>S218*H218</f>
        <v>0</v>
      </c>
      <c r="AR218" s="13" t="s">
        <v>247</v>
      </c>
      <c r="AT218" s="13" t="s">
        <v>144</v>
      </c>
      <c r="AU218" s="13" t="s">
        <v>43</v>
      </c>
      <c r="AY218" s="13" t="s">
        <v>88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3" t="s">
        <v>41</v>
      </c>
      <c r="BK218" s="132">
        <f>ROUND(I218*H218,2)</f>
        <v>0</v>
      </c>
      <c r="BL218" s="13" t="s">
        <v>189</v>
      </c>
      <c r="BM218" s="13" t="s">
        <v>279</v>
      </c>
    </row>
    <row r="219" spans="2:65" s="7" customFormat="1" x14ac:dyDescent="0.3">
      <c r="B219" s="133"/>
      <c r="D219" s="134" t="s">
        <v>98</v>
      </c>
      <c r="E219" s="135" t="s">
        <v>1</v>
      </c>
      <c r="F219" s="136" t="s">
        <v>216</v>
      </c>
      <c r="H219" s="137">
        <v>2.7</v>
      </c>
      <c r="I219" s="138"/>
      <c r="L219" s="133"/>
      <c r="M219" s="139"/>
      <c r="N219" s="140"/>
      <c r="O219" s="140"/>
      <c r="P219" s="140"/>
      <c r="Q219" s="140"/>
      <c r="R219" s="140"/>
      <c r="S219" s="140"/>
      <c r="T219" s="141"/>
      <c r="AT219" s="135" t="s">
        <v>98</v>
      </c>
      <c r="AU219" s="135" t="s">
        <v>43</v>
      </c>
      <c r="AV219" s="7" t="s">
        <v>43</v>
      </c>
      <c r="AW219" s="7" t="s">
        <v>20</v>
      </c>
      <c r="AX219" s="7" t="s">
        <v>39</v>
      </c>
      <c r="AY219" s="135" t="s">
        <v>88</v>
      </c>
    </row>
    <row r="220" spans="2:65" s="7" customFormat="1" x14ac:dyDescent="0.3">
      <c r="B220" s="133"/>
      <c r="D220" s="134" t="s">
        <v>98</v>
      </c>
      <c r="E220" s="135" t="s">
        <v>1</v>
      </c>
      <c r="F220" s="136" t="s">
        <v>212</v>
      </c>
      <c r="H220" s="137">
        <v>24</v>
      </c>
      <c r="I220" s="138"/>
      <c r="L220" s="133"/>
      <c r="M220" s="139"/>
      <c r="N220" s="140"/>
      <c r="O220" s="140"/>
      <c r="P220" s="140"/>
      <c r="Q220" s="140"/>
      <c r="R220" s="140"/>
      <c r="S220" s="140"/>
      <c r="T220" s="141"/>
      <c r="AT220" s="135" t="s">
        <v>98</v>
      </c>
      <c r="AU220" s="135" t="s">
        <v>43</v>
      </c>
      <c r="AV220" s="7" t="s">
        <v>43</v>
      </c>
      <c r="AW220" s="7" t="s">
        <v>20</v>
      </c>
      <c r="AX220" s="7" t="s">
        <v>39</v>
      </c>
      <c r="AY220" s="135" t="s">
        <v>88</v>
      </c>
    </row>
    <row r="221" spans="2:65" s="7" customFormat="1" x14ac:dyDescent="0.3">
      <c r="B221" s="133"/>
      <c r="D221" s="134" t="s">
        <v>98</v>
      </c>
      <c r="E221" s="135" t="s">
        <v>1</v>
      </c>
      <c r="F221" s="136" t="s">
        <v>213</v>
      </c>
      <c r="H221" s="137">
        <v>4.5</v>
      </c>
      <c r="I221" s="138"/>
      <c r="L221" s="133"/>
      <c r="M221" s="139"/>
      <c r="N221" s="140"/>
      <c r="O221" s="140"/>
      <c r="P221" s="140"/>
      <c r="Q221" s="140"/>
      <c r="R221" s="140"/>
      <c r="S221" s="140"/>
      <c r="T221" s="141"/>
      <c r="AT221" s="135" t="s">
        <v>98</v>
      </c>
      <c r="AU221" s="135" t="s">
        <v>43</v>
      </c>
      <c r="AV221" s="7" t="s">
        <v>43</v>
      </c>
      <c r="AW221" s="7" t="s">
        <v>20</v>
      </c>
      <c r="AX221" s="7" t="s">
        <v>39</v>
      </c>
      <c r="AY221" s="135" t="s">
        <v>88</v>
      </c>
    </row>
    <row r="222" spans="2:65" s="7" customFormat="1" x14ac:dyDescent="0.3">
      <c r="B222" s="133"/>
      <c r="D222" s="134" t="s">
        <v>98</v>
      </c>
      <c r="E222" s="135" t="s">
        <v>1</v>
      </c>
      <c r="F222" s="136" t="s">
        <v>214</v>
      </c>
      <c r="H222" s="137">
        <v>3</v>
      </c>
      <c r="I222" s="138"/>
      <c r="L222" s="133"/>
      <c r="M222" s="139"/>
      <c r="N222" s="140"/>
      <c r="O222" s="140"/>
      <c r="P222" s="140"/>
      <c r="Q222" s="140"/>
      <c r="R222" s="140"/>
      <c r="S222" s="140"/>
      <c r="T222" s="141"/>
      <c r="AT222" s="135" t="s">
        <v>98</v>
      </c>
      <c r="AU222" s="135" t="s">
        <v>43</v>
      </c>
      <c r="AV222" s="7" t="s">
        <v>43</v>
      </c>
      <c r="AW222" s="7" t="s">
        <v>20</v>
      </c>
      <c r="AX222" s="7" t="s">
        <v>39</v>
      </c>
      <c r="AY222" s="135" t="s">
        <v>88</v>
      </c>
    </row>
    <row r="223" spans="2:65" s="7" customFormat="1" x14ac:dyDescent="0.3">
      <c r="B223" s="133"/>
      <c r="D223" s="134" t="s">
        <v>98</v>
      </c>
      <c r="E223" s="135" t="s">
        <v>1</v>
      </c>
      <c r="F223" s="136" t="s">
        <v>215</v>
      </c>
      <c r="H223" s="137">
        <v>64.8</v>
      </c>
      <c r="I223" s="138"/>
      <c r="L223" s="133"/>
      <c r="M223" s="139"/>
      <c r="N223" s="140"/>
      <c r="O223" s="140"/>
      <c r="P223" s="140"/>
      <c r="Q223" s="140"/>
      <c r="R223" s="140"/>
      <c r="S223" s="140"/>
      <c r="T223" s="141"/>
      <c r="AT223" s="135" t="s">
        <v>98</v>
      </c>
      <c r="AU223" s="135" t="s">
        <v>43</v>
      </c>
      <c r="AV223" s="7" t="s">
        <v>43</v>
      </c>
      <c r="AW223" s="7" t="s">
        <v>20</v>
      </c>
      <c r="AX223" s="7" t="s">
        <v>39</v>
      </c>
      <c r="AY223" s="135" t="s">
        <v>88</v>
      </c>
    </row>
    <row r="224" spans="2:65" s="8" customFormat="1" x14ac:dyDescent="0.3">
      <c r="B224" s="142"/>
      <c r="D224" s="143" t="s">
        <v>98</v>
      </c>
      <c r="E224" s="144" t="s">
        <v>1</v>
      </c>
      <c r="F224" s="145" t="s">
        <v>106</v>
      </c>
      <c r="H224" s="146">
        <v>99</v>
      </c>
      <c r="I224" s="147"/>
      <c r="L224" s="142"/>
      <c r="M224" s="148"/>
      <c r="N224" s="149"/>
      <c r="O224" s="149"/>
      <c r="P224" s="149"/>
      <c r="Q224" s="149"/>
      <c r="R224" s="149"/>
      <c r="S224" s="149"/>
      <c r="T224" s="150"/>
      <c r="AT224" s="151" t="s">
        <v>98</v>
      </c>
      <c r="AU224" s="151" t="s">
        <v>43</v>
      </c>
      <c r="AV224" s="8" t="s">
        <v>96</v>
      </c>
      <c r="AW224" s="8" t="s">
        <v>2</v>
      </c>
      <c r="AX224" s="8" t="s">
        <v>41</v>
      </c>
      <c r="AY224" s="151" t="s">
        <v>88</v>
      </c>
    </row>
    <row r="225" spans="2:65" s="1" customFormat="1" ht="22.5" customHeight="1" x14ac:dyDescent="0.3">
      <c r="B225" s="120"/>
      <c r="C225" s="152" t="s">
        <v>280</v>
      </c>
      <c r="D225" s="152" t="s">
        <v>144</v>
      </c>
      <c r="E225" s="153" t="s">
        <v>281</v>
      </c>
      <c r="F225" s="154" t="s">
        <v>282</v>
      </c>
      <c r="G225" s="155" t="s">
        <v>229</v>
      </c>
      <c r="H225" s="156">
        <v>110</v>
      </c>
      <c r="I225" s="157"/>
      <c r="J225" s="158">
        <f>ROUND(I225*H225,2)</f>
        <v>0</v>
      </c>
      <c r="K225" s="154" t="s">
        <v>95</v>
      </c>
      <c r="L225" s="159"/>
      <c r="M225" s="160" t="s">
        <v>1</v>
      </c>
      <c r="N225" s="161" t="s">
        <v>28</v>
      </c>
      <c r="O225" s="25"/>
      <c r="P225" s="130">
        <f>O225*H225</f>
        <v>0</v>
      </c>
      <c r="Q225" s="130">
        <v>2.0000000000000001E-4</v>
      </c>
      <c r="R225" s="130">
        <f>Q225*H225</f>
        <v>2.2000000000000002E-2</v>
      </c>
      <c r="S225" s="130">
        <v>0</v>
      </c>
      <c r="T225" s="131">
        <f>S225*H225</f>
        <v>0</v>
      </c>
      <c r="AR225" s="13" t="s">
        <v>247</v>
      </c>
      <c r="AT225" s="13" t="s">
        <v>144</v>
      </c>
      <c r="AU225" s="13" t="s">
        <v>43</v>
      </c>
      <c r="AY225" s="13" t="s">
        <v>88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41</v>
      </c>
      <c r="BK225" s="132">
        <f>ROUND(I225*H225,2)</f>
        <v>0</v>
      </c>
      <c r="BL225" s="13" t="s">
        <v>189</v>
      </c>
      <c r="BM225" s="13" t="s">
        <v>283</v>
      </c>
    </row>
    <row r="226" spans="2:65" s="7" customFormat="1" x14ac:dyDescent="0.3">
      <c r="B226" s="133"/>
      <c r="D226" s="143" t="s">
        <v>98</v>
      </c>
      <c r="E226" s="162" t="s">
        <v>1</v>
      </c>
      <c r="F226" s="163" t="s">
        <v>284</v>
      </c>
      <c r="H226" s="164">
        <v>110</v>
      </c>
      <c r="I226" s="138"/>
      <c r="L226" s="133"/>
      <c r="M226" s="139"/>
      <c r="N226" s="140"/>
      <c r="O226" s="140"/>
      <c r="P226" s="140"/>
      <c r="Q226" s="140"/>
      <c r="R226" s="140"/>
      <c r="S226" s="140"/>
      <c r="T226" s="141"/>
      <c r="AT226" s="135" t="s">
        <v>98</v>
      </c>
      <c r="AU226" s="135" t="s">
        <v>43</v>
      </c>
      <c r="AV226" s="7" t="s">
        <v>43</v>
      </c>
      <c r="AW226" s="7" t="s">
        <v>20</v>
      </c>
      <c r="AX226" s="7" t="s">
        <v>41</v>
      </c>
      <c r="AY226" s="135" t="s">
        <v>88</v>
      </c>
    </row>
    <row r="227" spans="2:65" s="1" customFormat="1" ht="22.5" customHeight="1" x14ac:dyDescent="0.3">
      <c r="B227" s="120"/>
      <c r="C227" s="121" t="s">
        <v>285</v>
      </c>
      <c r="D227" s="121" t="s">
        <v>91</v>
      </c>
      <c r="E227" s="122" t="s">
        <v>286</v>
      </c>
      <c r="F227" s="123" t="s">
        <v>287</v>
      </c>
      <c r="G227" s="124" t="s">
        <v>229</v>
      </c>
      <c r="H227" s="125">
        <v>2</v>
      </c>
      <c r="I227" s="126"/>
      <c r="J227" s="127">
        <f>ROUND(I227*H227,2)</f>
        <v>0</v>
      </c>
      <c r="K227" s="123" t="s">
        <v>1</v>
      </c>
      <c r="L227" s="24"/>
      <c r="M227" s="128" t="s">
        <v>1</v>
      </c>
      <c r="N227" s="129" t="s">
        <v>28</v>
      </c>
      <c r="O227" s="25"/>
      <c r="P227" s="130">
        <f>O227*H227</f>
        <v>0</v>
      </c>
      <c r="Q227" s="130">
        <v>0</v>
      </c>
      <c r="R227" s="130">
        <f>Q227*H227</f>
        <v>0</v>
      </c>
      <c r="S227" s="130">
        <v>0</v>
      </c>
      <c r="T227" s="131">
        <f>S227*H227</f>
        <v>0</v>
      </c>
      <c r="AR227" s="13" t="s">
        <v>189</v>
      </c>
      <c r="AT227" s="13" t="s">
        <v>91</v>
      </c>
      <c r="AU227" s="13" t="s">
        <v>43</v>
      </c>
      <c r="AY227" s="13" t="s">
        <v>88</v>
      </c>
      <c r="BE227" s="132">
        <f>IF(N227="základní",J227,0)</f>
        <v>0</v>
      </c>
      <c r="BF227" s="132">
        <f>IF(N227="snížená",J227,0)</f>
        <v>0</v>
      </c>
      <c r="BG227" s="132">
        <f>IF(N227="zákl. přenesená",J227,0)</f>
        <v>0</v>
      </c>
      <c r="BH227" s="132">
        <f>IF(N227="sníž. přenesená",J227,0)</f>
        <v>0</v>
      </c>
      <c r="BI227" s="132">
        <f>IF(N227="nulová",J227,0)</f>
        <v>0</v>
      </c>
      <c r="BJ227" s="13" t="s">
        <v>41</v>
      </c>
      <c r="BK227" s="132">
        <f>ROUND(I227*H227,2)</f>
        <v>0</v>
      </c>
      <c r="BL227" s="13" t="s">
        <v>189</v>
      </c>
      <c r="BM227" s="13" t="s">
        <v>288</v>
      </c>
    </row>
    <row r="228" spans="2:65" s="1" customFormat="1" ht="22.5" customHeight="1" x14ac:dyDescent="0.3">
      <c r="B228" s="120"/>
      <c r="C228" s="121" t="s">
        <v>289</v>
      </c>
      <c r="D228" s="121" t="s">
        <v>91</v>
      </c>
      <c r="E228" s="122" t="s">
        <v>290</v>
      </c>
      <c r="F228" s="123" t="s">
        <v>291</v>
      </c>
      <c r="G228" s="124" t="s">
        <v>292</v>
      </c>
      <c r="H228" s="125">
        <v>2</v>
      </c>
      <c r="I228" s="126"/>
      <c r="J228" s="127">
        <f>ROUND(I228*H228,2)</f>
        <v>0</v>
      </c>
      <c r="K228" s="123" t="s">
        <v>1</v>
      </c>
      <c r="L228" s="24"/>
      <c r="M228" s="128" t="s">
        <v>1</v>
      </c>
      <c r="N228" s="129" t="s">
        <v>28</v>
      </c>
      <c r="O228" s="25"/>
      <c r="P228" s="130">
        <f>O228*H228</f>
        <v>0</v>
      </c>
      <c r="Q228" s="130">
        <v>0</v>
      </c>
      <c r="R228" s="130">
        <f>Q228*H228</f>
        <v>0</v>
      </c>
      <c r="S228" s="130">
        <v>0</v>
      </c>
      <c r="T228" s="131">
        <f>S228*H228</f>
        <v>0</v>
      </c>
      <c r="AR228" s="13" t="s">
        <v>189</v>
      </c>
      <c r="AT228" s="13" t="s">
        <v>91</v>
      </c>
      <c r="AU228" s="13" t="s">
        <v>43</v>
      </c>
      <c r="AY228" s="13" t="s">
        <v>88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3" t="s">
        <v>41</v>
      </c>
      <c r="BK228" s="132">
        <f>ROUND(I228*H228,2)</f>
        <v>0</v>
      </c>
      <c r="BL228" s="13" t="s">
        <v>189</v>
      </c>
      <c r="BM228" s="13" t="s">
        <v>293</v>
      </c>
    </row>
    <row r="229" spans="2:65" s="1" customFormat="1" ht="22.5" customHeight="1" x14ac:dyDescent="0.3">
      <c r="B229" s="120"/>
      <c r="C229" s="121" t="s">
        <v>294</v>
      </c>
      <c r="D229" s="121" t="s">
        <v>91</v>
      </c>
      <c r="E229" s="122" t="s">
        <v>295</v>
      </c>
      <c r="F229" s="123" t="s">
        <v>296</v>
      </c>
      <c r="G229" s="124" t="s">
        <v>292</v>
      </c>
      <c r="H229" s="125">
        <v>2</v>
      </c>
      <c r="I229" s="126"/>
      <c r="J229" s="127">
        <f>ROUND(I229*H229,2)</f>
        <v>0</v>
      </c>
      <c r="K229" s="123" t="s">
        <v>1</v>
      </c>
      <c r="L229" s="24"/>
      <c r="M229" s="128" t="s">
        <v>1</v>
      </c>
      <c r="N229" s="129" t="s">
        <v>28</v>
      </c>
      <c r="O229" s="25"/>
      <c r="P229" s="130">
        <f>O229*H229</f>
        <v>0</v>
      </c>
      <c r="Q229" s="130">
        <v>0</v>
      </c>
      <c r="R229" s="130">
        <f>Q229*H229</f>
        <v>0</v>
      </c>
      <c r="S229" s="130">
        <v>0</v>
      </c>
      <c r="T229" s="131">
        <f>S229*H229</f>
        <v>0</v>
      </c>
      <c r="AR229" s="13" t="s">
        <v>189</v>
      </c>
      <c r="AT229" s="13" t="s">
        <v>91</v>
      </c>
      <c r="AU229" s="13" t="s">
        <v>43</v>
      </c>
      <c r="AY229" s="13" t="s">
        <v>88</v>
      </c>
      <c r="BE229" s="132">
        <f>IF(N229="základní",J229,0)</f>
        <v>0</v>
      </c>
      <c r="BF229" s="132">
        <f>IF(N229="snížená",J229,0)</f>
        <v>0</v>
      </c>
      <c r="BG229" s="132">
        <f>IF(N229="zákl. přenesená",J229,0)</f>
        <v>0</v>
      </c>
      <c r="BH229" s="132">
        <f>IF(N229="sníž. přenesená",J229,0)</f>
        <v>0</v>
      </c>
      <c r="BI229" s="132">
        <f>IF(N229="nulová",J229,0)</f>
        <v>0</v>
      </c>
      <c r="BJ229" s="13" t="s">
        <v>41</v>
      </c>
      <c r="BK229" s="132">
        <f>ROUND(I229*H229,2)</f>
        <v>0</v>
      </c>
      <c r="BL229" s="13" t="s">
        <v>189</v>
      </c>
      <c r="BM229" s="13" t="s">
        <v>297</v>
      </c>
    </row>
    <row r="230" spans="2:65" s="1" customFormat="1" ht="22.5" customHeight="1" x14ac:dyDescent="0.3">
      <c r="B230" s="120"/>
      <c r="C230" s="121" t="s">
        <v>298</v>
      </c>
      <c r="D230" s="121" t="s">
        <v>91</v>
      </c>
      <c r="E230" s="122" t="s">
        <v>299</v>
      </c>
      <c r="F230" s="123" t="s">
        <v>300</v>
      </c>
      <c r="G230" s="124" t="s">
        <v>94</v>
      </c>
      <c r="H230" s="125">
        <v>180</v>
      </c>
      <c r="I230" s="126"/>
      <c r="J230" s="127">
        <f>ROUND(I230*H230,2)</f>
        <v>0</v>
      </c>
      <c r="K230" s="123" t="s">
        <v>1</v>
      </c>
      <c r="L230" s="24"/>
      <c r="M230" s="128" t="s">
        <v>1</v>
      </c>
      <c r="N230" s="129" t="s">
        <v>28</v>
      </c>
      <c r="O230" s="25"/>
      <c r="P230" s="130">
        <f>O230*H230</f>
        <v>0</v>
      </c>
      <c r="Q230" s="130">
        <v>0</v>
      </c>
      <c r="R230" s="130">
        <f>Q230*H230</f>
        <v>0</v>
      </c>
      <c r="S230" s="130">
        <v>0</v>
      </c>
      <c r="T230" s="131">
        <f>S230*H230</f>
        <v>0</v>
      </c>
      <c r="AR230" s="13" t="s">
        <v>189</v>
      </c>
      <c r="AT230" s="13" t="s">
        <v>91</v>
      </c>
      <c r="AU230" s="13" t="s">
        <v>43</v>
      </c>
      <c r="AY230" s="13" t="s">
        <v>88</v>
      </c>
      <c r="BE230" s="132">
        <f>IF(N230="základní",J230,0)</f>
        <v>0</v>
      </c>
      <c r="BF230" s="132">
        <f>IF(N230="snížená",J230,0)</f>
        <v>0</v>
      </c>
      <c r="BG230" s="132">
        <f>IF(N230="zákl. přenesená",J230,0)</f>
        <v>0</v>
      </c>
      <c r="BH230" s="132">
        <f>IF(N230="sníž. přenesená",J230,0)</f>
        <v>0</v>
      </c>
      <c r="BI230" s="132">
        <f>IF(N230="nulová",J230,0)</f>
        <v>0</v>
      </c>
      <c r="BJ230" s="13" t="s">
        <v>41</v>
      </c>
      <c r="BK230" s="132">
        <f>ROUND(I230*H230,2)</f>
        <v>0</v>
      </c>
      <c r="BL230" s="13" t="s">
        <v>189</v>
      </c>
      <c r="BM230" s="13" t="s">
        <v>301</v>
      </c>
    </row>
    <row r="231" spans="2:65" s="1" customFormat="1" ht="22.5" customHeight="1" x14ac:dyDescent="0.3">
      <c r="B231" s="120"/>
      <c r="C231" s="121" t="s">
        <v>302</v>
      </c>
      <c r="D231" s="121" t="s">
        <v>91</v>
      </c>
      <c r="E231" s="122" t="s">
        <v>303</v>
      </c>
      <c r="F231" s="123" t="s">
        <v>291</v>
      </c>
      <c r="G231" s="124" t="s">
        <v>292</v>
      </c>
      <c r="H231" s="125">
        <v>26.54</v>
      </c>
      <c r="I231" s="126"/>
      <c r="J231" s="127">
        <f>ROUND(I231*H231,2)</f>
        <v>0</v>
      </c>
      <c r="K231" s="123" t="s">
        <v>1</v>
      </c>
      <c r="L231" s="24"/>
      <c r="M231" s="128" t="s">
        <v>1</v>
      </c>
      <c r="N231" s="129" t="s">
        <v>28</v>
      </c>
      <c r="O231" s="25"/>
      <c r="P231" s="130">
        <f>O231*H231</f>
        <v>0</v>
      </c>
      <c r="Q231" s="130">
        <v>0</v>
      </c>
      <c r="R231" s="130">
        <f>Q231*H231</f>
        <v>0</v>
      </c>
      <c r="S231" s="130">
        <v>0</v>
      </c>
      <c r="T231" s="131">
        <f>S231*H231</f>
        <v>0</v>
      </c>
      <c r="AR231" s="13" t="s">
        <v>189</v>
      </c>
      <c r="AT231" s="13" t="s">
        <v>91</v>
      </c>
      <c r="AU231" s="13" t="s">
        <v>43</v>
      </c>
      <c r="AY231" s="13" t="s">
        <v>88</v>
      </c>
      <c r="BE231" s="132">
        <f>IF(N231="základní",J231,0)</f>
        <v>0</v>
      </c>
      <c r="BF231" s="132">
        <f>IF(N231="snížená",J231,0)</f>
        <v>0</v>
      </c>
      <c r="BG231" s="132">
        <f>IF(N231="zákl. přenesená",J231,0)</f>
        <v>0</v>
      </c>
      <c r="BH231" s="132">
        <f>IF(N231="sníž. přenesená",J231,0)</f>
        <v>0</v>
      </c>
      <c r="BI231" s="132">
        <f>IF(N231="nulová",J231,0)</f>
        <v>0</v>
      </c>
      <c r="BJ231" s="13" t="s">
        <v>41</v>
      </c>
      <c r="BK231" s="132">
        <f>ROUND(I231*H231,2)</f>
        <v>0</v>
      </c>
      <c r="BL231" s="13" t="s">
        <v>189</v>
      </c>
      <c r="BM231" s="13" t="s">
        <v>304</v>
      </c>
    </row>
    <row r="232" spans="2:65" s="7" customFormat="1" x14ac:dyDescent="0.3">
      <c r="B232" s="133"/>
      <c r="D232" s="143" t="s">
        <v>98</v>
      </c>
      <c r="E232" s="162" t="s">
        <v>1</v>
      </c>
      <c r="F232" s="163" t="s">
        <v>305</v>
      </c>
      <c r="H232" s="164">
        <v>26.54</v>
      </c>
      <c r="I232" s="138"/>
      <c r="L232" s="133"/>
      <c r="M232" s="139"/>
      <c r="N232" s="140"/>
      <c r="O232" s="140"/>
      <c r="P232" s="140"/>
      <c r="Q232" s="140"/>
      <c r="R232" s="140"/>
      <c r="S232" s="140"/>
      <c r="T232" s="141"/>
      <c r="AT232" s="135" t="s">
        <v>98</v>
      </c>
      <c r="AU232" s="135" t="s">
        <v>43</v>
      </c>
      <c r="AV232" s="7" t="s">
        <v>43</v>
      </c>
      <c r="AW232" s="7" t="s">
        <v>20</v>
      </c>
      <c r="AX232" s="7" t="s">
        <v>41</v>
      </c>
      <c r="AY232" s="135" t="s">
        <v>88</v>
      </c>
    </row>
    <row r="233" spans="2:65" s="1" customFormat="1" ht="31.5" customHeight="1" x14ac:dyDescent="0.3">
      <c r="B233" s="120"/>
      <c r="C233" s="121" t="s">
        <v>306</v>
      </c>
      <c r="D233" s="121" t="s">
        <v>91</v>
      </c>
      <c r="E233" s="122" t="s">
        <v>307</v>
      </c>
      <c r="F233" s="123" t="s">
        <v>308</v>
      </c>
      <c r="G233" s="124" t="s">
        <v>309</v>
      </c>
      <c r="H233" s="168"/>
      <c r="I233" s="126"/>
      <c r="J233" s="127">
        <f>ROUND(I233*H233,2)</f>
        <v>0</v>
      </c>
      <c r="K233" s="123" t="s">
        <v>95</v>
      </c>
      <c r="L233" s="24"/>
      <c r="M233" s="128" t="s">
        <v>1</v>
      </c>
      <c r="N233" s="129" t="s">
        <v>28</v>
      </c>
      <c r="O233" s="25"/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AR233" s="13" t="s">
        <v>189</v>
      </c>
      <c r="AT233" s="13" t="s">
        <v>91</v>
      </c>
      <c r="AU233" s="13" t="s">
        <v>43</v>
      </c>
      <c r="AY233" s="13" t="s">
        <v>88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3" t="s">
        <v>41</v>
      </c>
      <c r="BK233" s="132">
        <f>ROUND(I233*H233,2)</f>
        <v>0</v>
      </c>
      <c r="BL233" s="13" t="s">
        <v>189</v>
      </c>
      <c r="BM233" s="13" t="s">
        <v>310</v>
      </c>
    </row>
    <row r="234" spans="2:65" s="6" customFormat="1" ht="29.85" customHeight="1" x14ac:dyDescent="0.3">
      <c r="B234" s="106"/>
      <c r="D234" s="117" t="s">
        <v>38</v>
      </c>
      <c r="E234" s="118" t="s">
        <v>311</v>
      </c>
      <c r="F234" s="118" t="s">
        <v>312</v>
      </c>
      <c r="I234" s="109"/>
      <c r="J234" s="119">
        <f>BK234</f>
        <v>0</v>
      </c>
      <c r="L234" s="106"/>
      <c r="M234" s="111"/>
      <c r="N234" s="112"/>
      <c r="O234" s="112"/>
      <c r="P234" s="113">
        <f>SUM(P235:P251)</f>
        <v>0</v>
      </c>
      <c r="Q234" s="112"/>
      <c r="R234" s="113">
        <f>SUM(R235:R251)</f>
        <v>0</v>
      </c>
      <c r="S234" s="112"/>
      <c r="T234" s="114">
        <f>SUM(T235:T251)</f>
        <v>0</v>
      </c>
      <c r="AR234" s="107" t="s">
        <v>43</v>
      </c>
      <c r="AT234" s="115" t="s">
        <v>38</v>
      </c>
      <c r="AU234" s="115" t="s">
        <v>41</v>
      </c>
      <c r="AY234" s="107" t="s">
        <v>88</v>
      </c>
      <c r="BK234" s="116">
        <f>SUM(BK235:BK251)</f>
        <v>0</v>
      </c>
    </row>
    <row r="235" spans="2:65" s="1" customFormat="1" ht="22.5" customHeight="1" x14ac:dyDescent="0.3">
      <c r="B235" s="120"/>
      <c r="C235" s="121" t="s">
        <v>313</v>
      </c>
      <c r="D235" s="121" t="s">
        <v>91</v>
      </c>
      <c r="E235" s="122" t="s">
        <v>314</v>
      </c>
      <c r="F235" s="123" t="s">
        <v>315</v>
      </c>
      <c r="G235" s="124" t="s">
        <v>229</v>
      </c>
      <c r="H235" s="125">
        <v>1</v>
      </c>
      <c r="I235" s="126"/>
      <c r="J235" s="127">
        <f t="shared" ref="J235:J242" si="0">ROUND(I235*H235,2)</f>
        <v>0</v>
      </c>
      <c r="K235" s="123" t="s">
        <v>1</v>
      </c>
      <c r="L235" s="24"/>
      <c r="M235" s="128" t="s">
        <v>1</v>
      </c>
      <c r="N235" s="129" t="s">
        <v>28</v>
      </c>
      <c r="O235" s="25"/>
      <c r="P235" s="130">
        <f t="shared" ref="P235:P242" si="1">O235*H235</f>
        <v>0</v>
      </c>
      <c r="Q235" s="130">
        <v>0</v>
      </c>
      <c r="R235" s="130">
        <f t="shared" ref="R235:R242" si="2">Q235*H235</f>
        <v>0</v>
      </c>
      <c r="S235" s="130">
        <v>0</v>
      </c>
      <c r="T235" s="131">
        <f t="shared" ref="T235:T242" si="3">S235*H235</f>
        <v>0</v>
      </c>
      <c r="AR235" s="13" t="s">
        <v>189</v>
      </c>
      <c r="AT235" s="13" t="s">
        <v>91</v>
      </c>
      <c r="AU235" s="13" t="s">
        <v>43</v>
      </c>
      <c r="AY235" s="13" t="s">
        <v>88</v>
      </c>
      <c r="BE235" s="132">
        <f t="shared" ref="BE235:BE242" si="4">IF(N235="základní",J235,0)</f>
        <v>0</v>
      </c>
      <c r="BF235" s="132">
        <f t="shared" ref="BF235:BF242" si="5">IF(N235="snížená",J235,0)</f>
        <v>0</v>
      </c>
      <c r="BG235" s="132">
        <f t="shared" ref="BG235:BG242" si="6">IF(N235="zákl. přenesená",J235,0)</f>
        <v>0</v>
      </c>
      <c r="BH235" s="132">
        <f t="shared" ref="BH235:BH242" si="7">IF(N235="sníž. přenesená",J235,0)</f>
        <v>0</v>
      </c>
      <c r="BI235" s="132">
        <f t="shared" ref="BI235:BI242" si="8">IF(N235="nulová",J235,0)</f>
        <v>0</v>
      </c>
      <c r="BJ235" s="13" t="s">
        <v>41</v>
      </c>
      <c r="BK235" s="132">
        <f t="shared" ref="BK235:BK242" si="9">ROUND(I235*H235,2)</f>
        <v>0</v>
      </c>
      <c r="BL235" s="13" t="s">
        <v>189</v>
      </c>
      <c r="BM235" s="13" t="s">
        <v>316</v>
      </c>
    </row>
    <row r="236" spans="2:65" s="1" customFormat="1" ht="22.5" customHeight="1" x14ac:dyDescent="0.3">
      <c r="B236" s="120"/>
      <c r="C236" s="121" t="s">
        <v>317</v>
      </c>
      <c r="D236" s="121" t="s">
        <v>91</v>
      </c>
      <c r="E236" s="122" t="s">
        <v>318</v>
      </c>
      <c r="F236" s="123" t="s">
        <v>319</v>
      </c>
      <c r="G236" s="124" t="s">
        <v>229</v>
      </c>
      <c r="H236" s="125">
        <v>1</v>
      </c>
      <c r="I236" s="126"/>
      <c r="J236" s="127">
        <f t="shared" si="0"/>
        <v>0</v>
      </c>
      <c r="K236" s="123" t="s">
        <v>1</v>
      </c>
      <c r="L236" s="24"/>
      <c r="M236" s="128" t="s">
        <v>1</v>
      </c>
      <c r="N236" s="129" t="s">
        <v>28</v>
      </c>
      <c r="O236" s="25"/>
      <c r="P236" s="130">
        <f t="shared" si="1"/>
        <v>0</v>
      </c>
      <c r="Q236" s="130">
        <v>0</v>
      </c>
      <c r="R236" s="130">
        <f t="shared" si="2"/>
        <v>0</v>
      </c>
      <c r="S236" s="130">
        <v>0</v>
      </c>
      <c r="T236" s="131">
        <f t="shared" si="3"/>
        <v>0</v>
      </c>
      <c r="AR236" s="13" t="s">
        <v>189</v>
      </c>
      <c r="AT236" s="13" t="s">
        <v>91</v>
      </c>
      <c r="AU236" s="13" t="s">
        <v>43</v>
      </c>
      <c r="AY236" s="13" t="s">
        <v>88</v>
      </c>
      <c r="BE236" s="132">
        <f t="shared" si="4"/>
        <v>0</v>
      </c>
      <c r="BF236" s="132">
        <f t="shared" si="5"/>
        <v>0</v>
      </c>
      <c r="BG236" s="132">
        <f t="shared" si="6"/>
        <v>0</v>
      </c>
      <c r="BH236" s="132">
        <f t="shared" si="7"/>
        <v>0</v>
      </c>
      <c r="BI236" s="132">
        <f t="shared" si="8"/>
        <v>0</v>
      </c>
      <c r="BJ236" s="13" t="s">
        <v>41</v>
      </c>
      <c r="BK236" s="132">
        <f t="shared" si="9"/>
        <v>0</v>
      </c>
      <c r="BL236" s="13" t="s">
        <v>189</v>
      </c>
      <c r="BM236" s="13" t="s">
        <v>320</v>
      </c>
    </row>
    <row r="237" spans="2:65" s="1" customFormat="1" ht="22.5" customHeight="1" x14ac:dyDescent="0.3">
      <c r="B237" s="120"/>
      <c r="C237" s="121" t="s">
        <v>321</v>
      </c>
      <c r="D237" s="121" t="s">
        <v>91</v>
      </c>
      <c r="E237" s="122" t="s">
        <v>322</v>
      </c>
      <c r="F237" s="123" t="s">
        <v>323</v>
      </c>
      <c r="G237" s="124" t="s">
        <v>229</v>
      </c>
      <c r="H237" s="125">
        <v>1</v>
      </c>
      <c r="I237" s="126"/>
      <c r="J237" s="127">
        <f t="shared" si="0"/>
        <v>0</v>
      </c>
      <c r="K237" s="123" t="s">
        <v>1</v>
      </c>
      <c r="L237" s="24"/>
      <c r="M237" s="128" t="s">
        <v>1</v>
      </c>
      <c r="N237" s="129" t="s">
        <v>28</v>
      </c>
      <c r="O237" s="25"/>
      <c r="P237" s="130">
        <f t="shared" si="1"/>
        <v>0</v>
      </c>
      <c r="Q237" s="130">
        <v>0</v>
      </c>
      <c r="R237" s="130">
        <f t="shared" si="2"/>
        <v>0</v>
      </c>
      <c r="S237" s="130">
        <v>0</v>
      </c>
      <c r="T237" s="131">
        <f t="shared" si="3"/>
        <v>0</v>
      </c>
      <c r="AR237" s="13" t="s">
        <v>189</v>
      </c>
      <c r="AT237" s="13" t="s">
        <v>91</v>
      </c>
      <c r="AU237" s="13" t="s">
        <v>43</v>
      </c>
      <c r="AY237" s="13" t="s">
        <v>88</v>
      </c>
      <c r="BE237" s="132">
        <f t="shared" si="4"/>
        <v>0</v>
      </c>
      <c r="BF237" s="132">
        <f t="shared" si="5"/>
        <v>0</v>
      </c>
      <c r="BG237" s="132">
        <f t="shared" si="6"/>
        <v>0</v>
      </c>
      <c r="BH237" s="132">
        <f t="shared" si="7"/>
        <v>0</v>
      </c>
      <c r="BI237" s="132">
        <f t="shared" si="8"/>
        <v>0</v>
      </c>
      <c r="BJ237" s="13" t="s">
        <v>41</v>
      </c>
      <c r="BK237" s="132">
        <f t="shared" si="9"/>
        <v>0</v>
      </c>
      <c r="BL237" s="13" t="s">
        <v>189</v>
      </c>
      <c r="BM237" s="13" t="s">
        <v>324</v>
      </c>
    </row>
    <row r="238" spans="2:65" s="1" customFormat="1" ht="22.5" customHeight="1" x14ac:dyDescent="0.3">
      <c r="B238" s="120"/>
      <c r="C238" s="121" t="s">
        <v>325</v>
      </c>
      <c r="D238" s="121" t="s">
        <v>91</v>
      </c>
      <c r="E238" s="122" t="s">
        <v>326</v>
      </c>
      <c r="F238" s="123" t="s">
        <v>327</v>
      </c>
      <c r="G238" s="124" t="s">
        <v>229</v>
      </c>
      <c r="H238" s="125">
        <v>1</v>
      </c>
      <c r="I238" s="126"/>
      <c r="J238" s="127">
        <f t="shared" si="0"/>
        <v>0</v>
      </c>
      <c r="K238" s="123" t="s">
        <v>1</v>
      </c>
      <c r="L238" s="24"/>
      <c r="M238" s="128" t="s">
        <v>1</v>
      </c>
      <c r="N238" s="129" t="s">
        <v>28</v>
      </c>
      <c r="O238" s="25"/>
      <c r="P238" s="130">
        <f t="shared" si="1"/>
        <v>0</v>
      </c>
      <c r="Q238" s="130">
        <v>0</v>
      </c>
      <c r="R238" s="130">
        <f t="shared" si="2"/>
        <v>0</v>
      </c>
      <c r="S238" s="130">
        <v>0</v>
      </c>
      <c r="T238" s="131">
        <f t="shared" si="3"/>
        <v>0</v>
      </c>
      <c r="AR238" s="13" t="s">
        <v>189</v>
      </c>
      <c r="AT238" s="13" t="s">
        <v>91</v>
      </c>
      <c r="AU238" s="13" t="s">
        <v>43</v>
      </c>
      <c r="AY238" s="13" t="s">
        <v>88</v>
      </c>
      <c r="BE238" s="132">
        <f t="shared" si="4"/>
        <v>0</v>
      </c>
      <c r="BF238" s="132">
        <f t="shared" si="5"/>
        <v>0</v>
      </c>
      <c r="BG238" s="132">
        <f t="shared" si="6"/>
        <v>0</v>
      </c>
      <c r="BH238" s="132">
        <f t="shared" si="7"/>
        <v>0</v>
      </c>
      <c r="BI238" s="132">
        <f t="shared" si="8"/>
        <v>0</v>
      </c>
      <c r="BJ238" s="13" t="s">
        <v>41</v>
      </c>
      <c r="BK238" s="132">
        <f t="shared" si="9"/>
        <v>0</v>
      </c>
      <c r="BL238" s="13" t="s">
        <v>189</v>
      </c>
      <c r="BM238" s="13" t="s">
        <v>328</v>
      </c>
    </row>
    <row r="239" spans="2:65" s="1" customFormat="1" ht="22.5" customHeight="1" x14ac:dyDescent="0.3">
      <c r="B239" s="120"/>
      <c r="C239" s="121" t="s">
        <v>329</v>
      </c>
      <c r="D239" s="121" t="s">
        <v>91</v>
      </c>
      <c r="E239" s="122" t="s">
        <v>330</v>
      </c>
      <c r="F239" s="123" t="s">
        <v>331</v>
      </c>
      <c r="G239" s="124" t="s">
        <v>229</v>
      </c>
      <c r="H239" s="125">
        <v>1</v>
      </c>
      <c r="I239" s="126"/>
      <c r="J239" s="127">
        <f t="shared" si="0"/>
        <v>0</v>
      </c>
      <c r="K239" s="123" t="s">
        <v>1</v>
      </c>
      <c r="L239" s="24"/>
      <c r="M239" s="128" t="s">
        <v>1</v>
      </c>
      <c r="N239" s="129" t="s">
        <v>28</v>
      </c>
      <c r="O239" s="25"/>
      <c r="P239" s="130">
        <f t="shared" si="1"/>
        <v>0</v>
      </c>
      <c r="Q239" s="130">
        <v>0</v>
      </c>
      <c r="R239" s="130">
        <f t="shared" si="2"/>
        <v>0</v>
      </c>
      <c r="S239" s="130">
        <v>0</v>
      </c>
      <c r="T239" s="131">
        <f t="shared" si="3"/>
        <v>0</v>
      </c>
      <c r="AR239" s="13" t="s">
        <v>189</v>
      </c>
      <c r="AT239" s="13" t="s">
        <v>91</v>
      </c>
      <c r="AU239" s="13" t="s">
        <v>43</v>
      </c>
      <c r="AY239" s="13" t="s">
        <v>88</v>
      </c>
      <c r="BE239" s="132">
        <f t="shared" si="4"/>
        <v>0</v>
      </c>
      <c r="BF239" s="132">
        <f t="shared" si="5"/>
        <v>0</v>
      </c>
      <c r="BG239" s="132">
        <f t="shared" si="6"/>
        <v>0</v>
      </c>
      <c r="BH239" s="132">
        <f t="shared" si="7"/>
        <v>0</v>
      </c>
      <c r="BI239" s="132">
        <f t="shared" si="8"/>
        <v>0</v>
      </c>
      <c r="BJ239" s="13" t="s">
        <v>41</v>
      </c>
      <c r="BK239" s="132">
        <f t="shared" si="9"/>
        <v>0</v>
      </c>
      <c r="BL239" s="13" t="s">
        <v>189</v>
      </c>
      <c r="BM239" s="13" t="s">
        <v>332</v>
      </c>
    </row>
    <row r="240" spans="2:65" s="1" customFormat="1" ht="31.5" customHeight="1" x14ac:dyDescent="0.3">
      <c r="B240" s="120"/>
      <c r="C240" s="121" t="s">
        <v>333</v>
      </c>
      <c r="D240" s="121" t="s">
        <v>91</v>
      </c>
      <c r="E240" s="122" t="s">
        <v>334</v>
      </c>
      <c r="F240" s="123" t="s">
        <v>335</v>
      </c>
      <c r="G240" s="124" t="s">
        <v>229</v>
      </c>
      <c r="H240" s="125">
        <v>2</v>
      </c>
      <c r="I240" s="126"/>
      <c r="J240" s="127">
        <f t="shared" si="0"/>
        <v>0</v>
      </c>
      <c r="K240" s="123" t="s">
        <v>1</v>
      </c>
      <c r="L240" s="24"/>
      <c r="M240" s="128" t="s">
        <v>1</v>
      </c>
      <c r="N240" s="129" t="s">
        <v>28</v>
      </c>
      <c r="O240" s="25"/>
      <c r="P240" s="130">
        <f t="shared" si="1"/>
        <v>0</v>
      </c>
      <c r="Q240" s="130">
        <v>0</v>
      </c>
      <c r="R240" s="130">
        <f t="shared" si="2"/>
        <v>0</v>
      </c>
      <c r="S240" s="130">
        <v>0</v>
      </c>
      <c r="T240" s="131">
        <f t="shared" si="3"/>
        <v>0</v>
      </c>
      <c r="AR240" s="13" t="s">
        <v>189</v>
      </c>
      <c r="AT240" s="13" t="s">
        <v>91</v>
      </c>
      <c r="AU240" s="13" t="s">
        <v>43</v>
      </c>
      <c r="AY240" s="13" t="s">
        <v>88</v>
      </c>
      <c r="BE240" s="132">
        <f t="shared" si="4"/>
        <v>0</v>
      </c>
      <c r="BF240" s="132">
        <f t="shared" si="5"/>
        <v>0</v>
      </c>
      <c r="BG240" s="132">
        <f t="shared" si="6"/>
        <v>0</v>
      </c>
      <c r="BH240" s="132">
        <f t="shared" si="7"/>
        <v>0</v>
      </c>
      <c r="BI240" s="132">
        <f t="shared" si="8"/>
        <v>0</v>
      </c>
      <c r="BJ240" s="13" t="s">
        <v>41</v>
      </c>
      <c r="BK240" s="132">
        <f t="shared" si="9"/>
        <v>0</v>
      </c>
      <c r="BL240" s="13" t="s">
        <v>189</v>
      </c>
      <c r="BM240" s="13" t="s">
        <v>336</v>
      </c>
    </row>
    <row r="241" spans="2:65" s="1" customFormat="1" ht="31.5" customHeight="1" x14ac:dyDescent="0.3">
      <c r="B241" s="120"/>
      <c r="C241" s="121" t="s">
        <v>337</v>
      </c>
      <c r="D241" s="121" t="s">
        <v>91</v>
      </c>
      <c r="E241" s="122" t="s">
        <v>338</v>
      </c>
      <c r="F241" s="123" t="s">
        <v>339</v>
      </c>
      <c r="G241" s="124" t="s">
        <v>229</v>
      </c>
      <c r="H241" s="125">
        <v>2</v>
      </c>
      <c r="I241" s="126"/>
      <c r="J241" s="127">
        <f t="shared" si="0"/>
        <v>0</v>
      </c>
      <c r="K241" s="123" t="s">
        <v>1</v>
      </c>
      <c r="L241" s="24"/>
      <c r="M241" s="128" t="s">
        <v>1</v>
      </c>
      <c r="N241" s="129" t="s">
        <v>28</v>
      </c>
      <c r="O241" s="25"/>
      <c r="P241" s="130">
        <f t="shared" si="1"/>
        <v>0</v>
      </c>
      <c r="Q241" s="130">
        <v>0</v>
      </c>
      <c r="R241" s="130">
        <f t="shared" si="2"/>
        <v>0</v>
      </c>
      <c r="S241" s="130">
        <v>0</v>
      </c>
      <c r="T241" s="131">
        <f t="shared" si="3"/>
        <v>0</v>
      </c>
      <c r="AR241" s="13" t="s">
        <v>189</v>
      </c>
      <c r="AT241" s="13" t="s">
        <v>91</v>
      </c>
      <c r="AU241" s="13" t="s">
        <v>43</v>
      </c>
      <c r="AY241" s="13" t="s">
        <v>88</v>
      </c>
      <c r="BE241" s="132">
        <f t="shared" si="4"/>
        <v>0</v>
      </c>
      <c r="BF241" s="132">
        <f t="shared" si="5"/>
        <v>0</v>
      </c>
      <c r="BG241" s="132">
        <f t="shared" si="6"/>
        <v>0</v>
      </c>
      <c r="BH241" s="132">
        <f t="shared" si="7"/>
        <v>0</v>
      </c>
      <c r="BI241" s="132">
        <f t="shared" si="8"/>
        <v>0</v>
      </c>
      <c r="BJ241" s="13" t="s">
        <v>41</v>
      </c>
      <c r="BK241" s="132">
        <f t="shared" si="9"/>
        <v>0</v>
      </c>
      <c r="BL241" s="13" t="s">
        <v>189</v>
      </c>
      <c r="BM241" s="13" t="s">
        <v>340</v>
      </c>
    </row>
    <row r="242" spans="2:65" s="1" customFormat="1" ht="22.5" customHeight="1" x14ac:dyDescent="0.3">
      <c r="B242" s="120"/>
      <c r="C242" s="121" t="s">
        <v>341</v>
      </c>
      <c r="D242" s="121" t="s">
        <v>91</v>
      </c>
      <c r="E242" s="122" t="s">
        <v>342</v>
      </c>
      <c r="F242" s="123" t="s">
        <v>343</v>
      </c>
      <c r="G242" s="124" t="s">
        <v>1</v>
      </c>
      <c r="H242" s="125">
        <v>29.5</v>
      </c>
      <c r="I242" s="126"/>
      <c r="J242" s="127">
        <f t="shared" si="0"/>
        <v>0</v>
      </c>
      <c r="K242" s="123" t="s">
        <v>1</v>
      </c>
      <c r="L242" s="24"/>
      <c r="M242" s="128" t="s">
        <v>1</v>
      </c>
      <c r="N242" s="129" t="s">
        <v>28</v>
      </c>
      <c r="O242" s="25"/>
      <c r="P242" s="130">
        <f t="shared" si="1"/>
        <v>0</v>
      </c>
      <c r="Q242" s="130">
        <v>0</v>
      </c>
      <c r="R242" s="130">
        <f t="shared" si="2"/>
        <v>0</v>
      </c>
      <c r="S242" s="130">
        <v>0</v>
      </c>
      <c r="T242" s="131">
        <f t="shared" si="3"/>
        <v>0</v>
      </c>
      <c r="AR242" s="13" t="s">
        <v>189</v>
      </c>
      <c r="AT242" s="13" t="s">
        <v>91</v>
      </c>
      <c r="AU242" s="13" t="s">
        <v>43</v>
      </c>
      <c r="AY242" s="13" t="s">
        <v>88</v>
      </c>
      <c r="BE242" s="132">
        <f t="shared" si="4"/>
        <v>0</v>
      </c>
      <c r="BF242" s="132">
        <f t="shared" si="5"/>
        <v>0</v>
      </c>
      <c r="BG242" s="132">
        <f t="shared" si="6"/>
        <v>0</v>
      </c>
      <c r="BH242" s="132">
        <f t="shared" si="7"/>
        <v>0</v>
      </c>
      <c r="BI242" s="132">
        <f t="shared" si="8"/>
        <v>0</v>
      </c>
      <c r="BJ242" s="13" t="s">
        <v>41</v>
      </c>
      <c r="BK242" s="132">
        <f t="shared" si="9"/>
        <v>0</v>
      </c>
      <c r="BL242" s="13" t="s">
        <v>189</v>
      </c>
      <c r="BM242" s="13" t="s">
        <v>344</v>
      </c>
    </row>
    <row r="243" spans="2:65" s="7" customFormat="1" x14ac:dyDescent="0.3">
      <c r="B243" s="133"/>
      <c r="D243" s="134" t="s">
        <v>98</v>
      </c>
      <c r="E243" s="135" t="s">
        <v>1</v>
      </c>
      <c r="F243" s="136" t="s">
        <v>345</v>
      </c>
      <c r="H243" s="137">
        <v>1.5</v>
      </c>
      <c r="I243" s="138"/>
      <c r="L243" s="133"/>
      <c r="M243" s="139"/>
      <c r="N243" s="140"/>
      <c r="O243" s="140"/>
      <c r="P243" s="140"/>
      <c r="Q243" s="140"/>
      <c r="R243" s="140"/>
      <c r="S243" s="140"/>
      <c r="T243" s="141"/>
      <c r="AT243" s="135" t="s">
        <v>98</v>
      </c>
      <c r="AU243" s="135" t="s">
        <v>43</v>
      </c>
      <c r="AV243" s="7" t="s">
        <v>43</v>
      </c>
      <c r="AW243" s="7" t="s">
        <v>20</v>
      </c>
      <c r="AX243" s="7" t="s">
        <v>39</v>
      </c>
      <c r="AY243" s="135" t="s">
        <v>88</v>
      </c>
    </row>
    <row r="244" spans="2:65" s="7" customFormat="1" x14ac:dyDescent="0.3">
      <c r="B244" s="133"/>
      <c r="D244" s="134" t="s">
        <v>98</v>
      </c>
      <c r="E244" s="135" t="s">
        <v>1</v>
      </c>
      <c r="F244" s="136" t="s">
        <v>346</v>
      </c>
      <c r="H244" s="137">
        <v>10</v>
      </c>
      <c r="I244" s="138"/>
      <c r="L244" s="133"/>
      <c r="M244" s="139"/>
      <c r="N244" s="140"/>
      <c r="O244" s="140"/>
      <c r="P244" s="140"/>
      <c r="Q244" s="140"/>
      <c r="R244" s="140"/>
      <c r="S244" s="140"/>
      <c r="T244" s="141"/>
      <c r="AT244" s="135" t="s">
        <v>98</v>
      </c>
      <c r="AU244" s="135" t="s">
        <v>43</v>
      </c>
      <c r="AV244" s="7" t="s">
        <v>43</v>
      </c>
      <c r="AW244" s="7" t="s">
        <v>20</v>
      </c>
      <c r="AX244" s="7" t="s">
        <v>39</v>
      </c>
      <c r="AY244" s="135" t="s">
        <v>88</v>
      </c>
    </row>
    <row r="245" spans="2:65" s="7" customFormat="1" x14ac:dyDescent="0.3">
      <c r="B245" s="133"/>
      <c r="D245" s="134" t="s">
        <v>98</v>
      </c>
      <c r="E245" s="135" t="s">
        <v>1</v>
      </c>
      <c r="F245" s="136" t="s">
        <v>347</v>
      </c>
      <c r="H245" s="137">
        <v>1.5</v>
      </c>
      <c r="I245" s="138"/>
      <c r="L245" s="133"/>
      <c r="M245" s="139"/>
      <c r="N245" s="140"/>
      <c r="O245" s="140"/>
      <c r="P245" s="140"/>
      <c r="Q245" s="140"/>
      <c r="R245" s="140"/>
      <c r="S245" s="140"/>
      <c r="T245" s="141"/>
      <c r="AT245" s="135" t="s">
        <v>98</v>
      </c>
      <c r="AU245" s="135" t="s">
        <v>43</v>
      </c>
      <c r="AV245" s="7" t="s">
        <v>43</v>
      </c>
      <c r="AW245" s="7" t="s">
        <v>20</v>
      </c>
      <c r="AX245" s="7" t="s">
        <v>39</v>
      </c>
      <c r="AY245" s="135" t="s">
        <v>88</v>
      </c>
    </row>
    <row r="246" spans="2:65" s="7" customFormat="1" x14ac:dyDescent="0.3">
      <c r="B246" s="133"/>
      <c r="D246" s="134" t="s">
        <v>98</v>
      </c>
      <c r="E246" s="135" t="s">
        <v>1</v>
      </c>
      <c r="F246" s="136" t="s">
        <v>348</v>
      </c>
      <c r="H246" s="137">
        <v>1</v>
      </c>
      <c r="I246" s="138"/>
      <c r="L246" s="133"/>
      <c r="M246" s="139"/>
      <c r="N246" s="140"/>
      <c r="O246" s="140"/>
      <c r="P246" s="140"/>
      <c r="Q246" s="140"/>
      <c r="R246" s="140"/>
      <c r="S246" s="140"/>
      <c r="T246" s="141"/>
      <c r="AT246" s="135" t="s">
        <v>98</v>
      </c>
      <c r="AU246" s="135" t="s">
        <v>43</v>
      </c>
      <c r="AV246" s="7" t="s">
        <v>43</v>
      </c>
      <c r="AW246" s="7" t="s">
        <v>20</v>
      </c>
      <c r="AX246" s="7" t="s">
        <v>39</v>
      </c>
      <c r="AY246" s="135" t="s">
        <v>88</v>
      </c>
    </row>
    <row r="247" spans="2:65" s="7" customFormat="1" x14ac:dyDescent="0.3">
      <c r="B247" s="133"/>
      <c r="D247" s="134" t="s">
        <v>98</v>
      </c>
      <c r="E247" s="135" t="s">
        <v>1</v>
      </c>
      <c r="F247" s="136" t="s">
        <v>349</v>
      </c>
      <c r="H247" s="137">
        <v>13.5</v>
      </c>
      <c r="I247" s="138"/>
      <c r="L247" s="133"/>
      <c r="M247" s="139"/>
      <c r="N247" s="140"/>
      <c r="O247" s="140"/>
      <c r="P247" s="140"/>
      <c r="Q247" s="140"/>
      <c r="R247" s="140"/>
      <c r="S247" s="140"/>
      <c r="T247" s="141"/>
      <c r="AT247" s="135" t="s">
        <v>98</v>
      </c>
      <c r="AU247" s="135" t="s">
        <v>43</v>
      </c>
      <c r="AV247" s="7" t="s">
        <v>43</v>
      </c>
      <c r="AW247" s="7" t="s">
        <v>20</v>
      </c>
      <c r="AX247" s="7" t="s">
        <v>39</v>
      </c>
      <c r="AY247" s="135" t="s">
        <v>88</v>
      </c>
    </row>
    <row r="248" spans="2:65" s="7" customFormat="1" x14ac:dyDescent="0.3">
      <c r="B248" s="133"/>
      <c r="D248" s="134" t="s">
        <v>98</v>
      </c>
      <c r="E248" s="135" t="s">
        <v>1</v>
      </c>
      <c r="F248" s="136" t="s">
        <v>350</v>
      </c>
      <c r="H248" s="137">
        <v>1</v>
      </c>
      <c r="I248" s="138"/>
      <c r="L248" s="133"/>
      <c r="M248" s="139"/>
      <c r="N248" s="140"/>
      <c r="O248" s="140"/>
      <c r="P248" s="140"/>
      <c r="Q248" s="140"/>
      <c r="R248" s="140"/>
      <c r="S248" s="140"/>
      <c r="T248" s="141"/>
      <c r="AT248" s="135" t="s">
        <v>98</v>
      </c>
      <c r="AU248" s="135" t="s">
        <v>43</v>
      </c>
      <c r="AV248" s="7" t="s">
        <v>43</v>
      </c>
      <c r="AW248" s="7" t="s">
        <v>20</v>
      </c>
      <c r="AX248" s="7" t="s">
        <v>39</v>
      </c>
      <c r="AY248" s="135" t="s">
        <v>88</v>
      </c>
    </row>
    <row r="249" spans="2:65" s="7" customFormat="1" x14ac:dyDescent="0.3">
      <c r="B249" s="133"/>
      <c r="D249" s="134" t="s">
        <v>98</v>
      </c>
      <c r="E249" s="135" t="s">
        <v>1</v>
      </c>
      <c r="F249" s="136" t="s">
        <v>351</v>
      </c>
      <c r="H249" s="137">
        <v>1</v>
      </c>
      <c r="I249" s="138"/>
      <c r="L249" s="133"/>
      <c r="M249" s="139"/>
      <c r="N249" s="140"/>
      <c r="O249" s="140"/>
      <c r="P249" s="140"/>
      <c r="Q249" s="140"/>
      <c r="R249" s="140"/>
      <c r="S249" s="140"/>
      <c r="T249" s="141"/>
      <c r="AT249" s="135" t="s">
        <v>98</v>
      </c>
      <c r="AU249" s="135" t="s">
        <v>43</v>
      </c>
      <c r="AV249" s="7" t="s">
        <v>43</v>
      </c>
      <c r="AW249" s="7" t="s">
        <v>20</v>
      </c>
      <c r="AX249" s="7" t="s">
        <v>39</v>
      </c>
      <c r="AY249" s="135" t="s">
        <v>88</v>
      </c>
    </row>
    <row r="250" spans="2:65" s="8" customFormat="1" x14ac:dyDescent="0.3">
      <c r="B250" s="142"/>
      <c r="D250" s="143" t="s">
        <v>98</v>
      </c>
      <c r="E250" s="144" t="s">
        <v>1</v>
      </c>
      <c r="F250" s="145" t="s">
        <v>106</v>
      </c>
      <c r="H250" s="146">
        <v>29.5</v>
      </c>
      <c r="I250" s="147"/>
      <c r="L250" s="142"/>
      <c r="M250" s="148"/>
      <c r="N250" s="149"/>
      <c r="O250" s="149"/>
      <c r="P250" s="149"/>
      <c r="Q250" s="149"/>
      <c r="R250" s="149"/>
      <c r="S250" s="149"/>
      <c r="T250" s="150"/>
      <c r="AT250" s="151" t="s">
        <v>98</v>
      </c>
      <c r="AU250" s="151" t="s">
        <v>43</v>
      </c>
      <c r="AV250" s="8" t="s">
        <v>96</v>
      </c>
      <c r="AW250" s="8" t="s">
        <v>20</v>
      </c>
      <c r="AX250" s="8" t="s">
        <v>41</v>
      </c>
      <c r="AY250" s="151" t="s">
        <v>88</v>
      </c>
    </row>
    <row r="251" spans="2:65" s="1" customFormat="1" ht="31.5" customHeight="1" x14ac:dyDescent="0.3">
      <c r="B251" s="120"/>
      <c r="C251" s="121" t="s">
        <v>352</v>
      </c>
      <c r="D251" s="121" t="s">
        <v>91</v>
      </c>
      <c r="E251" s="122" t="s">
        <v>353</v>
      </c>
      <c r="F251" s="123" t="s">
        <v>354</v>
      </c>
      <c r="G251" s="124" t="s">
        <v>309</v>
      </c>
      <c r="H251" s="168"/>
      <c r="I251" s="126"/>
      <c r="J251" s="127">
        <f>ROUND(I251*H251,2)</f>
        <v>0</v>
      </c>
      <c r="K251" s="123" t="s">
        <v>95</v>
      </c>
      <c r="L251" s="24"/>
      <c r="M251" s="128" t="s">
        <v>1</v>
      </c>
      <c r="N251" s="129" t="s">
        <v>28</v>
      </c>
      <c r="O251" s="25"/>
      <c r="P251" s="130">
        <f>O251*H251</f>
        <v>0</v>
      </c>
      <c r="Q251" s="130">
        <v>0</v>
      </c>
      <c r="R251" s="130">
        <f>Q251*H251</f>
        <v>0</v>
      </c>
      <c r="S251" s="130">
        <v>0</v>
      </c>
      <c r="T251" s="131">
        <f>S251*H251</f>
        <v>0</v>
      </c>
      <c r="AR251" s="13" t="s">
        <v>189</v>
      </c>
      <c r="AT251" s="13" t="s">
        <v>91</v>
      </c>
      <c r="AU251" s="13" t="s">
        <v>43</v>
      </c>
      <c r="AY251" s="13" t="s">
        <v>88</v>
      </c>
      <c r="BE251" s="132">
        <f>IF(N251="základní",J251,0)</f>
        <v>0</v>
      </c>
      <c r="BF251" s="132">
        <f>IF(N251="snížená",J251,0)</f>
        <v>0</v>
      </c>
      <c r="BG251" s="132">
        <f>IF(N251="zákl. přenesená",J251,0)</f>
        <v>0</v>
      </c>
      <c r="BH251" s="132">
        <f>IF(N251="sníž. přenesená",J251,0)</f>
        <v>0</v>
      </c>
      <c r="BI251" s="132">
        <f>IF(N251="nulová",J251,0)</f>
        <v>0</v>
      </c>
      <c r="BJ251" s="13" t="s">
        <v>41</v>
      </c>
      <c r="BK251" s="132">
        <f>ROUND(I251*H251,2)</f>
        <v>0</v>
      </c>
      <c r="BL251" s="13" t="s">
        <v>189</v>
      </c>
      <c r="BM251" s="13" t="s">
        <v>355</v>
      </c>
    </row>
    <row r="252" spans="2:65" s="6" customFormat="1" ht="29.85" customHeight="1" x14ac:dyDescent="0.3">
      <c r="B252" s="106"/>
      <c r="D252" s="117" t="s">
        <v>38</v>
      </c>
      <c r="E252" s="118" t="s">
        <v>356</v>
      </c>
      <c r="F252" s="118" t="s">
        <v>357</v>
      </c>
      <c r="I252" s="109"/>
      <c r="J252" s="119">
        <f>BK252</f>
        <v>0</v>
      </c>
      <c r="L252" s="106"/>
      <c r="M252" s="111"/>
      <c r="N252" s="112"/>
      <c r="O252" s="112"/>
      <c r="P252" s="113">
        <f>SUM(P253:P263)</f>
        <v>0</v>
      </c>
      <c r="Q252" s="112"/>
      <c r="R252" s="113">
        <f>SUM(R253:R263)</f>
        <v>3.7869899999999998E-2</v>
      </c>
      <c r="S252" s="112"/>
      <c r="T252" s="114">
        <f>SUM(T253:T263)</f>
        <v>2.8172699999999998E-2</v>
      </c>
      <c r="AR252" s="107" t="s">
        <v>43</v>
      </c>
      <c r="AT252" s="115" t="s">
        <v>38</v>
      </c>
      <c r="AU252" s="115" t="s">
        <v>41</v>
      </c>
      <c r="AY252" s="107" t="s">
        <v>88</v>
      </c>
      <c r="BK252" s="116">
        <f>SUM(BK253:BK263)</f>
        <v>0</v>
      </c>
    </row>
    <row r="253" spans="2:65" s="1" customFormat="1" ht="22.5" customHeight="1" x14ac:dyDescent="0.3">
      <c r="B253" s="120"/>
      <c r="C253" s="121" t="s">
        <v>358</v>
      </c>
      <c r="D253" s="121" t="s">
        <v>91</v>
      </c>
      <c r="E253" s="122" t="s">
        <v>359</v>
      </c>
      <c r="F253" s="123" t="s">
        <v>360</v>
      </c>
      <c r="G253" s="124" t="s">
        <v>94</v>
      </c>
      <c r="H253" s="125">
        <v>1.0349999999999999</v>
      </c>
      <c r="I253" s="126"/>
      <c r="J253" s="127">
        <f>ROUND(I253*H253,2)</f>
        <v>0</v>
      </c>
      <c r="K253" s="123" t="s">
        <v>95</v>
      </c>
      <c r="L253" s="24"/>
      <c r="M253" s="128" t="s">
        <v>1</v>
      </c>
      <c r="N253" s="129" t="s">
        <v>28</v>
      </c>
      <c r="O253" s="25"/>
      <c r="P253" s="130">
        <f>O253*H253</f>
        <v>0</v>
      </c>
      <c r="Q253" s="130">
        <v>0</v>
      </c>
      <c r="R253" s="130">
        <f>Q253*H253</f>
        <v>0</v>
      </c>
      <c r="S253" s="130">
        <v>2.7220000000000001E-2</v>
      </c>
      <c r="T253" s="131">
        <f>S253*H253</f>
        <v>2.8172699999999998E-2</v>
      </c>
      <c r="AR253" s="13" t="s">
        <v>189</v>
      </c>
      <c r="AT253" s="13" t="s">
        <v>91</v>
      </c>
      <c r="AU253" s="13" t="s">
        <v>43</v>
      </c>
      <c r="AY253" s="13" t="s">
        <v>88</v>
      </c>
      <c r="BE253" s="132">
        <f>IF(N253="základní",J253,0)</f>
        <v>0</v>
      </c>
      <c r="BF253" s="132">
        <f>IF(N253="snížená",J253,0)</f>
        <v>0</v>
      </c>
      <c r="BG253" s="132">
        <f>IF(N253="zákl. přenesená",J253,0)</f>
        <v>0</v>
      </c>
      <c r="BH253" s="132">
        <f>IF(N253="sníž. přenesená",J253,0)</f>
        <v>0</v>
      </c>
      <c r="BI253" s="132">
        <f>IF(N253="nulová",J253,0)</f>
        <v>0</v>
      </c>
      <c r="BJ253" s="13" t="s">
        <v>41</v>
      </c>
      <c r="BK253" s="132">
        <f>ROUND(I253*H253,2)</f>
        <v>0</v>
      </c>
      <c r="BL253" s="13" t="s">
        <v>189</v>
      </c>
      <c r="BM253" s="13" t="s">
        <v>361</v>
      </c>
    </row>
    <row r="254" spans="2:65" s="1" customFormat="1" ht="31.5" customHeight="1" x14ac:dyDescent="0.3">
      <c r="B254" s="120"/>
      <c r="C254" s="121" t="s">
        <v>362</v>
      </c>
      <c r="D254" s="121" t="s">
        <v>91</v>
      </c>
      <c r="E254" s="122" t="s">
        <v>363</v>
      </c>
      <c r="F254" s="123" t="s">
        <v>364</v>
      </c>
      <c r="G254" s="124" t="s">
        <v>94</v>
      </c>
      <c r="H254" s="125">
        <v>1.0349999999999999</v>
      </c>
      <c r="I254" s="126"/>
      <c r="J254" s="127">
        <f>ROUND(I254*H254,2)</f>
        <v>0</v>
      </c>
      <c r="K254" s="123" t="s">
        <v>95</v>
      </c>
      <c r="L254" s="24"/>
      <c r="M254" s="128" t="s">
        <v>1</v>
      </c>
      <c r="N254" s="129" t="s">
        <v>28</v>
      </c>
      <c r="O254" s="25"/>
      <c r="P254" s="130">
        <f>O254*H254</f>
        <v>0</v>
      </c>
      <c r="Q254" s="130">
        <v>4.1700000000000001E-3</v>
      </c>
      <c r="R254" s="130">
        <f>Q254*H254</f>
        <v>4.3159499999999998E-3</v>
      </c>
      <c r="S254" s="130">
        <v>0</v>
      </c>
      <c r="T254" s="131">
        <f>S254*H254</f>
        <v>0</v>
      </c>
      <c r="AR254" s="13" t="s">
        <v>189</v>
      </c>
      <c r="AT254" s="13" t="s">
        <v>91</v>
      </c>
      <c r="AU254" s="13" t="s">
        <v>43</v>
      </c>
      <c r="AY254" s="13" t="s">
        <v>88</v>
      </c>
      <c r="BE254" s="132">
        <f>IF(N254="základní",J254,0)</f>
        <v>0</v>
      </c>
      <c r="BF254" s="132">
        <f>IF(N254="snížená",J254,0)</f>
        <v>0</v>
      </c>
      <c r="BG254" s="132">
        <f>IF(N254="zákl. přenesená",J254,0)</f>
        <v>0</v>
      </c>
      <c r="BH254" s="132">
        <f>IF(N254="sníž. přenesená",J254,0)</f>
        <v>0</v>
      </c>
      <c r="BI254" s="132">
        <f>IF(N254="nulová",J254,0)</f>
        <v>0</v>
      </c>
      <c r="BJ254" s="13" t="s">
        <v>41</v>
      </c>
      <c r="BK254" s="132">
        <f>ROUND(I254*H254,2)</f>
        <v>0</v>
      </c>
      <c r="BL254" s="13" t="s">
        <v>189</v>
      </c>
      <c r="BM254" s="13" t="s">
        <v>365</v>
      </c>
    </row>
    <row r="255" spans="2:65" s="7" customFormat="1" x14ac:dyDescent="0.3">
      <c r="B255" s="133"/>
      <c r="D255" s="134" t="s">
        <v>98</v>
      </c>
      <c r="E255" s="135" t="s">
        <v>1</v>
      </c>
      <c r="F255" s="136" t="s">
        <v>366</v>
      </c>
      <c r="H255" s="137">
        <v>0.57499999999999996</v>
      </c>
      <c r="I255" s="138"/>
      <c r="L255" s="133"/>
      <c r="M255" s="139"/>
      <c r="N255" s="140"/>
      <c r="O255" s="140"/>
      <c r="P255" s="140"/>
      <c r="Q255" s="140"/>
      <c r="R255" s="140"/>
      <c r="S255" s="140"/>
      <c r="T255" s="141"/>
      <c r="AT255" s="135" t="s">
        <v>98</v>
      </c>
      <c r="AU255" s="135" t="s">
        <v>43</v>
      </c>
      <c r="AV255" s="7" t="s">
        <v>43</v>
      </c>
      <c r="AW255" s="7" t="s">
        <v>20</v>
      </c>
      <c r="AX255" s="7" t="s">
        <v>39</v>
      </c>
      <c r="AY255" s="135" t="s">
        <v>88</v>
      </c>
    </row>
    <row r="256" spans="2:65" s="7" customFormat="1" x14ac:dyDescent="0.3">
      <c r="B256" s="133"/>
      <c r="D256" s="134" t="s">
        <v>98</v>
      </c>
      <c r="E256" s="135" t="s">
        <v>1</v>
      </c>
      <c r="F256" s="136" t="s">
        <v>367</v>
      </c>
      <c r="H256" s="137">
        <v>0.46</v>
      </c>
      <c r="I256" s="138"/>
      <c r="L256" s="133"/>
      <c r="M256" s="139"/>
      <c r="N256" s="140"/>
      <c r="O256" s="140"/>
      <c r="P256" s="140"/>
      <c r="Q256" s="140"/>
      <c r="R256" s="140"/>
      <c r="S256" s="140"/>
      <c r="T256" s="141"/>
      <c r="AT256" s="135" t="s">
        <v>98</v>
      </c>
      <c r="AU256" s="135" t="s">
        <v>43</v>
      </c>
      <c r="AV256" s="7" t="s">
        <v>43</v>
      </c>
      <c r="AW256" s="7" t="s">
        <v>20</v>
      </c>
      <c r="AX256" s="7" t="s">
        <v>39</v>
      </c>
      <c r="AY256" s="135" t="s">
        <v>88</v>
      </c>
    </row>
    <row r="257" spans="2:65" s="8" customFormat="1" x14ac:dyDescent="0.3">
      <c r="B257" s="142"/>
      <c r="D257" s="143" t="s">
        <v>98</v>
      </c>
      <c r="E257" s="144" t="s">
        <v>1</v>
      </c>
      <c r="F257" s="145" t="s">
        <v>106</v>
      </c>
      <c r="H257" s="146">
        <v>1.0349999999999999</v>
      </c>
      <c r="I257" s="147"/>
      <c r="L257" s="142"/>
      <c r="M257" s="148"/>
      <c r="N257" s="149"/>
      <c r="O257" s="149"/>
      <c r="P257" s="149"/>
      <c r="Q257" s="149"/>
      <c r="R257" s="149"/>
      <c r="S257" s="149"/>
      <c r="T257" s="150"/>
      <c r="AT257" s="151" t="s">
        <v>98</v>
      </c>
      <c r="AU257" s="151" t="s">
        <v>43</v>
      </c>
      <c r="AV257" s="8" t="s">
        <v>96</v>
      </c>
      <c r="AW257" s="8" t="s">
        <v>2</v>
      </c>
      <c r="AX257" s="8" t="s">
        <v>41</v>
      </c>
      <c r="AY257" s="151" t="s">
        <v>88</v>
      </c>
    </row>
    <row r="258" spans="2:65" s="1" customFormat="1" ht="22.5" customHeight="1" x14ac:dyDescent="0.3">
      <c r="B258" s="120"/>
      <c r="C258" s="152" t="s">
        <v>368</v>
      </c>
      <c r="D258" s="152" t="s">
        <v>144</v>
      </c>
      <c r="E258" s="153" t="s">
        <v>369</v>
      </c>
      <c r="F258" s="154" t="s">
        <v>370</v>
      </c>
      <c r="G258" s="155" t="s">
        <v>94</v>
      </c>
      <c r="H258" s="156">
        <v>1.3460000000000001</v>
      </c>
      <c r="I258" s="157"/>
      <c r="J258" s="158">
        <f>ROUND(I258*H258,2)</f>
        <v>0</v>
      </c>
      <c r="K258" s="154" t="s">
        <v>95</v>
      </c>
      <c r="L258" s="159"/>
      <c r="M258" s="160" t="s">
        <v>1</v>
      </c>
      <c r="N258" s="161" t="s">
        <v>28</v>
      </c>
      <c r="O258" s="25"/>
      <c r="P258" s="130">
        <f>O258*H258</f>
        <v>0</v>
      </c>
      <c r="Q258" s="130">
        <v>1.9199999999999998E-2</v>
      </c>
      <c r="R258" s="130">
        <f>Q258*H258</f>
        <v>2.58432E-2</v>
      </c>
      <c r="S258" s="130">
        <v>0</v>
      </c>
      <c r="T258" s="131">
        <f>S258*H258</f>
        <v>0</v>
      </c>
      <c r="AR258" s="13" t="s">
        <v>247</v>
      </c>
      <c r="AT258" s="13" t="s">
        <v>144</v>
      </c>
      <c r="AU258" s="13" t="s">
        <v>43</v>
      </c>
      <c r="AY258" s="13" t="s">
        <v>88</v>
      </c>
      <c r="BE258" s="132">
        <f>IF(N258="základní",J258,0)</f>
        <v>0</v>
      </c>
      <c r="BF258" s="132">
        <f>IF(N258="snížená",J258,0)</f>
        <v>0</v>
      </c>
      <c r="BG258" s="132">
        <f>IF(N258="zákl. přenesená",J258,0)</f>
        <v>0</v>
      </c>
      <c r="BH258" s="132">
        <f>IF(N258="sníž. přenesená",J258,0)</f>
        <v>0</v>
      </c>
      <c r="BI258" s="132">
        <f>IF(N258="nulová",J258,0)</f>
        <v>0</v>
      </c>
      <c r="BJ258" s="13" t="s">
        <v>41</v>
      </c>
      <c r="BK258" s="132">
        <f>ROUND(I258*H258,2)</f>
        <v>0</v>
      </c>
      <c r="BL258" s="13" t="s">
        <v>189</v>
      </c>
      <c r="BM258" s="13" t="s">
        <v>371</v>
      </c>
    </row>
    <row r="259" spans="2:65" s="7" customFormat="1" x14ac:dyDescent="0.3">
      <c r="B259" s="133"/>
      <c r="D259" s="143" t="s">
        <v>98</v>
      </c>
      <c r="E259" s="162" t="s">
        <v>1</v>
      </c>
      <c r="F259" s="163" t="s">
        <v>372</v>
      </c>
      <c r="H259" s="164">
        <v>1.3460000000000001</v>
      </c>
      <c r="I259" s="138"/>
      <c r="L259" s="133"/>
      <c r="M259" s="139"/>
      <c r="N259" s="140"/>
      <c r="O259" s="140"/>
      <c r="P259" s="140"/>
      <c r="Q259" s="140"/>
      <c r="R259" s="140"/>
      <c r="S259" s="140"/>
      <c r="T259" s="141"/>
      <c r="AT259" s="135" t="s">
        <v>98</v>
      </c>
      <c r="AU259" s="135" t="s">
        <v>43</v>
      </c>
      <c r="AV259" s="7" t="s">
        <v>43</v>
      </c>
      <c r="AW259" s="7" t="s">
        <v>20</v>
      </c>
      <c r="AX259" s="7" t="s">
        <v>41</v>
      </c>
      <c r="AY259" s="135" t="s">
        <v>88</v>
      </c>
    </row>
    <row r="260" spans="2:65" s="1" customFormat="1" ht="22.5" customHeight="1" x14ac:dyDescent="0.3">
      <c r="B260" s="120"/>
      <c r="C260" s="121" t="s">
        <v>373</v>
      </c>
      <c r="D260" s="121" t="s">
        <v>91</v>
      </c>
      <c r="E260" s="122" t="s">
        <v>374</v>
      </c>
      <c r="F260" s="123" t="s">
        <v>375</v>
      </c>
      <c r="G260" s="124" t="s">
        <v>94</v>
      </c>
      <c r="H260" s="125">
        <v>1.0349999999999999</v>
      </c>
      <c r="I260" s="126"/>
      <c r="J260" s="127">
        <f>ROUND(I260*H260,2)</f>
        <v>0</v>
      </c>
      <c r="K260" s="123" t="s">
        <v>95</v>
      </c>
      <c r="L260" s="24"/>
      <c r="M260" s="128" t="s">
        <v>1</v>
      </c>
      <c r="N260" s="129" t="s">
        <v>28</v>
      </c>
      <c r="O260" s="25"/>
      <c r="P260" s="130">
        <f>O260*H260</f>
        <v>0</v>
      </c>
      <c r="Q260" s="130">
        <v>2.9999999999999997E-4</v>
      </c>
      <c r="R260" s="130">
        <f>Q260*H260</f>
        <v>3.1049999999999996E-4</v>
      </c>
      <c r="S260" s="130">
        <v>0</v>
      </c>
      <c r="T260" s="131">
        <f>S260*H260</f>
        <v>0</v>
      </c>
      <c r="AR260" s="13" t="s">
        <v>189</v>
      </c>
      <c r="AT260" s="13" t="s">
        <v>91</v>
      </c>
      <c r="AU260" s="13" t="s">
        <v>43</v>
      </c>
      <c r="AY260" s="13" t="s">
        <v>88</v>
      </c>
      <c r="BE260" s="132">
        <f>IF(N260="základní",J260,0)</f>
        <v>0</v>
      </c>
      <c r="BF260" s="132">
        <f>IF(N260="snížená",J260,0)</f>
        <v>0</v>
      </c>
      <c r="BG260" s="132">
        <f>IF(N260="zákl. přenesená",J260,0)</f>
        <v>0</v>
      </c>
      <c r="BH260" s="132">
        <f>IF(N260="sníž. přenesená",J260,0)</f>
        <v>0</v>
      </c>
      <c r="BI260" s="132">
        <f>IF(N260="nulová",J260,0)</f>
        <v>0</v>
      </c>
      <c r="BJ260" s="13" t="s">
        <v>41</v>
      </c>
      <c r="BK260" s="132">
        <f>ROUND(I260*H260,2)</f>
        <v>0</v>
      </c>
      <c r="BL260" s="13" t="s">
        <v>189</v>
      </c>
      <c r="BM260" s="13" t="s">
        <v>376</v>
      </c>
    </row>
    <row r="261" spans="2:65" s="1" customFormat="1" ht="22.5" customHeight="1" x14ac:dyDescent="0.3">
      <c r="B261" s="120"/>
      <c r="C261" s="121" t="s">
        <v>377</v>
      </c>
      <c r="D261" s="121" t="s">
        <v>91</v>
      </c>
      <c r="E261" s="122" t="s">
        <v>378</v>
      </c>
      <c r="F261" s="123" t="s">
        <v>379</v>
      </c>
      <c r="G261" s="124" t="s">
        <v>229</v>
      </c>
      <c r="H261" s="125">
        <v>12</v>
      </c>
      <c r="I261" s="126"/>
      <c r="J261" s="127">
        <f>ROUND(I261*H261,2)</f>
        <v>0</v>
      </c>
      <c r="K261" s="123" t="s">
        <v>95</v>
      </c>
      <c r="L261" s="24"/>
      <c r="M261" s="128" t="s">
        <v>1</v>
      </c>
      <c r="N261" s="129" t="s">
        <v>28</v>
      </c>
      <c r="O261" s="25"/>
      <c r="P261" s="130">
        <f>O261*H261</f>
        <v>0</v>
      </c>
      <c r="Q261" s="130">
        <v>0</v>
      </c>
      <c r="R261" s="130">
        <f>Q261*H261</f>
        <v>0</v>
      </c>
      <c r="S261" s="130">
        <v>0</v>
      </c>
      <c r="T261" s="131">
        <f>S261*H261</f>
        <v>0</v>
      </c>
      <c r="AR261" s="13" t="s">
        <v>189</v>
      </c>
      <c r="AT261" s="13" t="s">
        <v>91</v>
      </c>
      <c r="AU261" s="13" t="s">
        <v>43</v>
      </c>
      <c r="AY261" s="13" t="s">
        <v>88</v>
      </c>
      <c r="BE261" s="132">
        <f>IF(N261="základní",J261,0)</f>
        <v>0</v>
      </c>
      <c r="BF261" s="132">
        <f>IF(N261="snížená",J261,0)</f>
        <v>0</v>
      </c>
      <c r="BG261" s="132">
        <f>IF(N261="zákl. přenesená",J261,0)</f>
        <v>0</v>
      </c>
      <c r="BH261" s="132">
        <f>IF(N261="sníž. přenesená",J261,0)</f>
        <v>0</v>
      </c>
      <c r="BI261" s="132">
        <f>IF(N261="nulová",J261,0)</f>
        <v>0</v>
      </c>
      <c r="BJ261" s="13" t="s">
        <v>41</v>
      </c>
      <c r="BK261" s="132">
        <f>ROUND(I261*H261,2)</f>
        <v>0</v>
      </c>
      <c r="BL261" s="13" t="s">
        <v>189</v>
      </c>
      <c r="BM261" s="13" t="s">
        <v>380</v>
      </c>
    </row>
    <row r="262" spans="2:65" s="1" customFormat="1" ht="22.5" customHeight="1" x14ac:dyDescent="0.3">
      <c r="B262" s="120"/>
      <c r="C262" s="121" t="s">
        <v>381</v>
      </c>
      <c r="D262" s="121" t="s">
        <v>91</v>
      </c>
      <c r="E262" s="122" t="s">
        <v>382</v>
      </c>
      <c r="F262" s="123" t="s">
        <v>383</v>
      </c>
      <c r="G262" s="124" t="s">
        <v>94</v>
      </c>
      <c r="H262" s="125">
        <v>1.0349999999999999</v>
      </c>
      <c r="I262" s="126"/>
      <c r="J262" s="127">
        <f>ROUND(I262*H262,2)</f>
        <v>0</v>
      </c>
      <c r="K262" s="123" t="s">
        <v>95</v>
      </c>
      <c r="L262" s="24"/>
      <c r="M262" s="128" t="s">
        <v>1</v>
      </c>
      <c r="N262" s="129" t="s">
        <v>28</v>
      </c>
      <c r="O262" s="25"/>
      <c r="P262" s="130">
        <f>O262*H262</f>
        <v>0</v>
      </c>
      <c r="Q262" s="130">
        <v>7.1500000000000001E-3</v>
      </c>
      <c r="R262" s="130">
        <f>Q262*H262</f>
        <v>7.4002499999999997E-3</v>
      </c>
      <c r="S262" s="130">
        <v>0</v>
      </c>
      <c r="T262" s="131">
        <f>S262*H262</f>
        <v>0</v>
      </c>
      <c r="AR262" s="13" t="s">
        <v>189</v>
      </c>
      <c r="AT262" s="13" t="s">
        <v>91</v>
      </c>
      <c r="AU262" s="13" t="s">
        <v>43</v>
      </c>
      <c r="AY262" s="13" t="s">
        <v>88</v>
      </c>
      <c r="BE262" s="132">
        <f>IF(N262="základní",J262,0)</f>
        <v>0</v>
      </c>
      <c r="BF262" s="132">
        <f>IF(N262="snížená",J262,0)</f>
        <v>0</v>
      </c>
      <c r="BG262" s="132">
        <f>IF(N262="zákl. přenesená",J262,0)</f>
        <v>0</v>
      </c>
      <c r="BH262" s="132">
        <f>IF(N262="sníž. přenesená",J262,0)</f>
        <v>0</v>
      </c>
      <c r="BI262" s="132">
        <f>IF(N262="nulová",J262,0)</f>
        <v>0</v>
      </c>
      <c r="BJ262" s="13" t="s">
        <v>41</v>
      </c>
      <c r="BK262" s="132">
        <f>ROUND(I262*H262,2)</f>
        <v>0</v>
      </c>
      <c r="BL262" s="13" t="s">
        <v>189</v>
      </c>
      <c r="BM262" s="13" t="s">
        <v>384</v>
      </c>
    </row>
    <row r="263" spans="2:65" s="1" customFormat="1" ht="31.5" customHeight="1" x14ac:dyDescent="0.3">
      <c r="B263" s="120"/>
      <c r="C263" s="121" t="s">
        <v>385</v>
      </c>
      <c r="D263" s="121" t="s">
        <v>91</v>
      </c>
      <c r="E263" s="122" t="s">
        <v>386</v>
      </c>
      <c r="F263" s="123" t="s">
        <v>387</v>
      </c>
      <c r="G263" s="124" t="s">
        <v>184</v>
      </c>
      <c r="H263" s="125">
        <v>0.20499999999999999</v>
      </c>
      <c r="I263" s="126"/>
      <c r="J263" s="127">
        <f>ROUND(I263*H263,2)</f>
        <v>0</v>
      </c>
      <c r="K263" s="123" t="s">
        <v>95</v>
      </c>
      <c r="L263" s="24"/>
      <c r="M263" s="128" t="s">
        <v>1</v>
      </c>
      <c r="N263" s="129" t="s">
        <v>28</v>
      </c>
      <c r="O263" s="25"/>
      <c r="P263" s="130">
        <f>O263*H263</f>
        <v>0</v>
      </c>
      <c r="Q263" s="130">
        <v>0</v>
      </c>
      <c r="R263" s="130">
        <f>Q263*H263</f>
        <v>0</v>
      </c>
      <c r="S263" s="130">
        <v>0</v>
      </c>
      <c r="T263" s="131">
        <f>S263*H263</f>
        <v>0</v>
      </c>
      <c r="AR263" s="13" t="s">
        <v>189</v>
      </c>
      <c r="AT263" s="13" t="s">
        <v>91</v>
      </c>
      <c r="AU263" s="13" t="s">
        <v>43</v>
      </c>
      <c r="AY263" s="13" t="s">
        <v>88</v>
      </c>
      <c r="BE263" s="132">
        <f>IF(N263="základní",J263,0)</f>
        <v>0</v>
      </c>
      <c r="BF263" s="132">
        <f>IF(N263="snížená",J263,0)</f>
        <v>0</v>
      </c>
      <c r="BG263" s="132">
        <f>IF(N263="zákl. přenesená",J263,0)</f>
        <v>0</v>
      </c>
      <c r="BH263" s="132">
        <f>IF(N263="sníž. přenesená",J263,0)</f>
        <v>0</v>
      </c>
      <c r="BI263" s="132">
        <f>IF(N263="nulová",J263,0)</f>
        <v>0</v>
      </c>
      <c r="BJ263" s="13" t="s">
        <v>41</v>
      </c>
      <c r="BK263" s="132">
        <f>ROUND(I263*H263,2)</f>
        <v>0</v>
      </c>
      <c r="BL263" s="13" t="s">
        <v>189</v>
      </c>
      <c r="BM263" s="13" t="s">
        <v>388</v>
      </c>
    </row>
    <row r="264" spans="2:65" s="6" customFormat="1" ht="29.85" customHeight="1" x14ac:dyDescent="0.3">
      <c r="B264" s="106"/>
      <c r="D264" s="117" t="s">
        <v>38</v>
      </c>
      <c r="E264" s="118" t="s">
        <v>389</v>
      </c>
      <c r="F264" s="118" t="s">
        <v>390</v>
      </c>
      <c r="I264" s="109"/>
      <c r="J264" s="119">
        <f>BK264</f>
        <v>0</v>
      </c>
      <c r="L264" s="106"/>
      <c r="M264" s="111"/>
      <c r="N264" s="112"/>
      <c r="O264" s="112"/>
      <c r="P264" s="113">
        <f>SUM(P265:P276)</f>
        <v>0</v>
      </c>
      <c r="Q264" s="112"/>
      <c r="R264" s="113">
        <f>SUM(R265:R276)</f>
        <v>6.8267099999999997E-2</v>
      </c>
      <c r="S264" s="112"/>
      <c r="T264" s="114">
        <f>SUM(T265:T276)</f>
        <v>0</v>
      </c>
      <c r="AR264" s="107" t="s">
        <v>43</v>
      </c>
      <c r="AT264" s="115" t="s">
        <v>38</v>
      </c>
      <c r="AU264" s="115" t="s">
        <v>41</v>
      </c>
      <c r="AY264" s="107" t="s">
        <v>88</v>
      </c>
      <c r="BK264" s="116">
        <f>SUM(BK265:BK276)</f>
        <v>0</v>
      </c>
    </row>
    <row r="265" spans="2:65" s="1" customFormat="1" ht="22.5" customHeight="1" x14ac:dyDescent="0.3">
      <c r="B265" s="120"/>
      <c r="C265" s="121" t="s">
        <v>391</v>
      </c>
      <c r="D265" s="121" t="s">
        <v>91</v>
      </c>
      <c r="E265" s="122" t="s">
        <v>392</v>
      </c>
      <c r="F265" s="123" t="s">
        <v>393</v>
      </c>
      <c r="G265" s="124" t="s">
        <v>94</v>
      </c>
      <c r="H265" s="125">
        <v>206.87</v>
      </c>
      <c r="I265" s="126"/>
      <c r="J265" s="127">
        <f>ROUND(I265*H265,2)</f>
        <v>0</v>
      </c>
      <c r="K265" s="123" t="s">
        <v>95</v>
      </c>
      <c r="L265" s="24"/>
      <c r="M265" s="128" t="s">
        <v>1</v>
      </c>
      <c r="N265" s="129" t="s">
        <v>28</v>
      </c>
      <c r="O265" s="25"/>
      <c r="P265" s="130">
        <f>O265*H265</f>
        <v>0</v>
      </c>
      <c r="Q265" s="130">
        <v>2.0000000000000001E-4</v>
      </c>
      <c r="R265" s="130">
        <f>Q265*H265</f>
        <v>4.1374000000000001E-2</v>
      </c>
      <c r="S265" s="130">
        <v>0</v>
      </c>
      <c r="T265" s="131">
        <f>S265*H265</f>
        <v>0</v>
      </c>
      <c r="AR265" s="13" t="s">
        <v>189</v>
      </c>
      <c r="AT265" s="13" t="s">
        <v>91</v>
      </c>
      <c r="AU265" s="13" t="s">
        <v>43</v>
      </c>
      <c r="AY265" s="13" t="s">
        <v>88</v>
      </c>
      <c r="BE265" s="132">
        <f>IF(N265="základní",J265,0)</f>
        <v>0</v>
      </c>
      <c r="BF265" s="132">
        <f>IF(N265="snížená",J265,0)</f>
        <v>0</v>
      </c>
      <c r="BG265" s="132">
        <f>IF(N265="zákl. přenesená",J265,0)</f>
        <v>0</v>
      </c>
      <c r="BH265" s="132">
        <f>IF(N265="sníž. přenesená",J265,0)</f>
        <v>0</v>
      </c>
      <c r="BI265" s="132">
        <f>IF(N265="nulová",J265,0)</f>
        <v>0</v>
      </c>
      <c r="BJ265" s="13" t="s">
        <v>41</v>
      </c>
      <c r="BK265" s="132">
        <f>ROUND(I265*H265,2)</f>
        <v>0</v>
      </c>
      <c r="BL265" s="13" t="s">
        <v>189</v>
      </c>
      <c r="BM265" s="13" t="s">
        <v>394</v>
      </c>
    </row>
    <row r="266" spans="2:65" s="1" customFormat="1" ht="31.5" customHeight="1" x14ac:dyDescent="0.3">
      <c r="B266" s="120"/>
      <c r="C266" s="121" t="s">
        <v>395</v>
      </c>
      <c r="D266" s="121" t="s">
        <v>91</v>
      </c>
      <c r="E266" s="122" t="s">
        <v>396</v>
      </c>
      <c r="F266" s="123" t="s">
        <v>397</v>
      </c>
      <c r="G266" s="124" t="s">
        <v>94</v>
      </c>
      <c r="H266" s="125">
        <v>206.87</v>
      </c>
      <c r="I266" s="126"/>
      <c r="J266" s="127">
        <f>ROUND(I266*H266,2)</f>
        <v>0</v>
      </c>
      <c r="K266" s="123" t="s">
        <v>95</v>
      </c>
      <c r="L266" s="24"/>
      <c r="M266" s="128" t="s">
        <v>1</v>
      </c>
      <c r="N266" s="129" t="s">
        <v>28</v>
      </c>
      <c r="O266" s="25"/>
      <c r="P266" s="130">
        <f>O266*H266</f>
        <v>0</v>
      </c>
      <c r="Q266" s="130">
        <v>1.2999999999999999E-4</v>
      </c>
      <c r="R266" s="130">
        <f>Q266*H266</f>
        <v>2.68931E-2</v>
      </c>
      <c r="S266" s="130">
        <v>0</v>
      </c>
      <c r="T266" s="131">
        <f>S266*H266</f>
        <v>0</v>
      </c>
      <c r="AR266" s="13" t="s">
        <v>189</v>
      </c>
      <c r="AT266" s="13" t="s">
        <v>91</v>
      </c>
      <c r="AU266" s="13" t="s">
        <v>43</v>
      </c>
      <c r="AY266" s="13" t="s">
        <v>88</v>
      </c>
      <c r="BE266" s="132">
        <f>IF(N266="základní",J266,0)</f>
        <v>0</v>
      </c>
      <c r="BF266" s="132">
        <f>IF(N266="snížená",J266,0)</f>
        <v>0</v>
      </c>
      <c r="BG266" s="132">
        <f>IF(N266="zákl. přenesená",J266,0)</f>
        <v>0</v>
      </c>
      <c r="BH266" s="132">
        <f>IF(N266="sníž. přenesená",J266,0)</f>
        <v>0</v>
      </c>
      <c r="BI266" s="132">
        <f>IF(N266="nulová",J266,0)</f>
        <v>0</v>
      </c>
      <c r="BJ266" s="13" t="s">
        <v>41</v>
      </c>
      <c r="BK266" s="132">
        <f>ROUND(I266*H266,2)</f>
        <v>0</v>
      </c>
      <c r="BL266" s="13" t="s">
        <v>189</v>
      </c>
      <c r="BM266" s="13" t="s">
        <v>398</v>
      </c>
    </row>
    <row r="267" spans="2:65" s="9" customFormat="1" x14ac:dyDescent="0.3">
      <c r="B267" s="169"/>
      <c r="D267" s="134" t="s">
        <v>98</v>
      </c>
      <c r="E267" s="170" t="s">
        <v>1</v>
      </c>
      <c r="F267" s="171" t="s">
        <v>399</v>
      </c>
      <c r="H267" s="172" t="s">
        <v>1</v>
      </c>
      <c r="I267" s="173"/>
      <c r="L267" s="169"/>
      <c r="M267" s="174"/>
      <c r="N267" s="175"/>
      <c r="O267" s="175"/>
      <c r="P267" s="175"/>
      <c r="Q267" s="175"/>
      <c r="R267" s="175"/>
      <c r="S267" s="175"/>
      <c r="T267" s="176"/>
      <c r="AT267" s="172" t="s">
        <v>98</v>
      </c>
      <c r="AU267" s="172" t="s">
        <v>43</v>
      </c>
      <c r="AV267" s="9" t="s">
        <v>41</v>
      </c>
      <c r="AW267" s="9" t="s">
        <v>20</v>
      </c>
      <c r="AX267" s="9" t="s">
        <v>39</v>
      </c>
      <c r="AY267" s="172" t="s">
        <v>88</v>
      </c>
    </row>
    <row r="268" spans="2:65" s="7" customFormat="1" x14ac:dyDescent="0.3">
      <c r="B268" s="133"/>
      <c r="D268" s="134" t="s">
        <v>98</v>
      </c>
      <c r="E268" s="135" t="s">
        <v>1</v>
      </c>
      <c r="F268" s="136" t="s">
        <v>400</v>
      </c>
      <c r="H268" s="137">
        <v>16.2</v>
      </c>
      <c r="I268" s="138"/>
      <c r="L268" s="133"/>
      <c r="M268" s="139"/>
      <c r="N268" s="140"/>
      <c r="O268" s="140"/>
      <c r="P268" s="140"/>
      <c r="Q268" s="140"/>
      <c r="R268" s="140"/>
      <c r="S268" s="140"/>
      <c r="T268" s="141"/>
      <c r="AT268" s="135" t="s">
        <v>98</v>
      </c>
      <c r="AU268" s="135" t="s">
        <v>43</v>
      </c>
      <c r="AV268" s="7" t="s">
        <v>43</v>
      </c>
      <c r="AW268" s="7" t="s">
        <v>20</v>
      </c>
      <c r="AX268" s="7" t="s">
        <v>39</v>
      </c>
      <c r="AY268" s="135" t="s">
        <v>88</v>
      </c>
    </row>
    <row r="269" spans="2:65" s="7" customFormat="1" x14ac:dyDescent="0.3">
      <c r="B269" s="133"/>
      <c r="D269" s="134" t="s">
        <v>98</v>
      </c>
      <c r="E269" s="135" t="s">
        <v>1</v>
      </c>
      <c r="F269" s="136" t="s">
        <v>401</v>
      </c>
      <c r="H269" s="137">
        <v>120</v>
      </c>
      <c r="I269" s="138"/>
      <c r="L269" s="133"/>
      <c r="M269" s="139"/>
      <c r="N269" s="140"/>
      <c r="O269" s="140"/>
      <c r="P269" s="140"/>
      <c r="Q269" s="140"/>
      <c r="R269" s="140"/>
      <c r="S269" s="140"/>
      <c r="T269" s="141"/>
      <c r="AT269" s="135" t="s">
        <v>98</v>
      </c>
      <c r="AU269" s="135" t="s">
        <v>43</v>
      </c>
      <c r="AV269" s="7" t="s">
        <v>43</v>
      </c>
      <c r="AW269" s="7" t="s">
        <v>20</v>
      </c>
      <c r="AX269" s="7" t="s">
        <v>39</v>
      </c>
      <c r="AY269" s="135" t="s">
        <v>88</v>
      </c>
    </row>
    <row r="270" spans="2:65" s="7" customFormat="1" x14ac:dyDescent="0.3">
      <c r="B270" s="133"/>
      <c r="D270" s="134" t="s">
        <v>98</v>
      </c>
      <c r="E270" s="135" t="s">
        <v>1</v>
      </c>
      <c r="F270" s="136" t="s">
        <v>402</v>
      </c>
      <c r="H270" s="137">
        <v>19.8</v>
      </c>
      <c r="I270" s="138"/>
      <c r="L270" s="133"/>
      <c r="M270" s="139"/>
      <c r="N270" s="140"/>
      <c r="O270" s="140"/>
      <c r="P270" s="140"/>
      <c r="Q270" s="140"/>
      <c r="R270" s="140"/>
      <c r="S270" s="140"/>
      <c r="T270" s="141"/>
      <c r="AT270" s="135" t="s">
        <v>98</v>
      </c>
      <c r="AU270" s="135" t="s">
        <v>43</v>
      </c>
      <c r="AV270" s="7" t="s">
        <v>43</v>
      </c>
      <c r="AW270" s="7" t="s">
        <v>20</v>
      </c>
      <c r="AX270" s="7" t="s">
        <v>39</v>
      </c>
      <c r="AY270" s="135" t="s">
        <v>88</v>
      </c>
    </row>
    <row r="271" spans="2:65" s="7" customFormat="1" x14ac:dyDescent="0.3">
      <c r="B271" s="133"/>
      <c r="D271" s="134" t="s">
        <v>98</v>
      </c>
      <c r="E271" s="135" t="s">
        <v>1</v>
      </c>
      <c r="F271" s="136" t="s">
        <v>403</v>
      </c>
      <c r="H271" s="137">
        <v>15.6</v>
      </c>
      <c r="I271" s="138"/>
      <c r="L271" s="133"/>
      <c r="M271" s="139"/>
      <c r="N271" s="140"/>
      <c r="O271" s="140"/>
      <c r="P271" s="140"/>
      <c r="Q271" s="140"/>
      <c r="R271" s="140"/>
      <c r="S271" s="140"/>
      <c r="T271" s="141"/>
      <c r="AT271" s="135" t="s">
        <v>98</v>
      </c>
      <c r="AU271" s="135" t="s">
        <v>43</v>
      </c>
      <c r="AV271" s="7" t="s">
        <v>43</v>
      </c>
      <c r="AW271" s="7" t="s">
        <v>20</v>
      </c>
      <c r="AX271" s="7" t="s">
        <v>39</v>
      </c>
      <c r="AY271" s="135" t="s">
        <v>88</v>
      </c>
    </row>
    <row r="272" spans="2:65" s="7" customFormat="1" x14ac:dyDescent="0.3">
      <c r="B272" s="133"/>
      <c r="D272" s="134" t="s">
        <v>98</v>
      </c>
      <c r="E272" s="135" t="s">
        <v>1</v>
      </c>
      <c r="F272" s="136" t="s">
        <v>404</v>
      </c>
      <c r="H272" s="137">
        <v>226.8</v>
      </c>
      <c r="I272" s="138"/>
      <c r="L272" s="133"/>
      <c r="M272" s="139"/>
      <c r="N272" s="140"/>
      <c r="O272" s="140"/>
      <c r="P272" s="140"/>
      <c r="Q272" s="140"/>
      <c r="R272" s="140"/>
      <c r="S272" s="140"/>
      <c r="T272" s="141"/>
      <c r="AT272" s="135" t="s">
        <v>98</v>
      </c>
      <c r="AU272" s="135" t="s">
        <v>43</v>
      </c>
      <c r="AV272" s="7" t="s">
        <v>43</v>
      </c>
      <c r="AW272" s="7" t="s">
        <v>20</v>
      </c>
      <c r="AX272" s="7" t="s">
        <v>39</v>
      </c>
      <c r="AY272" s="135" t="s">
        <v>88</v>
      </c>
    </row>
    <row r="273" spans="2:65" s="7" customFormat="1" x14ac:dyDescent="0.3">
      <c r="B273" s="133"/>
      <c r="D273" s="134" t="s">
        <v>98</v>
      </c>
      <c r="E273" s="135" t="s">
        <v>1</v>
      </c>
      <c r="F273" s="136" t="s">
        <v>405</v>
      </c>
      <c r="H273" s="137">
        <v>7.9</v>
      </c>
      <c r="I273" s="138"/>
      <c r="L273" s="133"/>
      <c r="M273" s="139"/>
      <c r="N273" s="140"/>
      <c r="O273" s="140"/>
      <c r="P273" s="140"/>
      <c r="Q273" s="140"/>
      <c r="R273" s="140"/>
      <c r="S273" s="140"/>
      <c r="T273" s="141"/>
      <c r="AT273" s="135" t="s">
        <v>98</v>
      </c>
      <c r="AU273" s="135" t="s">
        <v>43</v>
      </c>
      <c r="AV273" s="7" t="s">
        <v>43</v>
      </c>
      <c r="AW273" s="7" t="s">
        <v>20</v>
      </c>
      <c r="AX273" s="7" t="s">
        <v>39</v>
      </c>
      <c r="AY273" s="135" t="s">
        <v>88</v>
      </c>
    </row>
    <row r="274" spans="2:65" s="7" customFormat="1" x14ac:dyDescent="0.3">
      <c r="B274" s="133"/>
      <c r="D274" s="134" t="s">
        <v>98</v>
      </c>
      <c r="E274" s="135" t="s">
        <v>1</v>
      </c>
      <c r="F274" s="136" t="s">
        <v>406</v>
      </c>
      <c r="H274" s="137">
        <v>7.44</v>
      </c>
      <c r="I274" s="138"/>
      <c r="L274" s="133"/>
      <c r="M274" s="139"/>
      <c r="N274" s="140"/>
      <c r="O274" s="140"/>
      <c r="P274" s="140"/>
      <c r="Q274" s="140"/>
      <c r="R274" s="140"/>
      <c r="S274" s="140"/>
      <c r="T274" s="141"/>
      <c r="AT274" s="135" t="s">
        <v>98</v>
      </c>
      <c r="AU274" s="135" t="s">
        <v>43</v>
      </c>
      <c r="AV274" s="7" t="s">
        <v>43</v>
      </c>
      <c r="AW274" s="7" t="s">
        <v>20</v>
      </c>
      <c r="AX274" s="7" t="s">
        <v>39</v>
      </c>
      <c r="AY274" s="135" t="s">
        <v>88</v>
      </c>
    </row>
    <row r="275" spans="2:65" s="8" customFormat="1" x14ac:dyDescent="0.3">
      <c r="B275" s="142"/>
      <c r="D275" s="134" t="s">
        <v>98</v>
      </c>
      <c r="E275" s="165" t="s">
        <v>49</v>
      </c>
      <c r="F275" s="166" t="s">
        <v>106</v>
      </c>
      <c r="H275" s="167">
        <v>413.74</v>
      </c>
      <c r="I275" s="147"/>
      <c r="L275" s="142"/>
      <c r="M275" s="148"/>
      <c r="N275" s="149"/>
      <c r="O275" s="149"/>
      <c r="P275" s="149"/>
      <c r="Q275" s="149"/>
      <c r="R275" s="149"/>
      <c r="S275" s="149"/>
      <c r="T275" s="150"/>
      <c r="AT275" s="151" t="s">
        <v>98</v>
      </c>
      <c r="AU275" s="151" t="s">
        <v>43</v>
      </c>
      <c r="AV275" s="8" t="s">
        <v>96</v>
      </c>
      <c r="AW275" s="8" t="s">
        <v>20</v>
      </c>
      <c r="AX275" s="8" t="s">
        <v>39</v>
      </c>
      <c r="AY275" s="151" t="s">
        <v>88</v>
      </c>
    </row>
    <row r="276" spans="2:65" s="7" customFormat="1" x14ac:dyDescent="0.3">
      <c r="B276" s="133"/>
      <c r="D276" s="134" t="s">
        <v>98</v>
      </c>
      <c r="E276" s="135" t="s">
        <v>1</v>
      </c>
      <c r="F276" s="136" t="s">
        <v>407</v>
      </c>
      <c r="H276" s="137">
        <v>206.87</v>
      </c>
      <c r="I276" s="138"/>
      <c r="L276" s="133"/>
      <c r="M276" s="139"/>
      <c r="N276" s="140"/>
      <c r="O276" s="140"/>
      <c r="P276" s="140"/>
      <c r="Q276" s="140"/>
      <c r="R276" s="140"/>
      <c r="S276" s="140"/>
      <c r="T276" s="141"/>
      <c r="AT276" s="135" t="s">
        <v>98</v>
      </c>
      <c r="AU276" s="135" t="s">
        <v>43</v>
      </c>
      <c r="AV276" s="7" t="s">
        <v>43</v>
      </c>
      <c r="AW276" s="7" t="s">
        <v>20</v>
      </c>
      <c r="AX276" s="7" t="s">
        <v>41</v>
      </c>
      <c r="AY276" s="135" t="s">
        <v>88</v>
      </c>
    </row>
    <row r="277" spans="2:65" s="6" customFormat="1" ht="37.35" customHeight="1" x14ac:dyDescent="0.35">
      <c r="B277" s="106"/>
      <c r="D277" s="107" t="s">
        <v>38</v>
      </c>
      <c r="E277" s="108" t="s">
        <v>408</v>
      </c>
      <c r="F277" s="108" t="s">
        <v>409</v>
      </c>
      <c r="I277" s="109"/>
      <c r="J277" s="110">
        <f>BK277</f>
        <v>0</v>
      </c>
      <c r="L277" s="106"/>
      <c r="M277" s="111"/>
      <c r="N277" s="112"/>
      <c r="O277" s="112"/>
      <c r="P277" s="113">
        <f>P278</f>
        <v>0</v>
      </c>
      <c r="Q277" s="112"/>
      <c r="R277" s="113">
        <f>R278</f>
        <v>0</v>
      </c>
      <c r="S277" s="112"/>
      <c r="T277" s="114">
        <f>T278</f>
        <v>0</v>
      </c>
      <c r="AR277" s="107" t="s">
        <v>96</v>
      </c>
      <c r="AT277" s="115" t="s">
        <v>38</v>
      </c>
      <c r="AU277" s="115" t="s">
        <v>39</v>
      </c>
      <c r="AY277" s="107" t="s">
        <v>88</v>
      </c>
      <c r="BK277" s="116">
        <f>BK278</f>
        <v>0</v>
      </c>
    </row>
    <row r="278" spans="2:65" s="6" customFormat="1" ht="19.899999999999999" customHeight="1" x14ac:dyDescent="0.3">
      <c r="B278" s="106"/>
      <c r="D278" s="117" t="s">
        <v>38</v>
      </c>
      <c r="E278" s="118" t="s">
        <v>410</v>
      </c>
      <c r="F278" s="118" t="s">
        <v>411</v>
      </c>
      <c r="I278" s="109"/>
      <c r="J278" s="119">
        <f>BK278</f>
        <v>0</v>
      </c>
      <c r="L278" s="106"/>
      <c r="M278" s="111"/>
      <c r="N278" s="112"/>
      <c r="O278" s="112"/>
      <c r="P278" s="113">
        <f>SUM(P279:P282)</f>
        <v>0</v>
      </c>
      <c r="Q278" s="112"/>
      <c r="R278" s="113">
        <f>SUM(R279:R282)</f>
        <v>0</v>
      </c>
      <c r="S278" s="112"/>
      <c r="T278" s="114">
        <f>SUM(T279:T282)</f>
        <v>0</v>
      </c>
      <c r="AR278" s="107" t="s">
        <v>96</v>
      </c>
      <c r="AT278" s="115" t="s">
        <v>38</v>
      </c>
      <c r="AU278" s="115" t="s">
        <v>41</v>
      </c>
      <c r="AY278" s="107" t="s">
        <v>88</v>
      </c>
      <c r="BK278" s="116">
        <f>SUM(BK279:BK282)</f>
        <v>0</v>
      </c>
    </row>
    <row r="279" spans="2:65" s="1" customFormat="1" ht="44.25" customHeight="1" x14ac:dyDescent="0.3">
      <c r="B279" s="120"/>
      <c r="C279" s="121" t="s">
        <v>412</v>
      </c>
      <c r="D279" s="121" t="s">
        <v>91</v>
      </c>
      <c r="E279" s="122" t="s">
        <v>413</v>
      </c>
      <c r="F279" s="123" t="s">
        <v>414</v>
      </c>
      <c r="G279" s="124" t="s">
        <v>415</v>
      </c>
      <c r="H279" s="125">
        <v>1</v>
      </c>
      <c r="I279" s="126"/>
      <c r="J279" s="127">
        <f>ROUND(I279*H279,2)</f>
        <v>0</v>
      </c>
      <c r="K279" s="123" t="s">
        <v>1</v>
      </c>
      <c r="L279" s="24"/>
      <c r="M279" s="128" t="s">
        <v>1</v>
      </c>
      <c r="N279" s="129" t="s">
        <v>28</v>
      </c>
      <c r="O279" s="25"/>
      <c r="P279" s="130">
        <f>O279*H279</f>
        <v>0</v>
      </c>
      <c r="Q279" s="130">
        <v>0</v>
      </c>
      <c r="R279" s="130">
        <f>Q279*H279</f>
        <v>0</v>
      </c>
      <c r="S279" s="130">
        <v>0</v>
      </c>
      <c r="T279" s="131">
        <f>S279*H279</f>
        <v>0</v>
      </c>
      <c r="AR279" s="13" t="s">
        <v>416</v>
      </c>
      <c r="AT279" s="13" t="s">
        <v>91</v>
      </c>
      <c r="AU279" s="13" t="s">
        <v>43</v>
      </c>
      <c r="AY279" s="13" t="s">
        <v>88</v>
      </c>
      <c r="BE279" s="132">
        <f>IF(N279="základní",J279,0)</f>
        <v>0</v>
      </c>
      <c r="BF279" s="132">
        <f>IF(N279="snížená",J279,0)</f>
        <v>0</v>
      </c>
      <c r="BG279" s="132">
        <f>IF(N279="zákl. přenesená",J279,0)</f>
        <v>0</v>
      </c>
      <c r="BH279" s="132">
        <f>IF(N279="sníž. přenesená",J279,0)</f>
        <v>0</v>
      </c>
      <c r="BI279" s="132">
        <f>IF(N279="nulová",J279,0)</f>
        <v>0</v>
      </c>
      <c r="BJ279" s="13" t="s">
        <v>41</v>
      </c>
      <c r="BK279" s="132">
        <f>ROUND(I279*H279,2)</f>
        <v>0</v>
      </c>
      <c r="BL279" s="13" t="s">
        <v>416</v>
      </c>
      <c r="BM279" s="13" t="s">
        <v>417</v>
      </c>
    </row>
    <row r="280" spans="2:65" s="1" customFormat="1" ht="22.5" customHeight="1" x14ac:dyDescent="0.3">
      <c r="B280" s="120"/>
      <c r="C280" s="121" t="s">
        <v>418</v>
      </c>
      <c r="D280" s="121" t="s">
        <v>91</v>
      </c>
      <c r="E280" s="122" t="s">
        <v>419</v>
      </c>
      <c r="F280" s="123" t="s">
        <v>420</v>
      </c>
      <c r="G280" s="124" t="s">
        <v>415</v>
      </c>
      <c r="H280" s="125">
        <v>1</v>
      </c>
      <c r="I280" s="126"/>
      <c r="J280" s="127">
        <f>ROUND(I280*H280,2)</f>
        <v>0</v>
      </c>
      <c r="K280" s="123" t="s">
        <v>1</v>
      </c>
      <c r="L280" s="24"/>
      <c r="M280" s="128" t="s">
        <v>1</v>
      </c>
      <c r="N280" s="129" t="s">
        <v>28</v>
      </c>
      <c r="O280" s="25"/>
      <c r="P280" s="130">
        <f>O280*H280</f>
        <v>0</v>
      </c>
      <c r="Q280" s="130">
        <v>0</v>
      </c>
      <c r="R280" s="130">
        <f>Q280*H280</f>
        <v>0</v>
      </c>
      <c r="S280" s="130">
        <v>0</v>
      </c>
      <c r="T280" s="131">
        <f>S280*H280</f>
        <v>0</v>
      </c>
      <c r="AR280" s="13" t="s">
        <v>416</v>
      </c>
      <c r="AT280" s="13" t="s">
        <v>91</v>
      </c>
      <c r="AU280" s="13" t="s">
        <v>43</v>
      </c>
      <c r="AY280" s="13" t="s">
        <v>88</v>
      </c>
      <c r="BE280" s="132">
        <f>IF(N280="základní",J280,0)</f>
        <v>0</v>
      </c>
      <c r="BF280" s="132">
        <f>IF(N280="snížená",J280,0)</f>
        <v>0</v>
      </c>
      <c r="BG280" s="132">
        <f>IF(N280="zákl. přenesená",J280,0)</f>
        <v>0</v>
      </c>
      <c r="BH280" s="132">
        <f>IF(N280="sníž. přenesená",J280,0)</f>
        <v>0</v>
      </c>
      <c r="BI280" s="132">
        <f>IF(N280="nulová",J280,0)</f>
        <v>0</v>
      </c>
      <c r="BJ280" s="13" t="s">
        <v>41</v>
      </c>
      <c r="BK280" s="132">
        <f>ROUND(I280*H280,2)</f>
        <v>0</v>
      </c>
      <c r="BL280" s="13" t="s">
        <v>416</v>
      </c>
      <c r="BM280" s="13" t="s">
        <v>421</v>
      </c>
    </row>
    <row r="281" spans="2:65" s="1" customFormat="1" ht="31.5" customHeight="1" x14ac:dyDescent="0.3">
      <c r="B281" s="120"/>
      <c r="C281" s="121" t="s">
        <v>422</v>
      </c>
      <c r="D281" s="121" t="s">
        <v>91</v>
      </c>
      <c r="E281" s="122" t="s">
        <v>423</v>
      </c>
      <c r="F281" s="123" t="s">
        <v>424</v>
      </c>
      <c r="G281" s="124" t="s">
        <v>415</v>
      </c>
      <c r="H281" s="125">
        <v>1</v>
      </c>
      <c r="I281" s="126"/>
      <c r="J281" s="127">
        <f>ROUND(I281*H281,2)</f>
        <v>0</v>
      </c>
      <c r="K281" s="123" t="s">
        <v>1</v>
      </c>
      <c r="L281" s="24"/>
      <c r="M281" s="128" t="s">
        <v>1</v>
      </c>
      <c r="N281" s="129" t="s">
        <v>28</v>
      </c>
      <c r="O281" s="25"/>
      <c r="P281" s="130">
        <f>O281*H281</f>
        <v>0</v>
      </c>
      <c r="Q281" s="130">
        <v>0</v>
      </c>
      <c r="R281" s="130">
        <f>Q281*H281</f>
        <v>0</v>
      </c>
      <c r="S281" s="130">
        <v>0</v>
      </c>
      <c r="T281" s="131">
        <f>S281*H281</f>
        <v>0</v>
      </c>
      <c r="AR281" s="13" t="s">
        <v>416</v>
      </c>
      <c r="AT281" s="13" t="s">
        <v>91</v>
      </c>
      <c r="AU281" s="13" t="s">
        <v>43</v>
      </c>
      <c r="AY281" s="13" t="s">
        <v>88</v>
      </c>
      <c r="BE281" s="132">
        <f>IF(N281="základní",J281,0)</f>
        <v>0</v>
      </c>
      <c r="BF281" s="132">
        <f>IF(N281="snížená",J281,0)</f>
        <v>0</v>
      </c>
      <c r="BG281" s="132">
        <f>IF(N281="zákl. přenesená",J281,0)</f>
        <v>0</v>
      </c>
      <c r="BH281" s="132">
        <f>IF(N281="sníž. přenesená",J281,0)</f>
        <v>0</v>
      </c>
      <c r="BI281" s="132">
        <f>IF(N281="nulová",J281,0)</f>
        <v>0</v>
      </c>
      <c r="BJ281" s="13" t="s">
        <v>41</v>
      </c>
      <c r="BK281" s="132">
        <f>ROUND(I281*H281,2)</f>
        <v>0</v>
      </c>
      <c r="BL281" s="13" t="s">
        <v>416</v>
      </c>
      <c r="BM281" s="13" t="s">
        <v>425</v>
      </c>
    </row>
    <row r="282" spans="2:65" s="1" customFormat="1" ht="22.5" customHeight="1" x14ac:dyDescent="0.3">
      <c r="B282" s="120"/>
      <c r="C282" s="121" t="s">
        <v>426</v>
      </c>
      <c r="D282" s="121" t="s">
        <v>91</v>
      </c>
      <c r="E282" s="122" t="s">
        <v>427</v>
      </c>
      <c r="F282" s="123" t="s">
        <v>428</v>
      </c>
      <c r="G282" s="124" t="s">
        <v>415</v>
      </c>
      <c r="H282" s="125">
        <v>0</v>
      </c>
      <c r="I282" s="126"/>
      <c r="J282" s="127">
        <f>ROUND(I282*H282,2)</f>
        <v>0</v>
      </c>
      <c r="K282" s="123" t="s">
        <v>1</v>
      </c>
      <c r="L282" s="24"/>
      <c r="M282" s="128" t="s">
        <v>1</v>
      </c>
      <c r="N282" s="177" t="s">
        <v>28</v>
      </c>
      <c r="O282" s="178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AR282" s="13" t="s">
        <v>416</v>
      </c>
      <c r="AT282" s="13" t="s">
        <v>91</v>
      </c>
      <c r="AU282" s="13" t="s">
        <v>43</v>
      </c>
      <c r="AY282" s="13" t="s">
        <v>88</v>
      </c>
      <c r="BE282" s="132">
        <f>IF(N282="základní",J282,0)</f>
        <v>0</v>
      </c>
      <c r="BF282" s="132">
        <f>IF(N282="snížená",J282,0)</f>
        <v>0</v>
      </c>
      <c r="BG282" s="132">
        <f>IF(N282="zákl. přenesená",J282,0)</f>
        <v>0</v>
      </c>
      <c r="BH282" s="132">
        <f>IF(N282="sníž. přenesená",J282,0)</f>
        <v>0</v>
      </c>
      <c r="BI282" s="132">
        <f>IF(N282="nulová",J282,0)</f>
        <v>0</v>
      </c>
      <c r="BJ282" s="13" t="s">
        <v>41</v>
      </c>
      <c r="BK282" s="132">
        <f>ROUND(I282*H282,2)</f>
        <v>0</v>
      </c>
      <c r="BL282" s="13" t="s">
        <v>416</v>
      </c>
      <c r="BM282" s="13" t="s">
        <v>429</v>
      </c>
    </row>
    <row r="283" spans="2:65" s="1" customFormat="1" ht="6.95" customHeight="1" x14ac:dyDescent="0.3">
      <c r="B283" s="29"/>
      <c r="C283" s="30"/>
      <c r="D283" s="30"/>
      <c r="E283" s="30"/>
      <c r="F283" s="30"/>
      <c r="G283" s="30"/>
      <c r="H283" s="30"/>
      <c r="I283" s="73"/>
      <c r="J283" s="30"/>
      <c r="K283" s="30"/>
      <c r="L283" s="24"/>
    </row>
  </sheetData>
  <autoFilter ref="C88:K282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81" customWidth="1"/>
    <col min="2" max="2" width="1.6640625" style="181" customWidth="1"/>
    <col min="3" max="4" width="5" style="181" customWidth="1"/>
    <col min="5" max="5" width="11.6640625" style="181" customWidth="1"/>
    <col min="6" max="6" width="9.1640625" style="181" customWidth="1"/>
    <col min="7" max="7" width="5" style="181" customWidth="1"/>
    <col min="8" max="8" width="77.83203125" style="181" customWidth="1"/>
    <col min="9" max="10" width="20" style="181" customWidth="1"/>
    <col min="11" max="11" width="1.6640625" style="181" customWidth="1"/>
  </cols>
  <sheetData>
    <row r="1" spans="2:11" ht="37.5" customHeight="1" x14ac:dyDescent="0.3"/>
    <row r="2" spans="2:11" ht="7.5" customHeight="1" x14ac:dyDescent="0.3">
      <c r="B2" s="182"/>
      <c r="C2" s="183"/>
      <c r="D2" s="183"/>
      <c r="E2" s="183"/>
      <c r="F2" s="183"/>
      <c r="G2" s="183"/>
      <c r="H2" s="183"/>
      <c r="I2" s="183"/>
      <c r="J2" s="183"/>
      <c r="K2" s="184"/>
    </row>
    <row r="3" spans="2:11" s="10" customFormat="1" ht="45" customHeight="1" x14ac:dyDescent="0.3">
      <c r="B3" s="185"/>
      <c r="C3" s="271" t="s">
        <v>430</v>
      </c>
      <c r="D3" s="271"/>
      <c r="E3" s="271"/>
      <c r="F3" s="271"/>
      <c r="G3" s="271"/>
      <c r="H3" s="271"/>
      <c r="I3" s="271"/>
      <c r="J3" s="271"/>
      <c r="K3" s="186"/>
    </row>
    <row r="4" spans="2:11" ht="25.5" customHeight="1" x14ac:dyDescent="0.3">
      <c r="B4" s="187"/>
      <c r="C4" s="278" t="s">
        <v>431</v>
      </c>
      <c r="D4" s="278"/>
      <c r="E4" s="278"/>
      <c r="F4" s="278"/>
      <c r="G4" s="278"/>
      <c r="H4" s="278"/>
      <c r="I4" s="278"/>
      <c r="J4" s="278"/>
      <c r="K4" s="188"/>
    </row>
    <row r="5" spans="2:11" ht="5.25" customHeight="1" x14ac:dyDescent="0.3">
      <c r="B5" s="187"/>
      <c r="C5" s="189"/>
      <c r="D5" s="189"/>
      <c r="E5" s="189"/>
      <c r="F5" s="189"/>
      <c r="G5" s="189"/>
      <c r="H5" s="189"/>
      <c r="I5" s="189"/>
      <c r="J5" s="189"/>
      <c r="K5" s="188"/>
    </row>
    <row r="6" spans="2:11" ht="15" customHeight="1" x14ac:dyDescent="0.3">
      <c r="B6" s="187"/>
      <c r="C6" s="274" t="s">
        <v>432</v>
      </c>
      <c r="D6" s="274"/>
      <c r="E6" s="274"/>
      <c r="F6" s="274"/>
      <c r="G6" s="274"/>
      <c r="H6" s="274"/>
      <c r="I6" s="274"/>
      <c r="J6" s="274"/>
      <c r="K6" s="188"/>
    </row>
    <row r="7" spans="2:11" ht="15" customHeight="1" x14ac:dyDescent="0.3">
      <c r="B7" s="191"/>
      <c r="C7" s="274" t="s">
        <v>433</v>
      </c>
      <c r="D7" s="274"/>
      <c r="E7" s="274"/>
      <c r="F7" s="274"/>
      <c r="G7" s="274"/>
      <c r="H7" s="274"/>
      <c r="I7" s="274"/>
      <c r="J7" s="274"/>
      <c r="K7" s="188"/>
    </row>
    <row r="8" spans="2:11" ht="12.75" customHeight="1" x14ac:dyDescent="0.3">
      <c r="B8" s="191"/>
      <c r="C8" s="190"/>
      <c r="D8" s="190"/>
      <c r="E8" s="190"/>
      <c r="F8" s="190"/>
      <c r="G8" s="190"/>
      <c r="H8" s="190"/>
      <c r="I8" s="190"/>
      <c r="J8" s="190"/>
      <c r="K8" s="188"/>
    </row>
    <row r="9" spans="2:11" ht="15" customHeight="1" x14ac:dyDescent="0.3">
      <c r="B9" s="191"/>
      <c r="C9" s="274" t="s">
        <v>434</v>
      </c>
      <c r="D9" s="274"/>
      <c r="E9" s="274"/>
      <c r="F9" s="274"/>
      <c r="G9" s="274"/>
      <c r="H9" s="274"/>
      <c r="I9" s="274"/>
      <c r="J9" s="274"/>
      <c r="K9" s="188"/>
    </row>
    <row r="10" spans="2:11" ht="15" customHeight="1" x14ac:dyDescent="0.3">
      <c r="B10" s="191"/>
      <c r="C10" s="190"/>
      <c r="D10" s="274" t="s">
        <v>435</v>
      </c>
      <c r="E10" s="274"/>
      <c r="F10" s="274"/>
      <c r="G10" s="274"/>
      <c r="H10" s="274"/>
      <c r="I10" s="274"/>
      <c r="J10" s="274"/>
      <c r="K10" s="188"/>
    </row>
    <row r="11" spans="2:11" ht="15" customHeight="1" x14ac:dyDescent="0.3">
      <c r="B11" s="191"/>
      <c r="C11" s="192"/>
      <c r="D11" s="274" t="s">
        <v>436</v>
      </c>
      <c r="E11" s="274"/>
      <c r="F11" s="274"/>
      <c r="G11" s="274"/>
      <c r="H11" s="274"/>
      <c r="I11" s="274"/>
      <c r="J11" s="274"/>
      <c r="K11" s="188"/>
    </row>
    <row r="12" spans="2:11" ht="12.75" customHeight="1" x14ac:dyDescent="0.3">
      <c r="B12" s="191"/>
      <c r="C12" s="192"/>
      <c r="D12" s="192"/>
      <c r="E12" s="192"/>
      <c r="F12" s="192"/>
      <c r="G12" s="192"/>
      <c r="H12" s="192"/>
      <c r="I12" s="192"/>
      <c r="J12" s="192"/>
      <c r="K12" s="188"/>
    </row>
    <row r="13" spans="2:11" ht="15" customHeight="1" x14ac:dyDescent="0.3">
      <c r="B13" s="191"/>
      <c r="C13" s="192"/>
      <c r="D13" s="274" t="s">
        <v>437</v>
      </c>
      <c r="E13" s="274"/>
      <c r="F13" s="274"/>
      <c r="G13" s="274"/>
      <c r="H13" s="274"/>
      <c r="I13" s="274"/>
      <c r="J13" s="274"/>
      <c r="K13" s="188"/>
    </row>
    <row r="14" spans="2:11" ht="15" customHeight="1" x14ac:dyDescent="0.3">
      <c r="B14" s="191"/>
      <c r="C14" s="192"/>
      <c r="D14" s="274" t="s">
        <v>438</v>
      </c>
      <c r="E14" s="274"/>
      <c r="F14" s="274"/>
      <c r="G14" s="274"/>
      <c r="H14" s="274"/>
      <c r="I14" s="274"/>
      <c r="J14" s="274"/>
      <c r="K14" s="188"/>
    </row>
    <row r="15" spans="2:11" ht="15" customHeight="1" x14ac:dyDescent="0.3">
      <c r="B15" s="191"/>
      <c r="C15" s="192"/>
      <c r="D15" s="274" t="s">
        <v>439</v>
      </c>
      <c r="E15" s="274"/>
      <c r="F15" s="274"/>
      <c r="G15" s="274"/>
      <c r="H15" s="274"/>
      <c r="I15" s="274"/>
      <c r="J15" s="274"/>
      <c r="K15" s="188"/>
    </row>
    <row r="16" spans="2:11" ht="15" customHeight="1" x14ac:dyDescent="0.3">
      <c r="B16" s="191"/>
      <c r="C16" s="192"/>
      <c r="D16" s="192"/>
      <c r="E16" s="193" t="s">
        <v>40</v>
      </c>
      <c r="F16" s="274" t="s">
        <v>440</v>
      </c>
      <c r="G16" s="274"/>
      <c r="H16" s="274"/>
      <c r="I16" s="274"/>
      <c r="J16" s="274"/>
      <c r="K16" s="188"/>
    </row>
    <row r="17" spans="2:11" ht="15" customHeight="1" x14ac:dyDescent="0.3">
      <c r="B17" s="191"/>
      <c r="C17" s="192"/>
      <c r="D17" s="192"/>
      <c r="E17" s="193" t="s">
        <v>441</v>
      </c>
      <c r="F17" s="274" t="s">
        <v>442</v>
      </c>
      <c r="G17" s="274"/>
      <c r="H17" s="274"/>
      <c r="I17" s="274"/>
      <c r="J17" s="274"/>
      <c r="K17" s="188"/>
    </row>
    <row r="18" spans="2:11" ht="15" customHeight="1" x14ac:dyDescent="0.3">
      <c r="B18" s="191"/>
      <c r="C18" s="192"/>
      <c r="D18" s="192"/>
      <c r="E18" s="193" t="s">
        <v>443</v>
      </c>
      <c r="F18" s="274" t="s">
        <v>444</v>
      </c>
      <c r="G18" s="274"/>
      <c r="H18" s="274"/>
      <c r="I18" s="274"/>
      <c r="J18" s="274"/>
      <c r="K18" s="188"/>
    </row>
    <row r="19" spans="2:11" ht="15" customHeight="1" x14ac:dyDescent="0.3">
      <c r="B19" s="191"/>
      <c r="C19" s="192"/>
      <c r="D19" s="192"/>
      <c r="E19" s="193" t="s">
        <v>445</v>
      </c>
      <c r="F19" s="274" t="s">
        <v>409</v>
      </c>
      <c r="G19" s="274"/>
      <c r="H19" s="274"/>
      <c r="I19" s="274"/>
      <c r="J19" s="274"/>
      <c r="K19" s="188"/>
    </row>
    <row r="20" spans="2:11" ht="15" customHeight="1" x14ac:dyDescent="0.3">
      <c r="B20" s="191"/>
      <c r="C20" s="192"/>
      <c r="D20" s="192"/>
      <c r="E20" s="193" t="s">
        <v>446</v>
      </c>
      <c r="F20" s="274" t="s">
        <v>447</v>
      </c>
      <c r="G20" s="274"/>
      <c r="H20" s="274"/>
      <c r="I20" s="274"/>
      <c r="J20" s="274"/>
      <c r="K20" s="188"/>
    </row>
    <row r="21" spans="2:11" ht="15" customHeight="1" x14ac:dyDescent="0.3">
      <c r="B21" s="191"/>
      <c r="C21" s="192"/>
      <c r="D21" s="192"/>
      <c r="E21" s="193" t="s">
        <v>448</v>
      </c>
      <c r="F21" s="274" t="s">
        <v>449</v>
      </c>
      <c r="G21" s="274"/>
      <c r="H21" s="274"/>
      <c r="I21" s="274"/>
      <c r="J21" s="274"/>
      <c r="K21" s="188"/>
    </row>
    <row r="22" spans="2:11" ht="12.75" customHeight="1" x14ac:dyDescent="0.3">
      <c r="B22" s="191"/>
      <c r="C22" s="192"/>
      <c r="D22" s="192"/>
      <c r="E22" s="192"/>
      <c r="F22" s="192"/>
      <c r="G22" s="192"/>
      <c r="H22" s="192"/>
      <c r="I22" s="192"/>
      <c r="J22" s="192"/>
      <c r="K22" s="188"/>
    </row>
    <row r="23" spans="2:11" ht="15" customHeight="1" x14ac:dyDescent="0.3">
      <c r="B23" s="191"/>
      <c r="C23" s="274" t="s">
        <v>450</v>
      </c>
      <c r="D23" s="274"/>
      <c r="E23" s="274"/>
      <c r="F23" s="274"/>
      <c r="G23" s="274"/>
      <c r="H23" s="274"/>
      <c r="I23" s="274"/>
      <c r="J23" s="274"/>
      <c r="K23" s="188"/>
    </row>
    <row r="24" spans="2:11" ht="15" customHeight="1" x14ac:dyDescent="0.3">
      <c r="B24" s="191"/>
      <c r="C24" s="274" t="s">
        <v>451</v>
      </c>
      <c r="D24" s="274"/>
      <c r="E24" s="274"/>
      <c r="F24" s="274"/>
      <c r="G24" s="274"/>
      <c r="H24" s="274"/>
      <c r="I24" s="274"/>
      <c r="J24" s="274"/>
      <c r="K24" s="188"/>
    </row>
    <row r="25" spans="2:11" ht="15" customHeight="1" x14ac:dyDescent="0.3">
      <c r="B25" s="191"/>
      <c r="C25" s="190"/>
      <c r="D25" s="274" t="s">
        <v>452</v>
      </c>
      <c r="E25" s="274"/>
      <c r="F25" s="274"/>
      <c r="G25" s="274"/>
      <c r="H25" s="274"/>
      <c r="I25" s="274"/>
      <c r="J25" s="274"/>
      <c r="K25" s="188"/>
    </row>
    <row r="26" spans="2:11" ht="15" customHeight="1" x14ac:dyDescent="0.3">
      <c r="B26" s="191"/>
      <c r="C26" s="192"/>
      <c r="D26" s="274" t="s">
        <v>453</v>
      </c>
      <c r="E26" s="274"/>
      <c r="F26" s="274"/>
      <c r="G26" s="274"/>
      <c r="H26" s="274"/>
      <c r="I26" s="274"/>
      <c r="J26" s="274"/>
      <c r="K26" s="188"/>
    </row>
    <row r="27" spans="2:11" ht="12.75" customHeight="1" x14ac:dyDescent="0.3">
      <c r="B27" s="191"/>
      <c r="C27" s="192"/>
      <c r="D27" s="192"/>
      <c r="E27" s="192"/>
      <c r="F27" s="192"/>
      <c r="G27" s="192"/>
      <c r="H27" s="192"/>
      <c r="I27" s="192"/>
      <c r="J27" s="192"/>
      <c r="K27" s="188"/>
    </row>
    <row r="28" spans="2:11" ht="15" customHeight="1" x14ac:dyDescent="0.3">
      <c r="B28" s="191"/>
      <c r="C28" s="192"/>
      <c r="D28" s="274" t="s">
        <v>454</v>
      </c>
      <c r="E28" s="274"/>
      <c r="F28" s="274"/>
      <c r="G28" s="274"/>
      <c r="H28" s="274"/>
      <c r="I28" s="274"/>
      <c r="J28" s="274"/>
      <c r="K28" s="188"/>
    </row>
    <row r="29" spans="2:11" ht="15" customHeight="1" x14ac:dyDescent="0.3">
      <c r="B29" s="191"/>
      <c r="C29" s="192"/>
      <c r="D29" s="274" t="s">
        <v>455</v>
      </c>
      <c r="E29" s="274"/>
      <c r="F29" s="274"/>
      <c r="G29" s="274"/>
      <c r="H29" s="274"/>
      <c r="I29" s="274"/>
      <c r="J29" s="274"/>
      <c r="K29" s="188"/>
    </row>
    <row r="30" spans="2:11" ht="12.75" customHeigh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88"/>
    </row>
    <row r="31" spans="2:11" ht="15" customHeight="1" x14ac:dyDescent="0.3">
      <c r="B31" s="191"/>
      <c r="C31" s="192"/>
      <c r="D31" s="274" t="s">
        <v>456</v>
      </c>
      <c r="E31" s="274"/>
      <c r="F31" s="274"/>
      <c r="G31" s="274"/>
      <c r="H31" s="274"/>
      <c r="I31" s="274"/>
      <c r="J31" s="274"/>
      <c r="K31" s="188"/>
    </row>
    <row r="32" spans="2:11" ht="15" customHeight="1" x14ac:dyDescent="0.3">
      <c r="B32" s="191"/>
      <c r="C32" s="192"/>
      <c r="D32" s="274" t="s">
        <v>457</v>
      </c>
      <c r="E32" s="274"/>
      <c r="F32" s="274"/>
      <c r="G32" s="274"/>
      <c r="H32" s="274"/>
      <c r="I32" s="274"/>
      <c r="J32" s="274"/>
      <c r="K32" s="188"/>
    </row>
    <row r="33" spans="2:11" ht="15" customHeight="1" x14ac:dyDescent="0.3">
      <c r="B33" s="191"/>
      <c r="C33" s="192"/>
      <c r="D33" s="274" t="s">
        <v>458</v>
      </c>
      <c r="E33" s="274"/>
      <c r="F33" s="274"/>
      <c r="G33" s="274"/>
      <c r="H33" s="274"/>
      <c r="I33" s="274"/>
      <c r="J33" s="274"/>
      <c r="K33" s="188"/>
    </row>
    <row r="34" spans="2:11" ht="15" customHeight="1" x14ac:dyDescent="0.3">
      <c r="B34" s="191"/>
      <c r="C34" s="192"/>
      <c r="D34" s="190"/>
      <c r="E34" s="194" t="s">
        <v>73</v>
      </c>
      <c r="F34" s="190"/>
      <c r="G34" s="274" t="s">
        <v>459</v>
      </c>
      <c r="H34" s="274"/>
      <c r="I34" s="274"/>
      <c r="J34" s="274"/>
      <c r="K34" s="188"/>
    </row>
    <row r="35" spans="2:11" ht="30.75" customHeight="1" x14ac:dyDescent="0.3">
      <c r="B35" s="191"/>
      <c r="C35" s="192"/>
      <c r="D35" s="190"/>
      <c r="E35" s="194" t="s">
        <v>460</v>
      </c>
      <c r="F35" s="190"/>
      <c r="G35" s="274" t="s">
        <v>461</v>
      </c>
      <c r="H35" s="274"/>
      <c r="I35" s="274"/>
      <c r="J35" s="274"/>
      <c r="K35" s="188"/>
    </row>
    <row r="36" spans="2:11" ht="15" customHeight="1" x14ac:dyDescent="0.3">
      <c r="B36" s="191"/>
      <c r="C36" s="192"/>
      <c r="D36" s="190"/>
      <c r="E36" s="194" t="s">
        <v>36</v>
      </c>
      <c r="F36" s="190"/>
      <c r="G36" s="274" t="s">
        <v>462</v>
      </c>
      <c r="H36" s="274"/>
      <c r="I36" s="274"/>
      <c r="J36" s="274"/>
      <c r="K36" s="188"/>
    </row>
    <row r="37" spans="2:11" ht="15" customHeight="1" x14ac:dyDescent="0.3">
      <c r="B37" s="191"/>
      <c r="C37" s="192"/>
      <c r="D37" s="190"/>
      <c r="E37" s="194" t="s">
        <v>74</v>
      </c>
      <c r="F37" s="190"/>
      <c r="G37" s="274" t="s">
        <v>463</v>
      </c>
      <c r="H37" s="274"/>
      <c r="I37" s="274"/>
      <c r="J37" s="274"/>
      <c r="K37" s="188"/>
    </row>
    <row r="38" spans="2:11" ht="15" customHeight="1" x14ac:dyDescent="0.3">
      <c r="B38" s="191"/>
      <c r="C38" s="192"/>
      <c r="D38" s="190"/>
      <c r="E38" s="194" t="s">
        <v>75</v>
      </c>
      <c r="F38" s="190"/>
      <c r="G38" s="274" t="s">
        <v>464</v>
      </c>
      <c r="H38" s="274"/>
      <c r="I38" s="274"/>
      <c r="J38" s="274"/>
      <c r="K38" s="188"/>
    </row>
    <row r="39" spans="2:11" ht="15" customHeight="1" x14ac:dyDescent="0.3">
      <c r="B39" s="191"/>
      <c r="C39" s="192"/>
      <c r="D39" s="190"/>
      <c r="E39" s="194" t="s">
        <v>76</v>
      </c>
      <c r="F39" s="190"/>
      <c r="G39" s="274" t="s">
        <v>465</v>
      </c>
      <c r="H39" s="274"/>
      <c r="I39" s="274"/>
      <c r="J39" s="274"/>
      <c r="K39" s="188"/>
    </row>
    <row r="40" spans="2:11" ht="15" customHeight="1" x14ac:dyDescent="0.3">
      <c r="B40" s="191"/>
      <c r="C40" s="192"/>
      <c r="D40" s="190"/>
      <c r="E40" s="194" t="s">
        <v>466</v>
      </c>
      <c r="F40" s="190"/>
      <c r="G40" s="274" t="s">
        <v>467</v>
      </c>
      <c r="H40" s="274"/>
      <c r="I40" s="274"/>
      <c r="J40" s="274"/>
      <c r="K40" s="188"/>
    </row>
    <row r="41" spans="2:11" ht="15" customHeight="1" x14ac:dyDescent="0.3">
      <c r="B41" s="191"/>
      <c r="C41" s="192"/>
      <c r="D41" s="190"/>
      <c r="E41" s="194"/>
      <c r="F41" s="190"/>
      <c r="G41" s="274" t="s">
        <v>468</v>
      </c>
      <c r="H41" s="274"/>
      <c r="I41" s="274"/>
      <c r="J41" s="274"/>
      <c r="K41" s="188"/>
    </row>
    <row r="42" spans="2:11" ht="15" customHeight="1" x14ac:dyDescent="0.3">
      <c r="B42" s="191"/>
      <c r="C42" s="192"/>
      <c r="D42" s="190"/>
      <c r="E42" s="194" t="s">
        <v>469</v>
      </c>
      <c r="F42" s="190"/>
      <c r="G42" s="274" t="s">
        <v>470</v>
      </c>
      <c r="H42" s="274"/>
      <c r="I42" s="274"/>
      <c r="J42" s="274"/>
      <c r="K42" s="188"/>
    </row>
    <row r="43" spans="2:11" ht="15" customHeight="1" x14ac:dyDescent="0.3">
      <c r="B43" s="191"/>
      <c r="C43" s="192"/>
      <c r="D43" s="190"/>
      <c r="E43" s="194" t="s">
        <v>78</v>
      </c>
      <c r="F43" s="190"/>
      <c r="G43" s="274" t="s">
        <v>471</v>
      </c>
      <c r="H43" s="274"/>
      <c r="I43" s="274"/>
      <c r="J43" s="274"/>
      <c r="K43" s="188"/>
    </row>
    <row r="44" spans="2:11" ht="12.75" customHeight="1" x14ac:dyDescent="0.3">
      <c r="B44" s="191"/>
      <c r="C44" s="192"/>
      <c r="D44" s="190"/>
      <c r="E44" s="190"/>
      <c r="F44" s="190"/>
      <c r="G44" s="190"/>
      <c r="H44" s="190"/>
      <c r="I44" s="190"/>
      <c r="J44" s="190"/>
      <c r="K44" s="188"/>
    </row>
    <row r="45" spans="2:11" ht="15" customHeight="1" x14ac:dyDescent="0.3">
      <c r="B45" s="191"/>
      <c r="C45" s="192"/>
      <c r="D45" s="274" t="s">
        <v>472</v>
      </c>
      <c r="E45" s="274"/>
      <c r="F45" s="274"/>
      <c r="G45" s="274"/>
      <c r="H45" s="274"/>
      <c r="I45" s="274"/>
      <c r="J45" s="274"/>
      <c r="K45" s="188"/>
    </row>
    <row r="46" spans="2:11" ht="15" customHeight="1" x14ac:dyDescent="0.3">
      <c r="B46" s="191"/>
      <c r="C46" s="192"/>
      <c r="D46" s="192"/>
      <c r="E46" s="274" t="s">
        <v>473</v>
      </c>
      <c r="F46" s="274"/>
      <c r="G46" s="274"/>
      <c r="H46" s="274"/>
      <c r="I46" s="274"/>
      <c r="J46" s="274"/>
      <c r="K46" s="188"/>
    </row>
    <row r="47" spans="2:11" ht="15" customHeight="1" x14ac:dyDescent="0.3">
      <c r="B47" s="191"/>
      <c r="C47" s="192"/>
      <c r="D47" s="192"/>
      <c r="E47" s="274" t="s">
        <v>474</v>
      </c>
      <c r="F47" s="274"/>
      <c r="G47" s="274"/>
      <c r="H47" s="274"/>
      <c r="I47" s="274"/>
      <c r="J47" s="274"/>
      <c r="K47" s="188"/>
    </row>
    <row r="48" spans="2:11" ht="15" customHeight="1" x14ac:dyDescent="0.3">
      <c r="B48" s="191"/>
      <c r="C48" s="192"/>
      <c r="D48" s="192"/>
      <c r="E48" s="274" t="s">
        <v>475</v>
      </c>
      <c r="F48" s="274"/>
      <c r="G48" s="274"/>
      <c r="H48" s="274"/>
      <c r="I48" s="274"/>
      <c r="J48" s="274"/>
      <c r="K48" s="188"/>
    </row>
    <row r="49" spans="2:11" ht="15" customHeight="1" x14ac:dyDescent="0.3">
      <c r="B49" s="191"/>
      <c r="C49" s="192"/>
      <c r="D49" s="274" t="s">
        <v>476</v>
      </c>
      <c r="E49" s="274"/>
      <c r="F49" s="274"/>
      <c r="G49" s="274"/>
      <c r="H49" s="274"/>
      <c r="I49" s="274"/>
      <c r="J49" s="274"/>
      <c r="K49" s="188"/>
    </row>
    <row r="50" spans="2:11" ht="25.5" customHeight="1" x14ac:dyDescent="0.3">
      <c r="B50" s="187"/>
      <c r="C50" s="278" t="s">
        <v>477</v>
      </c>
      <c r="D50" s="278"/>
      <c r="E50" s="278"/>
      <c r="F50" s="278"/>
      <c r="G50" s="278"/>
      <c r="H50" s="278"/>
      <c r="I50" s="278"/>
      <c r="J50" s="278"/>
      <c r="K50" s="188"/>
    </row>
    <row r="51" spans="2:11" ht="5.25" customHeight="1" x14ac:dyDescent="0.3">
      <c r="B51" s="187"/>
      <c r="C51" s="189"/>
      <c r="D51" s="189"/>
      <c r="E51" s="189"/>
      <c r="F51" s="189"/>
      <c r="G51" s="189"/>
      <c r="H51" s="189"/>
      <c r="I51" s="189"/>
      <c r="J51" s="189"/>
      <c r="K51" s="188"/>
    </row>
    <row r="52" spans="2:11" ht="15" customHeight="1" x14ac:dyDescent="0.3">
      <c r="B52" s="187"/>
      <c r="C52" s="274" t="s">
        <v>478</v>
      </c>
      <c r="D52" s="274"/>
      <c r="E52" s="274"/>
      <c r="F52" s="274"/>
      <c r="G52" s="274"/>
      <c r="H52" s="274"/>
      <c r="I52" s="274"/>
      <c r="J52" s="274"/>
      <c r="K52" s="188"/>
    </row>
    <row r="53" spans="2:11" ht="15" customHeight="1" x14ac:dyDescent="0.3">
      <c r="B53" s="187"/>
      <c r="C53" s="274" t="s">
        <v>479</v>
      </c>
      <c r="D53" s="274"/>
      <c r="E53" s="274"/>
      <c r="F53" s="274"/>
      <c r="G53" s="274"/>
      <c r="H53" s="274"/>
      <c r="I53" s="274"/>
      <c r="J53" s="274"/>
      <c r="K53" s="188"/>
    </row>
    <row r="54" spans="2:11" ht="12.75" customHeight="1" x14ac:dyDescent="0.3">
      <c r="B54" s="187"/>
      <c r="C54" s="190"/>
      <c r="D54" s="190"/>
      <c r="E54" s="190"/>
      <c r="F54" s="190"/>
      <c r="G54" s="190"/>
      <c r="H54" s="190"/>
      <c r="I54" s="190"/>
      <c r="J54" s="190"/>
      <c r="K54" s="188"/>
    </row>
    <row r="55" spans="2:11" ht="15" customHeight="1" x14ac:dyDescent="0.3">
      <c r="B55" s="187"/>
      <c r="C55" s="274" t="s">
        <v>480</v>
      </c>
      <c r="D55" s="274"/>
      <c r="E55" s="274"/>
      <c r="F55" s="274"/>
      <c r="G55" s="274"/>
      <c r="H55" s="274"/>
      <c r="I55" s="274"/>
      <c r="J55" s="274"/>
      <c r="K55" s="188"/>
    </row>
    <row r="56" spans="2:11" ht="15" customHeight="1" x14ac:dyDescent="0.3">
      <c r="B56" s="187"/>
      <c r="C56" s="192"/>
      <c r="D56" s="274" t="s">
        <v>481</v>
      </c>
      <c r="E56" s="274"/>
      <c r="F56" s="274"/>
      <c r="G56" s="274"/>
      <c r="H56" s="274"/>
      <c r="I56" s="274"/>
      <c r="J56" s="274"/>
      <c r="K56" s="188"/>
    </row>
    <row r="57" spans="2:11" ht="15" customHeight="1" x14ac:dyDescent="0.3">
      <c r="B57" s="187"/>
      <c r="C57" s="192"/>
      <c r="D57" s="274" t="s">
        <v>482</v>
      </c>
      <c r="E57" s="274"/>
      <c r="F57" s="274"/>
      <c r="G57" s="274"/>
      <c r="H57" s="274"/>
      <c r="I57" s="274"/>
      <c r="J57" s="274"/>
      <c r="K57" s="188"/>
    </row>
    <row r="58" spans="2:11" ht="15" customHeight="1" x14ac:dyDescent="0.3">
      <c r="B58" s="187"/>
      <c r="C58" s="192"/>
      <c r="D58" s="274" t="s">
        <v>483</v>
      </c>
      <c r="E58" s="274"/>
      <c r="F58" s="274"/>
      <c r="G58" s="274"/>
      <c r="H58" s="274"/>
      <c r="I58" s="274"/>
      <c r="J58" s="274"/>
      <c r="K58" s="188"/>
    </row>
    <row r="59" spans="2:11" ht="15" customHeight="1" x14ac:dyDescent="0.3">
      <c r="B59" s="187"/>
      <c r="C59" s="192"/>
      <c r="D59" s="274" t="s">
        <v>484</v>
      </c>
      <c r="E59" s="274"/>
      <c r="F59" s="274"/>
      <c r="G59" s="274"/>
      <c r="H59" s="274"/>
      <c r="I59" s="274"/>
      <c r="J59" s="274"/>
      <c r="K59" s="188"/>
    </row>
    <row r="60" spans="2:11" ht="15" customHeight="1" x14ac:dyDescent="0.3">
      <c r="B60" s="187"/>
      <c r="C60" s="192"/>
      <c r="D60" s="275" t="s">
        <v>485</v>
      </c>
      <c r="E60" s="275"/>
      <c r="F60" s="275"/>
      <c r="G60" s="275"/>
      <c r="H60" s="275"/>
      <c r="I60" s="275"/>
      <c r="J60" s="275"/>
      <c r="K60" s="188"/>
    </row>
    <row r="61" spans="2:11" ht="15" customHeight="1" x14ac:dyDescent="0.3">
      <c r="B61" s="187"/>
      <c r="C61" s="192"/>
      <c r="D61" s="274" t="s">
        <v>486</v>
      </c>
      <c r="E61" s="274"/>
      <c r="F61" s="274"/>
      <c r="G61" s="274"/>
      <c r="H61" s="274"/>
      <c r="I61" s="274"/>
      <c r="J61" s="274"/>
      <c r="K61" s="188"/>
    </row>
    <row r="62" spans="2:11" ht="12.75" customHeight="1" x14ac:dyDescent="0.3">
      <c r="B62" s="187"/>
      <c r="C62" s="192"/>
      <c r="D62" s="192"/>
      <c r="E62" s="195"/>
      <c r="F62" s="192"/>
      <c r="G62" s="192"/>
      <c r="H62" s="192"/>
      <c r="I62" s="192"/>
      <c r="J62" s="192"/>
      <c r="K62" s="188"/>
    </row>
    <row r="63" spans="2:11" ht="15" customHeight="1" x14ac:dyDescent="0.3">
      <c r="B63" s="187"/>
      <c r="C63" s="192"/>
      <c r="D63" s="274" t="s">
        <v>487</v>
      </c>
      <c r="E63" s="274"/>
      <c r="F63" s="274"/>
      <c r="G63" s="274"/>
      <c r="H63" s="274"/>
      <c r="I63" s="274"/>
      <c r="J63" s="274"/>
      <c r="K63" s="188"/>
    </row>
    <row r="64" spans="2:11" ht="15" customHeight="1" x14ac:dyDescent="0.3">
      <c r="B64" s="187"/>
      <c r="C64" s="192"/>
      <c r="D64" s="275" t="s">
        <v>488</v>
      </c>
      <c r="E64" s="275"/>
      <c r="F64" s="275"/>
      <c r="G64" s="275"/>
      <c r="H64" s="275"/>
      <c r="I64" s="275"/>
      <c r="J64" s="275"/>
      <c r="K64" s="188"/>
    </row>
    <row r="65" spans="2:11" ht="15" customHeight="1" x14ac:dyDescent="0.3">
      <c r="B65" s="187"/>
      <c r="C65" s="192"/>
      <c r="D65" s="274" t="s">
        <v>489</v>
      </c>
      <c r="E65" s="274"/>
      <c r="F65" s="274"/>
      <c r="G65" s="274"/>
      <c r="H65" s="274"/>
      <c r="I65" s="274"/>
      <c r="J65" s="274"/>
      <c r="K65" s="188"/>
    </row>
    <row r="66" spans="2:11" ht="15" customHeight="1" x14ac:dyDescent="0.3">
      <c r="B66" s="187"/>
      <c r="C66" s="192"/>
      <c r="D66" s="274" t="s">
        <v>490</v>
      </c>
      <c r="E66" s="274"/>
      <c r="F66" s="274"/>
      <c r="G66" s="274"/>
      <c r="H66" s="274"/>
      <c r="I66" s="274"/>
      <c r="J66" s="274"/>
      <c r="K66" s="188"/>
    </row>
    <row r="67" spans="2:11" ht="15" customHeight="1" x14ac:dyDescent="0.3">
      <c r="B67" s="187"/>
      <c r="C67" s="192"/>
      <c r="D67" s="274" t="s">
        <v>491</v>
      </c>
      <c r="E67" s="274"/>
      <c r="F67" s="274"/>
      <c r="G67" s="274"/>
      <c r="H67" s="274"/>
      <c r="I67" s="274"/>
      <c r="J67" s="274"/>
      <c r="K67" s="188"/>
    </row>
    <row r="68" spans="2:11" ht="15" customHeight="1" x14ac:dyDescent="0.3">
      <c r="B68" s="187"/>
      <c r="C68" s="192"/>
      <c r="D68" s="274" t="s">
        <v>492</v>
      </c>
      <c r="E68" s="274"/>
      <c r="F68" s="274"/>
      <c r="G68" s="274"/>
      <c r="H68" s="274"/>
      <c r="I68" s="274"/>
      <c r="J68" s="274"/>
      <c r="K68" s="188"/>
    </row>
    <row r="69" spans="2:11" ht="12.75" customHeight="1" x14ac:dyDescent="0.3">
      <c r="B69" s="196"/>
      <c r="C69" s="197"/>
      <c r="D69" s="197"/>
      <c r="E69" s="197"/>
      <c r="F69" s="197"/>
      <c r="G69" s="197"/>
      <c r="H69" s="197"/>
      <c r="I69" s="197"/>
      <c r="J69" s="197"/>
      <c r="K69" s="198"/>
    </row>
    <row r="70" spans="2:11" ht="18.75" customHeight="1" x14ac:dyDescent="0.3">
      <c r="B70" s="199"/>
      <c r="C70" s="199"/>
      <c r="D70" s="199"/>
      <c r="E70" s="199"/>
      <c r="F70" s="199"/>
      <c r="G70" s="199"/>
      <c r="H70" s="199"/>
      <c r="I70" s="199"/>
      <c r="J70" s="199"/>
      <c r="K70" s="200"/>
    </row>
    <row r="71" spans="2:11" ht="18.75" customHeight="1" x14ac:dyDescent="0.3">
      <c r="B71" s="200"/>
      <c r="C71" s="200"/>
      <c r="D71" s="200"/>
      <c r="E71" s="200"/>
      <c r="F71" s="200"/>
      <c r="G71" s="200"/>
      <c r="H71" s="200"/>
      <c r="I71" s="200"/>
      <c r="J71" s="200"/>
      <c r="K71" s="200"/>
    </row>
    <row r="72" spans="2:11" ht="7.5" customHeight="1" x14ac:dyDescent="0.3">
      <c r="B72" s="201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ht="45" customHeight="1" x14ac:dyDescent="0.3">
      <c r="B73" s="204"/>
      <c r="C73" s="276" t="s">
        <v>48</v>
      </c>
      <c r="D73" s="276"/>
      <c r="E73" s="276"/>
      <c r="F73" s="276"/>
      <c r="G73" s="276"/>
      <c r="H73" s="276"/>
      <c r="I73" s="276"/>
      <c r="J73" s="276"/>
      <c r="K73" s="205"/>
    </row>
    <row r="74" spans="2:11" ht="17.25" customHeight="1" x14ac:dyDescent="0.3">
      <c r="B74" s="204"/>
      <c r="C74" s="206" t="s">
        <v>493</v>
      </c>
      <c r="D74" s="206"/>
      <c r="E74" s="206"/>
      <c r="F74" s="206" t="s">
        <v>494</v>
      </c>
      <c r="G74" s="207"/>
      <c r="H74" s="206" t="s">
        <v>74</v>
      </c>
      <c r="I74" s="206" t="s">
        <v>37</v>
      </c>
      <c r="J74" s="206" t="s">
        <v>495</v>
      </c>
      <c r="K74" s="205"/>
    </row>
    <row r="75" spans="2:11" ht="17.25" customHeight="1" x14ac:dyDescent="0.3">
      <c r="B75" s="204"/>
      <c r="C75" s="208" t="s">
        <v>496</v>
      </c>
      <c r="D75" s="208"/>
      <c r="E75" s="208"/>
      <c r="F75" s="209" t="s">
        <v>497</v>
      </c>
      <c r="G75" s="210"/>
      <c r="H75" s="208"/>
      <c r="I75" s="208"/>
      <c r="J75" s="208" t="s">
        <v>498</v>
      </c>
      <c r="K75" s="205"/>
    </row>
    <row r="76" spans="2:11" ht="5.25" customHeight="1" x14ac:dyDescent="0.3">
      <c r="B76" s="204"/>
      <c r="C76" s="211"/>
      <c r="D76" s="211"/>
      <c r="E76" s="211"/>
      <c r="F76" s="211"/>
      <c r="G76" s="212"/>
      <c r="H76" s="211"/>
      <c r="I76" s="211"/>
      <c r="J76" s="211"/>
      <c r="K76" s="205"/>
    </row>
    <row r="77" spans="2:11" ht="15" customHeight="1" x14ac:dyDescent="0.3">
      <c r="B77" s="204"/>
      <c r="C77" s="194" t="s">
        <v>36</v>
      </c>
      <c r="D77" s="211"/>
      <c r="E77" s="211"/>
      <c r="F77" s="213" t="s">
        <v>499</v>
      </c>
      <c r="G77" s="212"/>
      <c r="H77" s="194" t="s">
        <v>500</v>
      </c>
      <c r="I77" s="194" t="s">
        <v>501</v>
      </c>
      <c r="J77" s="194">
        <v>20</v>
      </c>
      <c r="K77" s="205"/>
    </row>
    <row r="78" spans="2:11" ht="15" customHeight="1" x14ac:dyDescent="0.3">
      <c r="B78" s="204"/>
      <c r="C78" s="194" t="s">
        <v>502</v>
      </c>
      <c r="D78" s="194"/>
      <c r="E78" s="194"/>
      <c r="F78" s="213" t="s">
        <v>499</v>
      </c>
      <c r="G78" s="212"/>
      <c r="H78" s="194" t="s">
        <v>503</v>
      </c>
      <c r="I78" s="194" t="s">
        <v>501</v>
      </c>
      <c r="J78" s="194">
        <v>120</v>
      </c>
      <c r="K78" s="205"/>
    </row>
    <row r="79" spans="2:11" ht="15" customHeight="1" x14ac:dyDescent="0.3">
      <c r="B79" s="214"/>
      <c r="C79" s="194" t="s">
        <v>504</v>
      </c>
      <c r="D79" s="194"/>
      <c r="E79" s="194"/>
      <c r="F79" s="213" t="s">
        <v>505</v>
      </c>
      <c r="G79" s="212"/>
      <c r="H79" s="194" t="s">
        <v>506</v>
      </c>
      <c r="I79" s="194" t="s">
        <v>501</v>
      </c>
      <c r="J79" s="194">
        <v>50</v>
      </c>
      <c r="K79" s="205"/>
    </row>
    <row r="80" spans="2:11" ht="15" customHeight="1" x14ac:dyDescent="0.3">
      <c r="B80" s="214"/>
      <c r="C80" s="194" t="s">
        <v>507</v>
      </c>
      <c r="D80" s="194"/>
      <c r="E80" s="194"/>
      <c r="F80" s="213" t="s">
        <v>499</v>
      </c>
      <c r="G80" s="212"/>
      <c r="H80" s="194" t="s">
        <v>508</v>
      </c>
      <c r="I80" s="194" t="s">
        <v>509</v>
      </c>
      <c r="J80" s="194"/>
      <c r="K80" s="205"/>
    </row>
    <row r="81" spans="2:11" ht="15" customHeight="1" x14ac:dyDescent="0.3">
      <c r="B81" s="214"/>
      <c r="C81" s="215" t="s">
        <v>510</v>
      </c>
      <c r="D81" s="215"/>
      <c r="E81" s="215"/>
      <c r="F81" s="216" t="s">
        <v>505</v>
      </c>
      <c r="G81" s="215"/>
      <c r="H81" s="215" t="s">
        <v>511</v>
      </c>
      <c r="I81" s="215" t="s">
        <v>501</v>
      </c>
      <c r="J81" s="215">
        <v>15</v>
      </c>
      <c r="K81" s="205"/>
    </row>
    <row r="82" spans="2:11" ht="15" customHeight="1" x14ac:dyDescent="0.3">
      <c r="B82" s="214"/>
      <c r="C82" s="215" t="s">
        <v>512</v>
      </c>
      <c r="D82" s="215"/>
      <c r="E82" s="215"/>
      <c r="F82" s="216" t="s">
        <v>505</v>
      </c>
      <c r="G82" s="215"/>
      <c r="H82" s="215" t="s">
        <v>513</v>
      </c>
      <c r="I82" s="215" t="s">
        <v>501</v>
      </c>
      <c r="J82" s="215">
        <v>15</v>
      </c>
      <c r="K82" s="205"/>
    </row>
    <row r="83" spans="2:11" ht="15" customHeight="1" x14ac:dyDescent="0.3">
      <c r="B83" s="214"/>
      <c r="C83" s="215" t="s">
        <v>514</v>
      </c>
      <c r="D83" s="215"/>
      <c r="E83" s="215"/>
      <c r="F83" s="216" t="s">
        <v>505</v>
      </c>
      <c r="G83" s="215"/>
      <c r="H83" s="215" t="s">
        <v>515</v>
      </c>
      <c r="I83" s="215" t="s">
        <v>501</v>
      </c>
      <c r="J83" s="215">
        <v>20</v>
      </c>
      <c r="K83" s="205"/>
    </row>
    <row r="84" spans="2:11" ht="15" customHeight="1" x14ac:dyDescent="0.3">
      <c r="B84" s="214"/>
      <c r="C84" s="215" t="s">
        <v>516</v>
      </c>
      <c r="D84" s="215"/>
      <c r="E84" s="215"/>
      <c r="F84" s="216" t="s">
        <v>505</v>
      </c>
      <c r="G84" s="215"/>
      <c r="H84" s="215" t="s">
        <v>517</v>
      </c>
      <c r="I84" s="215" t="s">
        <v>501</v>
      </c>
      <c r="J84" s="215">
        <v>20</v>
      </c>
      <c r="K84" s="205"/>
    </row>
    <row r="85" spans="2:11" ht="15" customHeight="1" x14ac:dyDescent="0.3">
      <c r="B85" s="214"/>
      <c r="C85" s="194" t="s">
        <v>518</v>
      </c>
      <c r="D85" s="194"/>
      <c r="E85" s="194"/>
      <c r="F85" s="213" t="s">
        <v>505</v>
      </c>
      <c r="G85" s="212"/>
      <c r="H85" s="194" t="s">
        <v>519</v>
      </c>
      <c r="I85" s="194" t="s">
        <v>501</v>
      </c>
      <c r="J85" s="194">
        <v>50</v>
      </c>
      <c r="K85" s="205"/>
    </row>
    <row r="86" spans="2:11" ht="15" customHeight="1" x14ac:dyDescent="0.3">
      <c r="B86" s="214"/>
      <c r="C86" s="194" t="s">
        <v>520</v>
      </c>
      <c r="D86" s="194"/>
      <c r="E86" s="194"/>
      <c r="F86" s="213" t="s">
        <v>505</v>
      </c>
      <c r="G86" s="212"/>
      <c r="H86" s="194" t="s">
        <v>521</v>
      </c>
      <c r="I86" s="194" t="s">
        <v>501</v>
      </c>
      <c r="J86" s="194">
        <v>20</v>
      </c>
      <c r="K86" s="205"/>
    </row>
    <row r="87" spans="2:11" ht="15" customHeight="1" x14ac:dyDescent="0.3">
      <c r="B87" s="214"/>
      <c r="C87" s="194" t="s">
        <v>522</v>
      </c>
      <c r="D87" s="194"/>
      <c r="E87" s="194"/>
      <c r="F87" s="213" t="s">
        <v>505</v>
      </c>
      <c r="G87" s="212"/>
      <c r="H87" s="194" t="s">
        <v>523</v>
      </c>
      <c r="I87" s="194" t="s">
        <v>501</v>
      </c>
      <c r="J87" s="194">
        <v>20</v>
      </c>
      <c r="K87" s="205"/>
    </row>
    <row r="88" spans="2:11" ht="15" customHeight="1" x14ac:dyDescent="0.3">
      <c r="B88" s="214"/>
      <c r="C88" s="194" t="s">
        <v>524</v>
      </c>
      <c r="D88" s="194"/>
      <c r="E88" s="194"/>
      <c r="F88" s="213" t="s">
        <v>505</v>
      </c>
      <c r="G88" s="212"/>
      <c r="H88" s="194" t="s">
        <v>525</v>
      </c>
      <c r="I88" s="194" t="s">
        <v>501</v>
      </c>
      <c r="J88" s="194">
        <v>50</v>
      </c>
      <c r="K88" s="205"/>
    </row>
    <row r="89" spans="2:11" ht="15" customHeight="1" x14ac:dyDescent="0.3">
      <c r="B89" s="214"/>
      <c r="C89" s="194" t="s">
        <v>526</v>
      </c>
      <c r="D89" s="194"/>
      <c r="E89" s="194"/>
      <c r="F89" s="213" t="s">
        <v>505</v>
      </c>
      <c r="G89" s="212"/>
      <c r="H89" s="194" t="s">
        <v>526</v>
      </c>
      <c r="I89" s="194" t="s">
        <v>501</v>
      </c>
      <c r="J89" s="194">
        <v>50</v>
      </c>
      <c r="K89" s="205"/>
    </row>
    <row r="90" spans="2:11" ht="15" customHeight="1" x14ac:dyDescent="0.3">
      <c r="B90" s="214"/>
      <c r="C90" s="194" t="s">
        <v>79</v>
      </c>
      <c r="D90" s="194"/>
      <c r="E90" s="194"/>
      <c r="F90" s="213" t="s">
        <v>505</v>
      </c>
      <c r="G90" s="212"/>
      <c r="H90" s="194" t="s">
        <v>527</v>
      </c>
      <c r="I90" s="194" t="s">
        <v>501</v>
      </c>
      <c r="J90" s="194">
        <v>255</v>
      </c>
      <c r="K90" s="205"/>
    </row>
    <row r="91" spans="2:11" ht="15" customHeight="1" x14ac:dyDescent="0.3">
      <c r="B91" s="214"/>
      <c r="C91" s="194" t="s">
        <v>528</v>
      </c>
      <c r="D91" s="194"/>
      <c r="E91" s="194"/>
      <c r="F91" s="213" t="s">
        <v>499</v>
      </c>
      <c r="G91" s="212"/>
      <c r="H91" s="194" t="s">
        <v>529</v>
      </c>
      <c r="I91" s="194" t="s">
        <v>530</v>
      </c>
      <c r="J91" s="194"/>
      <c r="K91" s="205"/>
    </row>
    <row r="92" spans="2:11" ht="15" customHeight="1" x14ac:dyDescent="0.3">
      <c r="B92" s="214"/>
      <c r="C92" s="194" t="s">
        <v>531</v>
      </c>
      <c r="D92" s="194"/>
      <c r="E92" s="194"/>
      <c r="F92" s="213" t="s">
        <v>499</v>
      </c>
      <c r="G92" s="212"/>
      <c r="H92" s="194" t="s">
        <v>532</v>
      </c>
      <c r="I92" s="194" t="s">
        <v>533</v>
      </c>
      <c r="J92" s="194"/>
      <c r="K92" s="205"/>
    </row>
    <row r="93" spans="2:11" ht="15" customHeight="1" x14ac:dyDescent="0.3">
      <c r="B93" s="214"/>
      <c r="C93" s="194" t="s">
        <v>534</v>
      </c>
      <c r="D93" s="194"/>
      <c r="E93" s="194"/>
      <c r="F93" s="213" t="s">
        <v>499</v>
      </c>
      <c r="G93" s="212"/>
      <c r="H93" s="194" t="s">
        <v>534</v>
      </c>
      <c r="I93" s="194" t="s">
        <v>533</v>
      </c>
      <c r="J93" s="194"/>
      <c r="K93" s="205"/>
    </row>
    <row r="94" spans="2:11" ht="15" customHeight="1" x14ac:dyDescent="0.3">
      <c r="B94" s="214"/>
      <c r="C94" s="194" t="s">
        <v>23</v>
      </c>
      <c r="D94" s="194"/>
      <c r="E94" s="194"/>
      <c r="F94" s="213" t="s">
        <v>499</v>
      </c>
      <c r="G94" s="212"/>
      <c r="H94" s="194" t="s">
        <v>535</v>
      </c>
      <c r="I94" s="194" t="s">
        <v>533</v>
      </c>
      <c r="J94" s="194"/>
      <c r="K94" s="205"/>
    </row>
    <row r="95" spans="2:11" ht="15" customHeight="1" x14ac:dyDescent="0.3">
      <c r="B95" s="214"/>
      <c r="C95" s="194" t="s">
        <v>33</v>
      </c>
      <c r="D95" s="194"/>
      <c r="E95" s="194"/>
      <c r="F95" s="213" t="s">
        <v>499</v>
      </c>
      <c r="G95" s="212"/>
      <c r="H95" s="194" t="s">
        <v>536</v>
      </c>
      <c r="I95" s="194" t="s">
        <v>533</v>
      </c>
      <c r="J95" s="194"/>
      <c r="K95" s="205"/>
    </row>
    <row r="96" spans="2:11" ht="15" customHeight="1" x14ac:dyDescent="0.3">
      <c r="B96" s="217"/>
      <c r="C96" s="218"/>
      <c r="D96" s="218"/>
      <c r="E96" s="218"/>
      <c r="F96" s="218"/>
      <c r="G96" s="218"/>
      <c r="H96" s="218"/>
      <c r="I96" s="218"/>
      <c r="J96" s="218"/>
      <c r="K96" s="219"/>
    </row>
    <row r="97" spans="2:11" ht="18.75" customHeight="1" x14ac:dyDescent="0.3">
      <c r="B97" s="220"/>
      <c r="C97" s="221"/>
      <c r="D97" s="221"/>
      <c r="E97" s="221"/>
      <c r="F97" s="221"/>
      <c r="G97" s="221"/>
      <c r="H97" s="221"/>
      <c r="I97" s="221"/>
      <c r="J97" s="221"/>
      <c r="K97" s="220"/>
    </row>
    <row r="98" spans="2:11" ht="18.75" customHeight="1" x14ac:dyDescent="0.3">
      <c r="B98" s="200"/>
      <c r="C98" s="200"/>
      <c r="D98" s="200"/>
      <c r="E98" s="200"/>
      <c r="F98" s="200"/>
      <c r="G98" s="200"/>
      <c r="H98" s="200"/>
      <c r="I98" s="200"/>
      <c r="J98" s="200"/>
      <c r="K98" s="200"/>
    </row>
    <row r="99" spans="2:11" ht="7.5" customHeight="1" x14ac:dyDescent="0.3">
      <c r="B99" s="201"/>
      <c r="C99" s="202"/>
      <c r="D99" s="202"/>
      <c r="E99" s="202"/>
      <c r="F99" s="202"/>
      <c r="G99" s="202"/>
      <c r="H99" s="202"/>
      <c r="I99" s="202"/>
      <c r="J99" s="202"/>
      <c r="K99" s="203"/>
    </row>
    <row r="100" spans="2:11" ht="45" customHeight="1" x14ac:dyDescent="0.3">
      <c r="B100" s="204"/>
      <c r="C100" s="276" t="s">
        <v>537</v>
      </c>
      <c r="D100" s="276"/>
      <c r="E100" s="276"/>
      <c r="F100" s="276"/>
      <c r="G100" s="276"/>
      <c r="H100" s="276"/>
      <c r="I100" s="276"/>
      <c r="J100" s="276"/>
      <c r="K100" s="205"/>
    </row>
    <row r="101" spans="2:11" ht="17.25" customHeight="1" x14ac:dyDescent="0.3">
      <c r="B101" s="204"/>
      <c r="C101" s="206" t="s">
        <v>493</v>
      </c>
      <c r="D101" s="206"/>
      <c r="E101" s="206"/>
      <c r="F101" s="206" t="s">
        <v>494</v>
      </c>
      <c r="G101" s="207"/>
      <c r="H101" s="206" t="s">
        <v>74</v>
      </c>
      <c r="I101" s="206" t="s">
        <v>37</v>
      </c>
      <c r="J101" s="206" t="s">
        <v>495</v>
      </c>
      <c r="K101" s="205"/>
    </row>
    <row r="102" spans="2:11" ht="17.25" customHeight="1" x14ac:dyDescent="0.3">
      <c r="B102" s="204"/>
      <c r="C102" s="208" t="s">
        <v>496</v>
      </c>
      <c r="D102" s="208"/>
      <c r="E102" s="208"/>
      <c r="F102" s="209" t="s">
        <v>497</v>
      </c>
      <c r="G102" s="210"/>
      <c r="H102" s="208"/>
      <c r="I102" s="208"/>
      <c r="J102" s="208" t="s">
        <v>498</v>
      </c>
      <c r="K102" s="205"/>
    </row>
    <row r="103" spans="2:11" ht="5.25" customHeight="1" x14ac:dyDescent="0.3">
      <c r="B103" s="204"/>
      <c r="C103" s="206"/>
      <c r="D103" s="206"/>
      <c r="E103" s="206"/>
      <c r="F103" s="206"/>
      <c r="G103" s="222"/>
      <c r="H103" s="206"/>
      <c r="I103" s="206"/>
      <c r="J103" s="206"/>
      <c r="K103" s="205"/>
    </row>
    <row r="104" spans="2:11" ht="15" customHeight="1" x14ac:dyDescent="0.3">
      <c r="B104" s="204"/>
      <c r="C104" s="194" t="s">
        <v>36</v>
      </c>
      <c r="D104" s="211"/>
      <c r="E104" s="211"/>
      <c r="F104" s="213" t="s">
        <v>499</v>
      </c>
      <c r="G104" s="222"/>
      <c r="H104" s="194" t="s">
        <v>538</v>
      </c>
      <c r="I104" s="194" t="s">
        <v>501</v>
      </c>
      <c r="J104" s="194">
        <v>20</v>
      </c>
      <c r="K104" s="205"/>
    </row>
    <row r="105" spans="2:11" ht="15" customHeight="1" x14ac:dyDescent="0.3">
      <c r="B105" s="204"/>
      <c r="C105" s="194" t="s">
        <v>502</v>
      </c>
      <c r="D105" s="194"/>
      <c r="E105" s="194"/>
      <c r="F105" s="213" t="s">
        <v>499</v>
      </c>
      <c r="G105" s="194"/>
      <c r="H105" s="194" t="s">
        <v>538</v>
      </c>
      <c r="I105" s="194" t="s">
        <v>501</v>
      </c>
      <c r="J105" s="194">
        <v>120</v>
      </c>
      <c r="K105" s="205"/>
    </row>
    <row r="106" spans="2:11" ht="15" customHeight="1" x14ac:dyDescent="0.3">
      <c r="B106" s="214"/>
      <c r="C106" s="194" t="s">
        <v>504</v>
      </c>
      <c r="D106" s="194"/>
      <c r="E106" s="194"/>
      <c r="F106" s="213" t="s">
        <v>505</v>
      </c>
      <c r="G106" s="194"/>
      <c r="H106" s="194" t="s">
        <v>538</v>
      </c>
      <c r="I106" s="194" t="s">
        <v>501</v>
      </c>
      <c r="J106" s="194">
        <v>50</v>
      </c>
      <c r="K106" s="205"/>
    </row>
    <row r="107" spans="2:11" ht="15" customHeight="1" x14ac:dyDescent="0.3">
      <c r="B107" s="214"/>
      <c r="C107" s="194" t="s">
        <v>507</v>
      </c>
      <c r="D107" s="194"/>
      <c r="E107" s="194"/>
      <c r="F107" s="213" t="s">
        <v>499</v>
      </c>
      <c r="G107" s="194"/>
      <c r="H107" s="194" t="s">
        <v>538</v>
      </c>
      <c r="I107" s="194" t="s">
        <v>509</v>
      </c>
      <c r="J107" s="194"/>
      <c r="K107" s="205"/>
    </row>
    <row r="108" spans="2:11" ht="15" customHeight="1" x14ac:dyDescent="0.3">
      <c r="B108" s="214"/>
      <c r="C108" s="194" t="s">
        <v>518</v>
      </c>
      <c r="D108" s="194"/>
      <c r="E108" s="194"/>
      <c r="F108" s="213" t="s">
        <v>505</v>
      </c>
      <c r="G108" s="194"/>
      <c r="H108" s="194" t="s">
        <v>538</v>
      </c>
      <c r="I108" s="194" t="s">
        <v>501</v>
      </c>
      <c r="J108" s="194">
        <v>50</v>
      </c>
      <c r="K108" s="205"/>
    </row>
    <row r="109" spans="2:11" ht="15" customHeight="1" x14ac:dyDescent="0.3">
      <c r="B109" s="214"/>
      <c r="C109" s="194" t="s">
        <v>526</v>
      </c>
      <c r="D109" s="194"/>
      <c r="E109" s="194"/>
      <c r="F109" s="213" t="s">
        <v>505</v>
      </c>
      <c r="G109" s="194"/>
      <c r="H109" s="194" t="s">
        <v>538</v>
      </c>
      <c r="I109" s="194" t="s">
        <v>501</v>
      </c>
      <c r="J109" s="194">
        <v>50</v>
      </c>
      <c r="K109" s="205"/>
    </row>
    <row r="110" spans="2:11" ht="15" customHeight="1" x14ac:dyDescent="0.3">
      <c r="B110" s="214"/>
      <c r="C110" s="194" t="s">
        <v>524</v>
      </c>
      <c r="D110" s="194"/>
      <c r="E110" s="194"/>
      <c r="F110" s="213" t="s">
        <v>505</v>
      </c>
      <c r="G110" s="194"/>
      <c r="H110" s="194" t="s">
        <v>538</v>
      </c>
      <c r="I110" s="194" t="s">
        <v>501</v>
      </c>
      <c r="J110" s="194">
        <v>50</v>
      </c>
      <c r="K110" s="205"/>
    </row>
    <row r="111" spans="2:11" ht="15" customHeight="1" x14ac:dyDescent="0.3">
      <c r="B111" s="214"/>
      <c r="C111" s="194" t="s">
        <v>36</v>
      </c>
      <c r="D111" s="194"/>
      <c r="E111" s="194"/>
      <c r="F111" s="213" t="s">
        <v>499</v>
      </c>
      <c r="G111" s="194"/>
      <c r="H111" s="194" t="s">
        <v>539</v>
      </c>
      <c r="I111" s="194" t="s">
        <v>501</v>
      </c>
      <c r="J111" s="194">
        <v>20</v>
      </c>
      <c r="K111" s="205"/>
    </row>
    <row r="112" spans="2:11" ht="15" customHeight="1" x14ac:dyDescent="0.3">
      <c r="B112" s="214"/>
      <c r="C112" s="194" t="s">
        <v>540</v>
      </c>
      <c r="D112" s="194"/>
      <c r="E112" s="194"/>
      <c r="F112" s="213" t="s">
        <v>499</v>
      </c>
      <c r="G112" s="194"/>
      <c r="H112" s="194" t="s">
        <v>541</v>
      </c>
      <c r="I112" s="194" t="s">
        <v>501</v>
      </c>
      <c r="J112" s="194">
        <v>120</v>
      </c>
      <c r="K112" s="205"/>
    </row>
    <row r="113" spans="2:11" ht="15" customHeight="1" x14ac:dyDescent="0.3">
      <c r="B113" s="214"/>
      <c r="C113" s="194" t="s">
        <v>23</v>
      </c>
      <c r="D113" s="194"/>
      <c r="E113" s="194"/>
      <c r="F113" s="213" t="s">
        <v>499</v>
      </c>
      <c r="G113" s="194"/>
      <c r="H113" s="194" t="s">
        <v>542</v>
      </c>
      <c r="I113" s="194" t="s">
        <v>533</v>
      </c>
      <c r="J113" s="194"/>
      <c r="K113" s="205"/>
    </row>
    <row r="114" spans="2:11" ht="15" customHeight="1" x14ac:dyDescent="0.3">
      <c r="B114" s="214"/>
      <c r="C114" s="194" t="s">
        <v>33</v>
      </c>
      <c r="D114" s="194"/>
      <c r="E114" s="194"/>
      <c r="F114" s="213" t="s">
        <v>499</v>
      </c>
      <c r="G114" s="194"/>
      <c r="H114" s="194" t="s">
        <v>543</v>
      </c>
      <c r="I114" s="194" t="s">
        <v>533</v>
      </c>
      <c r="J114" s="194"/>
      <c r="K114" s="205"/>
    </row>
    <row r="115" spans="2:11" ht="15" customHeight="1" x14ac:dyDescent="0.3">
      <c r="B115" s="214"/>
      <c r="C115" s="194" t="s">
        <v>37</v>
      </c>
      <c r="D115" s="194"/>
      <c r="E115" s="194"/>
      <c r="F115" s="213" t="s">
        <v>499</v>
      </c>
      <c r="G115" s="194"/>
      <c r="H115" s="194" t="s">
        <v>544</v>
      </c>
      <c r="I115" s="194" t="s">
        <v>545</v>
      </c>
      <c r="J115" s="194"/>
      <c r="K115" s="205"/>
    </row>
    <row r="116" spans="2:11" ht="15" customHeight="1" x14ac:dyDescent="0.3">
      <c r="B116" s="217"/>
      <c r="C116" s="223"/>
      <c r="D116" s="223"/>
      <c r="E116" s="223"/>
      <c r="F116" s="223"/>
      <c r="G116" s="223"/>
      <c r="H116" s="223"/>
      <c r="I116" s="223"/>
      <c r="J116" s="223"/>
      <c r="K116" s="219"/>
    </row>
    <row r="117" spans="2:11" ht="18.75" customHeight="1" x14ac:dyDescent="0.3">
      <c r="B117" s="224"/>
      <c r="C117" s="190"/>
      <c r="D117" s="190"/>
      <c r="E117" s="190"/>
      <c r="F117" s="225"/>
      <c r="G117" s="190"/>
      <c r="H117" s="190"/>
      <c r="I117" s="190"/>
      <c r="J117" s="190"/>
      <c r="K117" s="224"/>
    </row>
    <row r="118" spans="2:11" ht="18.75" customHeight="1" x14ac:dyDescent="0.3"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</row>
    <row r="119" spans="2:11" ht="7.5" customHeight="1" x14ac:dyDescent="0.3">
      <c r="B119" s="226"/>
      <c r="C119" s="227"/>
      <c r="D119" s="227"/>
      <c r="E119" s="227"/>
      <c r="F119" s="227"/>
      <c r="G119" s="227"/>
      <c r="H119" s="227"/>
      <c r="I119" s="227"/>
      <c r="J119" s="227"/>
      <c r="K119" s="228"/>
    </row>
    <row r="120" spans="2:11" ht="45" customHeight="1" x14ac:dyDescent="0.3">
      <c r="B120" s="229"/>
      <c r="C120" s="271" t="s">
        <v>546</v>
      </c>
      <c r="D120" s="271"/>
      <c r="E120" s="271"/>
      <c r="F120" s="271"/>
      <c r="G120" s="271"/>
      <c r="H120" s="271"/>
      <c r="I120" s="271"/>
      <c r="J120" s="271"/>
      <c r="K120" s="230"/>
    </row>
    <row r="121" spans="2:11" ht="17.25" customHeight="1" x14ac:dyDescent="0.3">
      <c r="B121" s="231"/>
      <c r="C121" s="206" t="s">
        <v>493</v>
      </c>
      <c r="D121" s="206"/>
      <c r="E121" s="206"/>
      <c r="F121" s="206" t="s">
        <v>494</v>
      </c>
      <c r="G121" s="207"/>
      <c r="H121" s="206" t="s">
        <v>74</v>
      </c>
      <c r="I121" s="206" t="s">
        <v>37</v>
      </c>
      <c r="J121" s="206" t="s">
        <v>495</v>
      </c>
      <c r="K121" s="232"/>
    </row>
    <row r="122" spans="2:11" ht="17.25" customHeight="1" x14ac:dyDescent="0.3">
      <c r="B122" s="231"/>
      <c r="C122" s="208" t="s">
        <v>496</v>
      </c>
      <c r="D122" s="208"/>
      <c r="E122" s="208"/>
      <c r="F122" s="209" t="s">
        <v>497</v>
      </c>
      <c r="G122" s="210"/>
      <c r="H122" s="208"/>
      <c r="I122" s="208"/>
      <c r="J122" s="208" t="s">
        <v>498</v>
      </c>
      <c r="K122" s="232"/>
    </row>
    <row r="123" spans="2:11" ht="5.25" customHeight="1" x14ac:dyDescent="0.3">
      <c r="B123" s="233"/>
      <c r="C123" s="211"/>
      <c r="D123" s="211"/>
      <c r="E123" s="211"/>
      <c r="F123" s="211"/>
      <c r="G123" s="194"/>
      <c r="H123" s="211"/>
      <c r="I123" s="211"/>
      <c r="J123" s="211"/>
      <c r="K123" s="234"/>
    </row>
    <row r="124" spans="2:11" ht="15" customHeight="1" x14ac:dyDescent="0.3">
      <c r="B124" s="233"/>
      <c r="C124" s="194" t="s">
        <v>502</v>
      </c>
      <c r="D124" s="211"/>
      <c r="E124" s="211"/>
      <c r="F124" s="213" t="s">
        <v>499</v>
      </c>
      <c r="G124" s="194"/>
      <c r="H124" s="194" t="s">
        <v>538</v>
      </c>
      <c r="I124" s="194" t="s">
        <v>501</v>
      </c>
      <c r="J124" s="194">
        <v>120</v>
      </c>
      <c r="K124" s="235"/>
    </row>
    <row r="125" spans="2:11" ht="15" customHeight="1" x14ac:dyDescent="0.3">
      <c r="B125" s="233"/>
      <c r="C125" s="194" t="s">
        <v>547</v>
      </c>
      <c r="D125" s="194"/>
      <c r="E125" s="194"/>
      <c r="F125" s="213" t="s">
        <v>499</v>
      </c>
      <c r="G125" s="194"/>
      <c r="H125" s="194" t="s">
        <v>548</v>
      </c>
      <c r="I125" s="194" t="s">
        <v>501</v>
      </c>
      <c r="J125" s="194" t="s">
        <v>549</v>
      </c>
      <c r="K125" s="235"/>
    </row>
    <row r="126" spans="2:11" ht="15" customHeight="1" x14ac:dyDescent="0.3">
      <c r="B126" s="233"/>
      <c r="C126" s="194" t="s">
        <v>448</v>
      </c>
      <c r="D126" s="194"/>
      <c r="E126" s="194"/>
      <c r="F126" s="213" t="s">
        <v>499</v>
      </c>
      <c r="G126" s="194"/>
      <c r="H126" s="194" t="s">
        <v>550</v>
      </c>
      <c r="I126" s="194" t="s">
        <v>501</v>
      </c>
      <c r="J126" s="194" t="s">
        <v>549</v>
      </c>
      <c r="K126" s="235"/>
    </row>
    <row r="127" spans="2:11" ht="15" customHeight="1" x14ac:dyDescent="0.3">
      <c r="B127" s="233"/>
      <c r="C127" s="194" t="s">
        <v>510</v>
      </c>
      <c r="D127" s="194"/>
      <c r="E127" s="194"/>
      <c r="F127" s="213" t="s">
        <v>505</v>
      </c>
      <c r="G127" s="194"/>
      <c r="H127" s="194" t="s">
        <v>511</v>
      </c>
      <c r="I127" s="194" t="s">
        <v>501</v>
      </c>
      <c r="J127" s="194">
        <v>15</v>
      </c>
      <c r="K127" s="235"/>
    </row>
    <row r="128" spans="2:11" ht="15" customHeight="1" x14ac:dyDescent="0.3">
      <c r="B128" s="233"/>
      <c r="C128" s="215" t="s">
        <v>512</v>
      </c>
      <c r="D128" s="215"/>
      <c r="E128" s="215"/>
      <c r="F128" s="216" t="s">
        <v>505</v>
      </c>
      <c r="G128" s="215"/>
      <c r="H128" s="215" t="s">
        <v>513</v>
      </c>
      <c r="I128" s="215" t="s">
        <v>501</v>
      </c>
      <c r="J128" s="215">
        <v>15</v>
      </c>
      <c r="K128" s="235"/>
    </row>
    <row r="129" spans="2:11" ht="15" customHeight="1" x14ac:dyDescent="0.3">
      <c r="B129" s="233"/>
      <c r="C129" s="215" t="s">
        <v>514</v>
      </c>
      <c r="D129" s="215"/>
      <c r="E129" s="215"/>
      <c r="F129" s="216" t="s">
        <v>505</v>
      </c>
      <c r="G129" s="215"/>
      <c r="H129" s="215" t="s">
        <v>515</v>
      </c>
      <c r="I129" s="215" t="s">
        <v>501</v>
      </c>
      <c r="J129" s="215">
        <v>20</v>
      </c>
      <c r="K129" s="235"/>
    </row>
    <row r="130" spans="2:11" ht="15" customHeight="1" x14ac:dyDescent="0.3">
      <c r="B130" s="233"/>
      <c r="C130" s="215" t="s">
        <v>516</v>
      </c>
      <c r="D130" s="215"/>
      <c r="E130" s="215"/>
      <c r="F130" s="216" t="s">
        <v>505</v>
      </c>
      <c r="G130" s="215"/>
      <c r="H130" s="215" t="s">
        <v>517</v>
      </c>
      <c r="I130" s="215" t="s">
        <v>501</v>
      </c>
      <c r="J130" s="215">
        <v>20</v>
      </c>
      <c r="K130" s="235"/>
    </row>
    <row r="131" spans="2:11" ht="15" customHeight="1" x14ac:dyDescent="0.3">
      <c r="B131" s="233"/>
      <c r="C131" s="194" t="s">
        <v>504</v>
      </c>
      <c r="D131" s="194"/>
      <c r="E131" s="194"/>
      <c r="F131" s="213" t="s">
        <v>505</v>
      </c>
      <c r="G131" s="194"/>
      <c r="H131" s="194" t="s">
        <v>538</v>
      </c>
      <c r="I131" s="194" t="s">
        <v>501</v>
      </c>
      <c r="J131" s="194">
        <v>50</v>
      </c>
      <c r="K131" s="235"/>
    </row>
    <row r="132" spans="2:11" ht="15" customHeight="1" x14ac:dyDescent="0.3">
      <c r="B132" s="233"/>
      <c r="C132" s="194" t="s">
        <v>518</v>
      </c>
      <c r="D132" s="194"/>
      <c r="E132" s="194"/>
      <c r="F132" s="213" t="s">
        <v>505</v>
      </c>
      <c r="G132" s="194"/>
      <c r="H132" s="194" t="s">
        <v>538</v>
      </c>
      <c r="I132" s="194" t="s">
        <v>501</v>
      </c>
      <c r="J132" s="194">
        <v>50</v>
      </c>
      <c r="K132" s="235"/>
    </row>
    <row r="133" spans="2:11" ht="15" customHeight="1" x14ac:dyDescent="0.3">
      <c r="B133" s="233"/>
      <c r="C133" s="194" t="s">
        <v>524</v>
      </c>
      <c r="D133" s="194"/>
      <c r="E133" s="194"/>
      <c r="F133" s="213" t="s">
        <v>505</v>
      </c>
      <c r="G133" s="194"/>
      <c r="H133" s="194" t="s">
        <v>538</v>
      </c>
      <c r="I133" s="194" t="s">
        <v>501</v>
      </c>
      <c r="J133" s="194">
        <v>50</v>
      </c>
      <c r="K133" s="235"/>
    </row>
    <row r="134" spans="2:11" ht="15" customHeight="1" x14ac:dyDescent="0.3">
      <c r="B134" s="233"/>
      <c r="C134" s="194" t="s">
        <v>526</v>
      </c>
      <c r="D134" s="194"/>
      <c r="E134" s="194"/>
      <c r="F134" s="213" t="s">
        <v>505</v>
      </c>
      <c r="G134" s="194"/>
      <c r="H134" s="194" t="s">
        <v>538</v>
      </c>
      <c r="I134" s="194" t="s">
        <v>501</v>
      </c>
      <c r="J134" s="194">
        <v>50</v>
      </c>
      <c r="K134" s="235"/>
    </row>
    <row r="135" spans="2:11" ht="15" customHeight="1" x14ac:dyDescent="0.3">
      <c r="B135" s="233"/>
      <c r="C135" s="194" t="s">
        <v>79</v>
      </c>
      <c r="D135" s="194"/>
      <c r="E135" s="194"/>
      <c r="F135" s="213" t="s">
        <v>505</v>
      </c>
      <c r="G135" s="194"/>
      <c r="H135" s="194" t="s">
        <v>551</v>
      </c>
      <c r="I135" s="194" t="s">
        <v>501</v>
      </c>
      <c r="J135" s="194">
        <v>255</v>
      </c>
      <c r="K135" s="235"/>
    </row>
    <row r="136" spans="2:11" ht="15" customHeight="1" x14ac:dyDescent="0.3">
      <c r="B136" s="233"/>
      <c r="C136" s="194" t="s">
        <v>528</v>
      </c>
      <c r="D136" s="194"/>
      <c r="E136" s="194"/>
      <c r="F136" s="213" t="s">
        <v>499</v>
      </c>
      <c r="G136" s="194"/>
      <c r="H136" s="194" t="s">
        <v>552</v>
      </c>
      <c r="I136" s="194" t="s">
        <v>530</v>
      </c>
      <c r="J136" s="194"/>
      <c r="K136" s="235"/>
    </row>
    <row r="137" spans="2:11" ht="15" customHeight="1" x14ac:dyDescent="0.3">
      <c r="B137" s="233"/>
      <c r="C137" s="194" t="s">
        <v>531</v>
      </c>
      <c r="D137" s="194"/>
      <c r="E137" s="194"/>
      <c r="F137" s="213" t="s">
        <v>499</v>
      </c>
      <c r="G137" s="194"/>
      <c r="H137" s="194" t="s">
        <v>553</v>
      </c>
      <c r="I137" s="194" t="s">
        <v>533</v>
      </c>
      <c r="J137" s="194"/>
      <c r="K137" s="235"/>
    </row>
    <row r="138" spans="2:11" ht="15" customHeight="1" x14ac:dyDescent="0.3">
      <c r="B138" s="233"/>
      <c r="C138" s="194" t="s">
        <v>534</v>
      </c>
      <c r="D138" s="194"/>
      <c r="E138" s="194"/>
      <c r="F138" s="213" t="s">
        <v>499</v>
      </c>
      <c r="G138" s="194"/>
      <c r="H138" s="194" t="s">
        <v>534</v>
      </c>
      <c r="I138" s="194" t="s">
        <v>533</v>
      </c>
      <c r="J138" s="194"/>
      <c r="K138" s="235"/>
    </row>
    <row r="139" spans="2:11" ht="15" customHeight="1" x14ac:dyDescent="0.3">
      <c r="B139" s="233"/>
      <c r="C139" s="194" t="s">
        <v>23</v>
      </c>
      <c r="D139" s="194"/>
      <c r="E139" s="194"/>
      <c r="F139" s="213" t="s">
        <v>499</v>
      </c>
      <c r="G139" s="194"/>
      <c r="H139" s="194" t="s">
        <v>554</v>
      </c>
      <c r="I139" s="194" t="s">
        <v>533</v>
      </c>
      <c r="J139" s="194"/>
      <c r="K139" s="235"/>
    </row>
    <row r="140" spans="2:11" ht="15" customHeight="1" x14ac:dyDescent="0.3">
      <c r="B140" s="233"/>
      <c r="C140" s="194" t="s">
        <v>555</v>
      </c>
      <c r="D140" s="194"/>
      <c r="E140" s="194"/>
      <c r="F140" s="213" t="s">
        <v>499</v>
      </c>
      <c r="G140" s="194"/>
      <c r="H140" s="194" t="s">
        <v>556</v>
      </c>
      <c r="I140" s="194" t="s">
        <v>533</v>
      </c>
      <c r="J140" s="194"/>
      <c r="K140" s="235"/>
    </row>
    <row r="141" spans="2:11" ht="15" customHeight="1" x14ac:dyDescent="0.3">
      <c r="B141" s="236"/>
      <c r="C141" s="237"/>
      <c r="D141" s="237"/>
      <c r="E141" s="237"/>
      <c r="F141" s="237"/>
      <c r="G141" s="237"/>
      <c r="H141" s="237"/>
      <c r="I141" s="237"/>
      <c r="J141" s="237"/>
      <c r="K141" s="238"/>
    </row>
    <row r="142" spans="2:11" ht="18.75" customHeight="1" x14ac:dyDescent="0.3">
      <c r="B142" s="190"/>
      <c r="C142" s="190"/>
      <c r="D142" s="190"/>
      <c r="E142" s="190"/>
      <c r="F142" s="225"/>
      <c r="G142" s="190"/>
      <c r="H142" s="190"/>
      <c r="I142" s="190"/>
      <c r="J142" s="190"/>
      <c r="K142" s="190"/>
    </row>
    <row r="143" spans="2:11" ht="18.75" customHeight="1" x14ac:dyDescent="0.3"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</row>
    <row r="144" spans="2:11" ht="7.5" customHeight="1" x14ac:dyDescent="0.3">
      <c r="B144" s="201"/>
      <c r="C144" s="202"/>
      <c r="D144" s="202"/>
      <c r="E144" s="202"/>
      <c r="F144" s="202"/>
      <c r="G144" s="202"/>
      <c r="H144" s="202"/>
      <c r="I144" s="202"/>
      <c r="J144" s="202"/>
      <c r="K144" s="203"/>
    </row>
    <row r="145" spans="2:11" ht="45" customHeight="1" x14ac:dyDescent="0.3">
      <c r="B145" s="204"/>
      <c r="C145" s="276" t="s">
        <v>557</v>
      </c>
      <c r="D145" s="276"/>
      <c r="E145" s="276"/>
      <c r="F145" s="276"/>
      <c r="G145" s="276"/>
      <c r="H145" s="276"/>
      <c r="I145" s="276"/>
      <c r="J145" s="276"/>
      <c r="K145" s="205"/>
    </row>
    <row r="146" spans="2:11" ht="17.25" customHeight="1" x14ac:dyDescent="0.3">
      <c r="B146" s="204"/>
      <c r="C146" s="206" t="s">
        <v>493</v>
      </c>
      <c r="D146" s="206"/>
      <c r="E146" s="206"/>
      <c r="F146" s="206" t="s">
        <v>494</v>
      </c>
      <c r="G146" s="207"/>
      <c r="H146" s="206" t="s">
        <v>74</v>
      </c>
      <c r="I146" s="206" t="s">
        <v>37</v>
      </c>
      <c r="J146" s="206" t="s">
        <v>495</v>
      </c>
      <c r="K146" s="205"/>
    </row>
    <row r="147" spans="2:11" ht="17.25" customHeight="1" x14ac:dyDescent="0.3">
      <c r="B147" s="204"/>
      <c r="C147" s="208" t="s">
        <v>496</v>
      </c>
      <c r="D147" s="208"/>
      <c r="E147" s="208"/>
      <c r="F147" s="209" t="s">
        <v>497</v>
      </c>
      <c r="G147" s="210"/>
      <c r="H147" s="208"/>
      <c r="I147" s="208"/>
      <c r="J147" s="208" t="s">
        <v>498</v>
      </c>
      <c r="K147" s="205"/>
    </row>
    <row r="148" spans="2:11" ht="5.25" customHeight="1" x14ac:dyDescent="0.3">
      <c r="B148" s="214"/>
      <c r="C148" s="211"/>
      <c r="D148" s="211"/>
      <c r="E148" s="211"/>
      <c r="F148" s="211"/>
      <c r="G148" s="212"/>
      <c r="H148" s="211"/>
      <c r="I148" s="211"/>
      <c r="J148" s="211"/>
      <c r="K148" s="235"/>
    </row>
    <row r="149" spans="2:11" ht="15" customHeight="1" x14ac:dyDescent="0.3">
      <c r="B149" s="214"/>
      <c r="C149" s="239" t="s">
        <v>502</v>
      </c>
      <c r="D149" s="194"/>
      <c r="E149" s="194"/>
      <c r="F149" s="240" t="s">
        <v>499</v>
      </c>
      <c r="G149" s="194"/>
      <c r="H149" s="239" t="s">
        <v>538</v>
      </c>
      <c r="I149" s="239" t="s">
        <v>501</v>
      </c>
      <c r="J149" s="239">
        <v>120</v>
      </c>
      <c r="K149" s="235"/>
    </row>
    <row r="150" spans="2:11" ht="15" customHeight="1" x14ac:dyDescent="0.3">
      <c r="B150" s="214"/>
      <c r="C150" s="239" t="s">
        <v>547</v>
      </c>
      <c r="D150" s="194"/>
      <c r="E150" s="194"/>
      <c r="F150" s="240" t="s">
        <v>499</v>
      </c>
      <c r="G150" s="194"/>
      <c r="H150" s="239" t="s">
        <v>558</v>
      </c>
      <c r="I150" s="239" t="s">
        <v>501</v>
      </c>
      <c r="J150" s="239" t="s">
        <v>549</v>
      </c>
      <c r="K150" s="235"/>
    </row>
    <row r="151" spans="2:11" ht="15" customHeight="1" x14ac:dyDescent="0.3">
      <c r="B151" s="214"/>
      <c r="C151" s="239" t="s">
        <v>448</v>
      </c>
      <c r="D151" s="194"/>
      <c r="E151" s="194"/>
      <c r="F151" s="240" t="s">
        <v>499</v>
      </c>
      <c r="G151" s="194"/>
      <c r="H151" s="239" t="s">
        <v>559</v>
      </c>
      <c r="I151" s="239" t="s">
        <v>501</v>
      </c>
      <c r="J151" s="239" t="s">
        <v>549</v>
      </c>
      <c r="K151" s="235"/>
    </row>
    <row r="152" spans="2:11" ht="15" customHeight="1" x14ac:dyDescent="0.3">
      <c r="B152" s="214"/>
      <c r="C152" s="239" t="s">
        <v>504</v>
      </c>
      <c r="D152" s="194"/>
      <c r="E152" s="194"/>
      <c r="F152" s="240" t="s">
        <v>505</v>
      </c>
      <c r="G152" s="194"/>
      <c r="H152" s="239" t="s">
        <v>538</v>
      </c>
      <c r="I152" s="239" t="s">
        <v>501</v>
      </c>
      <c r="J152" s="239">
        <v>50</v>
      </c>
      <c r="K152" s="235"/>
    </row>
    <row r="153" spans="2:11" ht="15" customHeight="1" x14ac:dyDescent="0.3">
      <c r="B153" s="214"/>
      <c r="C153" s="239" t="s">
        <v>507</v>
      </c>
      <c r="D153" s="194"/>
      <c r="E153" s="194"/>
      <c r="F153" s="240" t="s">
        <v>499</v>
      </c>
      <c r="G153" s="194"/>
      <c r="H153" s="239" t="s">
        <v>538</v>
      </c>
      <c r="I153" s="239" t="s">
        <v>509</v>
      </c>
      <c r="J153" s="239"/>
      <c r="K153" s="235"/>
    </row>
    <row r="154" spans="2:11" ht="15" customHeight="1" x14ac:dyDescent="0.3">
      <c r="B154" s="214"/>
      <c r="C154" s="239" t="s">
        <v>518</v>
      </c>
      <c r="D154" s="194"/>
      <c r="E154" s="194"/>
      <c r="F154" s="240" t="s">
        <v>505</v>
      </c>
      <c r="G154" s="194"/>
      <c r="H154" s="239" t="s">
        <v>538</v>
      </c>
      <c r="I154" s="239" t="s">
        <v>501</v>
      </c>
      <c r="J154" s="239">
        <v>50</v>
      </c>
      <c r="K154" s="235"/>
    </row>
    <row r="155" spans="2:11" ht="15" customHeight="1" x14ac:dyDescent="0.3">
      <c r="B155" s="214"/>
      <c r="C155" s="239" t="s">
        <v>526</v>
      </c>
      <c r="D155" s="194"/>
      <c r="E155" s="194"/>
      <c r="F155" s="240" t="s">
        <v>505</v>
      </c>
      <c r="G155" s="194"/>
      <c r="H155" s="239" t="s">
        <v>538</v>
      </c>
      <c r="I155" s="239" t="s">
        <v>501</v>
      </c>
      <c r="J155" s="239">
        <v>50</v>
      </c>
      <c r="K155" s="235"/>
    </row>
    <row r="156" spans="2:11" ht="15" customHeight="1" x14ac:dyDescent="0.3">
      <c r="B156" s="214"/>
      <c r="C156" s="239" t="s">
        <v>524</v>
      </c>
      <c r="D156" s="194"/>
      <c r="E156" s="194"/>
      <c r="F156" s="240" t="s">
        <v>505</v>
      </c>
      <c r="G156" s="194"/>
      <c r="H156" s="239" t="s">
        <v>538</v>
      </c>
      <c r="I156" s="239" t="s">
        <v>501</v>
      </c>
      <c r="J156" s="239">
        <v>50</v>
      </c>
      <c r="K156" s="235"/>
    </row>
    <row r="157" spans="2:11" ht="15" customHeight="1" x14ac:dyDescent="0.3">
      <c r="B157" s="214"/>
      <c r="C157" s="239" t="s">
        <v>55</v>
      </c>
      <c r="D157" s="194"/>
      <c r="E157" s="194"/>
      <c r="F157" s="240" t="s">
        <v>499</v>
      </c>
      <c r="G157" s="194"/>
      <c r="H157" s="239" t="s">
        <v>560</v>
      </c>
      <c r="I157" s="239" t="s">
        <v>501</v>
      </c>
      <c r="J157" s="239" t="s">
        <v>561</v>
      </c>
      <c r="K157" s="235"/>
    </row>
    <row r="158" spans="2:11" ht="15" customHeight="1" x14ac:dyDescent="0.3">
      <c r="B158" s="214"/>
      <c r="C158" s="239" t="s">
        <v>562</v>
      </c>
      <c r="D158" s="194"/>
      <c r="E158" s="194"/>
      <c r="F158" s="240" t="s">
        <v>499</v>
      </c>
      <c r="G158" s="194"/>
      <c r="H158" s="239" t="s">
        <v>563</v>
      </c>
      <c r="I158" s="239" t="s">
        <v>533</v>
      </c>
      <c r="J158" s="239"/>
      <c r="K158" s="235"/>
    </row>
    <row r="159" spans="2:11" ht="15" customHeight="1" x14ac:dyDescent="0.3">
      <c r="B159" s="241"/>
      <c r="C159" s="223"/>
      <c r="D159" s="223"/>
      <c r="E159" s="223"/>
      <c r="F159" s="223"/>
      <c r="G159" s="223"/>
      <c r="H159" s="223"/>
      <c r="I159" s="223"/>
      <c r="J159" s="223"/>
      <c r="K159" s="242"/>
    </row>
    <row r="160" spans="2:11" ht="18.75" customHeight="1" x14ac:dyDescent="0.3">
      <c r="B160" s="190"/>
      <c r="C160" s="194"/>
      <c r="D160" s="194"/>
      <c r="E160" s="194"/>
      <c r="F160" s="213"/>
      <c r="G160" s="194"/>
      <c r="H160" s="194"/>
      <c r="I160" s="194"/>
      <c r="J160" s="194"/>
      <c r="K160" s="190"/>
    </row>
    <row r="161" spans="2:11" ht="18.75" customHeight="1" x14ac:dyDescent="0.3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</row>
    <row r="162" spans="2:11" ht="7.5" customHeight="1" x14ac:dyDescent="0.3">
      <c r="B162" s="182"/>
      <c r="C162" s="183"/>
      <c r="D162" s="183"/>
      <c r="E162" s="183"/>
      <c r="F162" s="183"/>
      <c r="G162" s="183"/>
      <c r="H162" s="183"/>
      <c r="I162" s="183"/>
      <c r="J162" s="183"/>
      <c r="K162" s="184"/>
    </row>
    <row r="163" spans="2:11" ht="45" customHeight="1" x14ac:dyDescent="0.3">
      <c r="B163" s="185"/>
      <c r="C163" s="271" t="s">
        <v>564</v>
      </c>
      <c r="D163" s="271"/>
      <c r="E163" s="271"/>
      <c r="F163" s="271"/>
      <c r="G163" s="271"/>
      <c r="H163" s="271"/>
      <c r="I163" s="271"/>
      <c r="J163" s="271"/>
      <c r="K163" s="186"/>
    </row>
    <row r="164" spans="2:11" ht="17.25" customHeight="1" x14ac:dyDescent="0.3">
      <c r="B164" s="185"/>
      <c r="C164" s="206" t="s">
        <v>493</v>
      </c>
      <c r="D164" s="206"/>
      <c r="E164" s="206"/>
      <c r="F164" s="206" t="s">
        <v>494</v>
      </c>
      <c r="G164" s="243"/>
      <c r="H164" s="244" t="s">
        <v>74</v>
      </c>
      <c r="I164" s="244" t="s">
        <v>37</v>
      </c>
      <c r="J164" s="206" t="s">
        <v>495</v>
      </c>
      <c r="K164" s="186"/>
    </row>
    <row r="165" spans="2:11" ht="17.25" customHeight="1" x14ac:dyDescent="0.3">
      <c r="B165" s="187"/>
      <c r="C165" s="208" t="s">
        <v>496</v>
      </c>
      <c r="D165" s="208"/>
      <c r="E165" s="208"/>
      <c r="F165" s="209" t="s">
        <v>497</v>
      </c>
      <c r="G165" s="245"/>
      <c r="H165" s="246"/>
      <c r="I165" s="246"/>
      <c r="J165" s="208" t="s">
        <v>498</v>
      </c>
      <c r="K165" s="188"/>
    </row>
    <row r="166" spans="2:11" ht="5.25" customHeight="1" x14ac:dyDescent="0.3">
      <c r="B166" s="214"/>
      <c r="C166" s="211"/>
      <c r="D166" s="211"/>
      <c r="E166" s="211"/>
      <c r="F166" s="211"/>
      <c r="G166" s="212"/>
      <c r="H166" s="211"/>
      <c r="I166" s="211"/>
      <c r="J166" s="211"/>
      <c r="K166" s="235"/>
    </row>
    <row r="167" spans="2:11" ht="15" customHeight="1" x14ac:dyDescent="0.3">
      <c r="B167" s="214"/>
      <c r="C167" s="194" t="s">
        <v>502</v>
      </c>
      <c r="D167" s="194"/>
      <c r="E167" s="194"/>
      <c r="F167" s="213" t="s">
        <v>499</v>
      </c>
      <c r="G167" s="194"/>
      <c r="H167" s="194" t="s">
        <v>538</v>
      </c>
      <c r="I167" s="194" t="s">
        <v>501</v>
      </c>
      <c r="J167" s="194">
        <v>120</v>
      </c>
      <c r="K167" s="235"/>
    </row>
    <row r="168" spans="2:11" ht="15" customHeight="1" x14ac:dyDescent="0.3">
      <c r="B168" s="214"/>
      <c r="C168" s="194" t="s">
        <v>547</v>
      </c>
      <c r="D168" s="194"/>
      <c r="E168" s="194"/>
      <c r="F168" s="213" t="s">
        <v>499</v>
      </c>
      <c r="G168" s="194"/>
      <c r="H168" s="194" t="s">
        <v>548</v>
      </c>
      <c r="I168" s="194" t="s">
        <v>501</v>
      </c>
      <c r="J168" s="194" t="s">
        <v>549</v>
      </c>
      <c r="K168" s="235"/>
    </row>
    <row r="169" spans="2:11" ht="15" customHeight="1" x14ac:dyDescent="0.3">
      <c r="B169" s="214"/>
      <c r="C169" s="194" t="s">
        <v>448</v>
      </c>
      <c r="D169" s="194"/>
      <c r="E169" s="194"/>
      <c r="F169" s="213" t="s">
        <v>499</v>
      </c>
      <c r="G169" s="194"/>
      <c r="H169" s="194" t="s">
        <v>565</v>
      </c>
      <c r="I169" s="194" t="s">
        <v>501</v>
      </c>
      <c r="J169" s="194" t="s">
        <v>549</v>
      </c>
      <c r="K169" s="235"/>
    </row>
    <row r="170" spans="2:11" ht="15" customHeight="1" x14ac:dyDescent="0.3">
      <c r="B170" s="214"/>
      <c r="C170" s="194" t="s">
        <v>504</v>
      </c>
      <c r="D170" s="194"/>
      <c r="E170" s="194"/>
      <c r="F170" s="213" t="s">
        <v>505</v>
      </c>
      <c r="G170" s="194"/>
      <c r="H170" s="194" t="s">
        <v>565</v>
      </c>
      <c r="I170" s="194" t="s">
        <v>501</v>
      </c>
      <c r="J170" s="194">
        <v>50</v>
      </c>
      <c r="K170" s="235"/>
    </row>
    <row r="171" spans="2:11" ht="15" customHeight="1" x14ac:dyDescent="0.3">
      <c r="B171" s="214"/>
      <c r="C171" s="194" t="s">
        <v>507</v>
      </c>
      <c r="D171" s="194"/>
      <c r="E171" s="194"/>
      <c r="F171" s="213" t="s">
        <v>499</v>
      </c>
      <c r="G171" s="194"/>
      <c r="H171" s="194" t="s">
        <v>565</v>
      </c>
      <c r="I171" s="194" t="s">
        <v>509</v>
      </c>
      <c r="J171" s="194"/>
      <c r="K171" s="235"/>
    </row>
    <row r="172" spans="2:11" ht="15" customHeight="1" x14ac:dyDescent="0.3">
      <c r="B172" s="214"/>
      <c r="C172" s="194" t="s">
        <v>518</v>
      </c>
      <c r="D172" s="194"/>
      <c r="E172" s="194"/>
      <c r="F172" s="213" t="s">
        <v>505</v>
      </c>
      <c r="G172" s="194"/>
      <c r="H172" s="194" t="s">
        <v>565</v>
      </c>
      <c r="I172" s="194" t="s">
        <v>501</v>
      </c>
      <c r="J172" s="194">
        <v>50</v>
      </c>
      <c r="K172" s="235"/>
    </row>
    <row r="173" spans="2:11" ht="15" customHeight="1" x14ac:dyDescent="0.3">
      <c r="B173" s="214"/>
      <c r="C173" s="194" t="s">
        <v>526</v>
      </c>
      <c r="D173" s="194"/>
      <c r="E173" s="194"/>
      <c r="F173" s="213" t="s">
        <v>505</v>
      </c>
      <c r="G173" s="194"/>
      <c r="H173" s="194" t="s">
        <v>565</v>
      </c>
      <c r="I173" s="194" t="s">
        <v>501</v>
      </c>
      <c r="J173" s="194">
        <v>50</v>
      </c>
      <c r="K173" s="235"/>
    </row>
    <row r="174" spans="2:11" ht="15" customHeight="1" x14ac:dyDescent="0.3">
      <c r="B174" s="214"/>
      <c r="C174" s="194" t="s">
        <v>524</v>
      </c>
      <c r="D174" s="194"/>
      <c r="E174" s="194"/>
      <c r="F174" s="213" t="s">
        <v>505</v>
      </c>
      <c r="G174" s="194"/>
      <c r="H174" s="194" t="s">
        <v>565</v>
      </c>
      <c r="I174" s="194" t="s">
        <v>501</v>
      </c>
      <c r="J174" s="194">
        <v>50</v>
      </c>
      <c r="K174" s="235"/>
    </row>
    <row r="175" spans="2:11" ht="15" customHeight="1" x14ac:dyDescent="0.3">
      <c r="B175" s="214"/>
      <c r="C175" s="194" t="s">
        <v>73</v>
      </c>
      <c r="D175" s="194"/>
      <c r="E175" s="194"/>
      <c r="F175" s="213" t="s">
        <v>499</v>
      </c>
      <c r="G175" s="194"/>
      <c r="H175" s="194" t="s">
        <v>566</v>
      </c>
      <c r="I175" s="194" t="s">
        <v>567</v>
      </c>
      <c r="J175" s="194"/>
      <c r="K175" s="235"/>
    </row>
    <row r="176" spans="2:11" ht="15" customHeight="1" x14ac:dyDescent="0.3">
      <c r="B176" s="214"/>
      <c r="C176" s="194" t="s">
        <v>37</v>
      </c>
      <c r="D176" s="194"/>
      <c r="E176" s="194"/>
      <c r="F176" s="213" t="s">
        <v>499</v>
      </c>
      <c r="G176" s="194"/>
      <c r="H176" s="194" t="s">
        <v>568</v>
      </c>
      <c r="I176" s="194" t="s">
        <v>569</v>
      </c>
      <c r="J176" s="194">
        <v>1</v>
      </c>
      <c r="K176" s="235"/>
    </row>
    <row r="177" spans="2:11" ht="15" customHeight="1" x14ac:dyDescent="0.3">
      <c r="B177" s="214"/>
      <c r="C177" s="194" t="s">
        <v>36</v>
      </c>
      <c r="D177" s="194"/>
      <c r="E177" s="194"/>
      <c r="F177" s="213" t="s">
        <v>499</v>
      </c>
      <c r="G177" s="194"/>
      <c r="H177" s="194" t="s">
        <v>570</v>
      </c>
      <c r="I177" s="194" t="s">
        <v>501</v>
      </c>
      <c r="J177" s="194">
        <v>20</v>
      </c>
      <c r="K177" s="235"/>
    </row>
    <row r="178" spans="2:11" ht="15" customHeight="1" x14ac:dyDescent="0.3">
      <c r="B178" s="214"/>
      <c r="C178" s="194" t="s">
        <v>74</v>
      </c>
      <c r="D178" s="194"/>
      <c r="E178" s="194"/>
      <c r="F178" s="213" t="s">
        <v>499</v>
      </c>
      <c r="G178" s="194"/>
      <c r="H178" s="194" t="s">
        <v>571</v>
      </c>
      <c r="I178" s="194" t="s">
        <v>501</v>
      </c>
      <c r="J178" s="194">
        <v>255</v>
      </c>
      <c r="K178" s="235"/>
    </row>
    <row r="179" spans="2:11" ht="15" customHeight="1" x14ac:dyDescent="0.3">
      <c r="B179" s="214"/>
      <c r="C179" s="194" t="s">
        <v>75</v>
      </c>
      <c r="D179" s="194"/>
      <c r="E179" s="194"/>
      <c r="F179" s="213" t="s">
        <v>499</v>
      </c>
      <c r="G179" s="194"/>
      <c r="H179" s="194" t="s">
        <v>464</v>
      </c>
      <c r="I179" s="194" t="s">
        <v>501</v>
      </c>
      <c r="J179" s="194">
        <v>10</v>
      </c>
      <c r="K179" s="235"/>
    </row>
    <row r="180" spans="2:11" ht="15" customHeight="1" x14ac:dyDescent="0.3">
      <c r="B180" s="214"/>
      <c r="C180" s="194" t="s">
        <v>76</v>
      </c>
      <c r="D180" s="194"/>
      <c r="E180" s="194"/>
      <c r="F180" s="213" t="s">
        <v>499</v>
      </c>
      <c r="G180" s="194"/>
      <c r="H180" s="194" t="s">
        <v>572</v>
      </c>
      <c r="I180" s="194" t="s">
        <v>533</v>
      </c>
      <c r="J180" s="194"/>
      <c r="K180" s="235"/>
    </row>
    <row r="181" spans="2:11" ht="15" customHeight="1" x14ac:dyDescent="0.3">
      <c r="B181" s="214"/>
      <c r="C181" s="194" t="s">
        <v>573</v>
      </c>
      <c r="D181" s="194"/>
      <c r="E181" s="194"/>
      <c r="F181" s="213" t="s">
        <v>499</v>
      </c>
      <c r="G181" s="194"/>
      <c r="H181" s="194" t="s">
        <v>574</v>
      </c>
      <c r="I181" s="194" t="s">
        <v>533</v>
      </c>
      <c r="J181" s="194"/>
      <c r="K181" s="235"/>
    </row>
    <row r="182" spans="2:11" ht="15" customHeight="1" x14ac:dyDescent="0.3">
      <c r="B182" s="214"/>
      <c r="C182" s="194" t="s">
        <v>562</v>
      </c>
      <c r="D182" s="194"/>
      <c r="E182" s="194"/>
      <c r="F182" s="213" t="s">
        <v>499</v>
      </c>
      <c r="G182" s="194"/>
      <c r="H182" s="194" t="s">
        <v>575</v>
      </c>
      <c r="I182" s="194" t="s">
        <v>533</v>
      </c>
      <c r="J182" s="194"/>
      <c r="K182" s="235"/>
    </row>
    <row r="183" spans="2:11" ht="15" customHeight="1" x14ac:dyDescent="0.3">
      <c r="B183" s="214"/>
      <c r="C183" s="194" t="s">
        <v>78</v>
      </c>
      <c r="D183" s="194"/>
      <c r="E183" s="194"/>
      <c r="F183" s="213" t="s">
        <v>505</v>
      </c>
      <c r="G183" s="194"/>
      <c r="H183" s="194" t="s">
        <v>576</v>
      </c>
      <c r="I183" s="194" t="s">
        <v>501</v>
      </c>
      <c r="J183" s="194">
        <v>50</v>
      </c>
      <c r="K183" s="235"/>
    </row>
    <row r="184" spans="2:11" ht="15" customHeight="1" x14ac:dyDescent="0.3">
      <c r="B184" s="214"/>
      <c r="C184" s="194" t="s">
        <v>577</v>
      </c>
      <c r="D184" s="194"/>
      <c r="E184" s="194"/>
      <c r="F184" s="213" t="s">
        <v>505</v>
      </c>
      <c r="G184" s="194"/>
      <c r="H184" s="194" t="s">
        <v>578</v>
      </c>
      <c r="I184" s="194" t="s">
        <v>579</v>
      </c>
      <c r="J184" s="194"/>
      <c r="K184" s="235"/>
    </row>
    <row r="185" spans="2:11" ht="15" customHeight="1" x14ac:dyDescent="0.3">
      <c r="B185" s="214"/>
      <c r="C185" s="194" t="s">
        <v>580</v>
      </c>
      <c r="D185" s="194"/>
      <c r="E185" s="194"/>
      <c r="F185" s="213" t="s">
        <v>505</v>
      </c>
      <c r="G185" s="194"/>
      <c r="H185" s="194" t="s">
        <v>581</v>
      </c>
      <c r="I185" s="194" t="s">
        <v>579</v>
      </c>
      <c r="J185" s="194"/>
      <c r="K185" s="235"/>
    </row>
    <row r="186" spans="2:11" ht="15" customHeight="1" x14ac:dyDescent="0.3">
      <c r="B186" s="214"/>
      <c r="C186" s="194" t="s">
        <v>582</v>
      </c>
      <c r="D186" s="194"/>
      <c r="E186" s="194"/>
      <c r="F186" s="213" t="s">
        <v>505</v>
      </c>
      <c r="G186" s="194"/>
      <c r="H186" s="194" t="s">
        <v>583</v>
      </c>
      <c r="I186" s="194" t="s">
        <v>579</v>
      </c>
      <c r="J186" s="194"/>
      <c r="K186" s="235"/>
    </row>
    <row r="187" spans="2:11" ht="15" customHeight="1" x14ac:dyDescent="0.3">
      <c r="B187" s="214"/>
      <c r="C187" s="247" t="s">
        <v>584</v>
      </c>
      <c r="D187" s="194"/>
      <c r="E187" s="194"/>
      <c r="F187" s="213" t="s">
        <v>505</v>
      </c>
      <c r="G187" s="194"/>
      <c r="H187" s="194" t="s">
        <v>585</v>
      </c>
      <c r="I187" s="194" t="s">
        <v>586</v>
      </c>
      <c r="J187" s="248" t="s">
        <v>587</v>
      </c>
      <c r="K187" s="235"/>
    </row>
    <row r="188" spans="2:11" ht="15" customHeight="1" x14ac:dyDescent="0.3">
      <c r="B188" s="214"/>
      <c r="C188" s="199" t="s">
        <v>27</v>
      </c>
      <c r="D188" s="194"/>
      <c r="E188" s="194"/>
      <c r="F188" s="213" t="s">
        <v>499</v>
      </c>
      <c r="G188" s="194"/>
      <c r="H188" s="190" t="s">
        <v>588</v>
      </c>
      <c r="I188" s="194" t="s">
        <v>589</v>
      </c>
      <c r="J188" s="194"/>
      <c r="K188" s="235"/>
    </row>
    <row r="189" spans="2:11" ht="15" customHeight="1" x14ac:dyDescent="0.3">
      <c r="B189" s="214"/>
      <c r="C189" s="199" t="s">
        <v>590</v>
      </c>
      <c r="D189" s="194"/>
      <c r="E189" s="194"/>
      <c r="F189" s="213" t="s">
        <v>499</v>
      </c>
      <c r="G189" s="194"/>
      <c r="H189" s="194" t="s">
        <v>591</v>
      </c>
      <c r="I189" s="194" t="s">
        <v>533</v>
      </c>
      <c r="J189" s="194"/>
      <c r="K189" s="235"/>
    </row>
    <row r="190" spans="2:11" ht="15" customHeight="1" x14ac:dyDescent="0.3">
      <c r="B190" s="214"/>
      <c r="C190" s="199" t="s">
        <v>592</v>
      </c>
      <c r="D190" s="194"/>
      <c r="E190" s="194"/>
      <c r="F190" s="213" t="s">
        <v>499</v>
      </c>
      <c r="G190" s="194"/>
      <c r="H190" s="194" t="s">
        <v>593</v>
      </c>
      <c r="I190" s="194" t="s">
        <v>533</v>
      </c>
      <c r="J190" s="194"/>
      <c r="K190" s="235"/>
    </row>
    <row r="191" spans="2:11" ht="15" customHeight="1" x14ac:dyDescent="0.3">
      <c r="B191" s="214"/>
      <c r="C191" s="199" t="s">
        <v>594</v>
      </c>
      <c r="D191" s="194"/>
      <c r="E191" s="194"/>
      <c r="F191" s="213" t="s">
        <v>505</v>
      </c>
      <c r="G191" s="194"/>
      <c r="H191" s="194" t="s">
        <v>595</v>
      </c>
      <c r="I191" s="194" t="s">
        <v>533</v>
      </c>
      <c r="J191" s="194"/>
      <c r="K191" s="235"/>
    </row>
    <row r="192" spans="2:11" ht="15" customHeight="1" x14ac:dyDescent="0.3">
      <c r="B192" s="241"/>
      <c r="C192" s="249"/>
      <c r="D192" s="223"/>
      <c r="E192" s="223"/>
      <c r="F192" s="223"/>
      <c r="G192" s="223"/>
      <c r="H192" s="223"/>
      <c r="I192" s="223"/>
      <c r="J192" s="223"/>
      <c r="K192" s="242"/>
    </row>
    <row r="193" spans="2:11" ht="18.75" customHeight="1" x14ac:dyDescent="0.3">
      <c r="B193" s="190"/>
      <c r="C193" s="194"/>
      <c r="D193" s="194"/>
      <c r="E193" s="194"/>
      <c r="F193" s="213"/>
      <c r="G193" s="194"/>
      <c r="H193" s="194"/>
      <c r="I193" s="194"/>
      <c r="J193" s="194"/>
      <c r="K193" s="190"/>
    </row>
    <row r="194" spans="2:11" ht="18.75" customHeight="1" x14ac:dyDescent="0.3">
      <c r="B194" s="190"/>
      <c r="C194" s="194"/>
      <c r="D194" s="194"/>
      <c r="E194" s="194"/>
      <c r="F194" s="213"/>
      <c r="G194" s="194"/>
      <c r="H194" s="194"/>
      <c r="I194" s="194"/>
      <c r="J194" s="194"/>
      <c r="K194" s="190"/>
    </row>
    <row r="195" spans="2:11" ht="18.75" customHeight="1" x14ac:dyDescent="0.3"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</row>
    <row r="196" spans="2:11" x14ac:dyDescent="0.3">
      <c r="B196" s="182"/>
      <c r="C196" s="183"/>
      <c r="D196" s="183"/>
      <c r="E196" s="183"/>
      <c r="F196" s="183"/>
      <c r="G196" s="183"/>
      <c r="H196" s="183"/>
      <c r="I196" s="183"/>
      <c r="J196" s="183"/>
      <c r="K196" s="184"/>
    </row>
    <row r="197" spans="2:11" ht="21" x14ac:dyDescent="0.3">
      <c r="B197" s="185"/>
      <c r="C197" s="271" t="s">
        <v>596</v>
      </c>
      <c r="D197" s="271"/>
      <c r="E197" s="271"/>
      <c r="F197" s="271"/>
      <c r="G197" s="271"/>
      <c r="H197" s="271"/>
      <c r="I197" s="271"/>
      <c r="J197" s="271"/>
      <c r="K197" s="186"/>
    </row>
    <row r="198" spans="2:11" ht="25.5" customHeight="1" x14ac:dyDescent="0.3">
      <c r="B198" s="185"/>
      <c r="C198" s="250" t="s">
        <v>597</v>
      </c>
      <c r="D198" s="250"/>
      <c r="E198" s="250"/>
      <c r="F198" s="250" t="s">
        <v>598</v>
      </c>
      <c r="G198" s="251"/>
      <c r="H198" s="277" t="s">
        <v>599</v>
      </c>
      <c r="I198" s="277"/>
      <c r="J198" s="277"/>
      <c r="K198" s="186"/>
    </row>
    <row r="199" spans="2:11" ht="5.25" customHeight="1" x14ac:dyDescent="0.3">
      <c r="B199" s="214"/>
      <c r="C199" s="211"/>
      <c r="D199" s="211"/>
      <c r="E199" s="211"/>
      <c r="F199" s="211"/>
      <c r="G199" s="194"/>
      <c r="H199" s="211"/>
      <c r="I199" s="211"/>
      <c r="J199" s="211"/>
      <c r="K199" s="235"/>
    </row>
    <row r="200" spans="2:11" ht="15" customHeight="1" x14ac:dyDescent="0.3">
      <c r="B200" s="214"/>
      <c r="C200" s="194" t="s">
        <v>589</v>
      </c>
      <c r="D200" s="194"/>
      <c r="E200" s="194"/>
      <c r="F200" s="213" t="s">
        <v>28</v>
      </c>
      <c r="G200" s="194"/>
      <c r="H200" s="273" t="s">
        <v>600</v>
      </c>
      <c r="I200" s="273"/>
      <c r="J200" s="273"/>
      <c r="K200" s="235"/>
    </row>
    <row r="201" spans="2:11" ht="15" customHeight="1" x14ac:dyDescent="0.3">
      <c r="B201" s="214"/>
      <c r="C201" s="220"/>
      <c r="D201" s="194"/>
      <c r="E201" s="194"/>
      <c r="F201" s="213" t="s">
        <v>29</v>
      </c>
      <c r="G201" s="194"/>
      <c r="H201" s="273" t="s">
        <v>601</v>
      </c>
      <c r="I201" s="273"/>
      <c r="J201" s="273"/>
      <c r="K201" s="235"/>
    </row>
    <row r="202" spans="2:11" ht="15" customHeight="1" x14ac:dyDescent="0.3">
      <c r="B202" s="214"/>
      <c r="C202" s="220"/>
      <c r="D202" s="194"/>
      <c r="E202" s="194"/>
      <c r="F202" s="213" t="s">
        <v>32</v>
      </c>
      <c r="G202" s="194"/>
      <c r="H202" s="273" t="s">
        <v>602</v>
      </c>
      <c r="I202" s="273"/>
      <c r="J202" s="273"/>
      <c r="K202" s="235"/>
    </row>
    <row r="203" spans="2:11" ht="15" customHeight="1" x14ac:dyDescent="0.3">
      <c r="B203" s="214"/>
      <c r="C203" s="194"/>
      <c r="D203" s="194"/>
      <c r="E203" s="194"/>
      <c r="F203" s="213" t="s">
        <v>30</v>
      </c>
      <c r="G203" s="194"/>
      <c r="H203" s="273" t="s">
        <v>603</v>
      </c>
      <c r="I203" s="273"/>
      <c r="J203" s="273"/>
      <c r="K203" s="235"/>
    </row>
    <row r="204" spans="2:11" ht="15" customHeight="1" x14ac:dyDescent="0.3">
      <c r="B204" s="214"/>
      <c r="C204" s="194"/>
      <c r="D204" s="194"/>
      <c r="E204" s="194"/>
      <c r="F204" s="213" t="s">
        <v>31</v>
      </c>
      <c r="G204" s="194"/>
      <c r="H204" s="273" t="s">
        <v>604</v>
      </c>
      <c r="I204" s="273"/>
      <c r="J204" s="273"/>
      <c r="K204" s="235"/>
    </row>
    <row r="205" spans="2:11" ht="15" customHeight="1" x14ac:dyDescent="0.3">
      <c r="B205" s="214"/>
      <c r="C205" s="194"/>
      <c r="D205" s="194"/>
      <c r="E205" s="194"/>
      <c r="F205" s="213"/>
      <c r="G205" s="194"/>
      <c r="H205" s="194"/>
      <c r="I205" s="194"/>
      <c r="J205" s="194"/>
      <c r="K205" s="235"/>
    </row>
    <row r="206" spans="2:11" ht="15" customHeight="1" x14ac:dyDescent="0.3">
      <c r="B206" s="214"/>
      <c r="C206" s="194" t="s">
        <v>545</v>
      </c>
      <c r="D206" s="194"/>
      <c r="E206" s="194"/>
      <c r="F206" s="213" t="s">
        <v>40</v>
      </c>
      <c r="G206" s="194"/>
      <c r="H206" s="273" t="s">
        <v>605</v>
      </c>
      <c r="I206" s="273"/>
      <c r="J206" s="273"/>
      <c r="K206" s="235"/>
    </row>
    <row r="207" spans="2:11" ht="15" customHeight="1" x14ac:dyDescent="0.3">
      <c r="B207" s="214"/>
      <c r="C207" s="220"/>
      <c r="D207" s="194"/>
      <c r="E207" s="194"/>
      <c r="F207" s="213" t="s">
        <v>443</v>
      </c>
      <c r="G207" s="194"/>
      <c r="H207" s="273" t="s">
        <v>444</v>
      </c>
      <c r="I207" s="273"/>
      <c r="J207" s="273"/>
      <c r="K207" s="235"/>
    </row>
    <row r="208" spans="2:11" ht="15" customHeight="1" x14ac:dyDescent="0.3">
      <c r="B208" s="214"/>
      <c r="C208" s="194"/>
      <c r="D208" s="194"/>
      <c r="E208" s="194"/>
      <c r="F208" s="213" t="s">
        <v>441</v>
      </c>
      <c r="G208" s="194"/>
      <c r="H208" s="273" t="s">
        <v>606</v>
      </c>
      <c r="I208" s="273"/>
      <c r="J208" s="273"/>
      <c r="K208" s="235"/>
    </row>
    <row r="209" spans="2:11" ht="15" customHeight="1" x14ac:dyDescent="0.3">
      <c r="B209" s="252"/>
      <c r="C209" s="220"/>
      <c r="D209" s="220"/>
      <c r="E209" s="220"/>
      <c r="F209" s="213" t="s">
        <v>445</v>
      </c>
      <c r="G209" s="199"/>
      <c r="H209" s="272" t="s">
        <v>409</v>
      </c>
      <c r="I209" s="272"/>
      <c r="J209" s="272"/>
      <c r="K209" s="253"/>
    </row>
    <row r="210" spans="2:11" ht="15" customHeight="1" x14ac:dyDescent="0.3">
      <c r="B210" s="252"/>
      <c r="C210" s="220"/>
      <c r="D210" s="220"/>
      <c r="E210" s="220"/>
      <c r="F210" s="213" t="s">
        <v>446</v>
      </c>
      <c r="G210" s="199"/>
      <c r="H210" s="272" t="s">
        <v>607</v>
      </c>
      <c r="I210" s="272"/>
      <c r="J210" s="272"/>
      <c r="K210" s="253"/>
    </row>
    <row r="211" spans="2:11" ht="15" customHeight="1" x14ac:dyDescent="0.3">
      <c r="B211" s="252"/>
      <c r="C211" s="220"/>
      <c r="D211" s="220"/>
      <c r="E211" s="220"/>
      <c r="F211" s="254"/>
      <c r="G211" s="199"/>
      <c r="H211" s="255"/>
      <c r="I211" s="255"/>
      <c r="J211" s="255"/>
      <c r="K211" s="253"/>
    </row>
    <row r="212" spans="2:11" ht="15" customHeight="1" x14ac:dyDescent="0.3">
      <c r="B212" s="252"/>
      <c r="C212" s="194" t="s">
        <v>569</v>
      </c>
      <c r="D212" s="220"/>
      <c r="E212" s="220"/>
      <c r="F212" s="213">
        <v>1</v>
      </c>
      <c r="G212" s="199"/>
      <c r="H212" s="272" t="s">
        <v>608</v>
      </c>
      <c r="I212" s="272"/>
      <c r="J212" s="272"/>
      <c r="K212" s="253"/>
    </row>
    <row r="213" spans="2:11" ht="15" customHeight="1" x14ac:dyDescent="0.3">
      <c r="B213" s="252"/>
      <c r="C213" s="220"/>
      <c r="D213" s="220"/>
      <c r="E213" s="220"/>
      <c r="F213" s="213">
        <v>2</v>
      </c>
      <c r="G213" s="199"/>
      <c r="H213" s="272" t="s">
        <v>609</v>
      </c>
      <c r="I213" s="272"/>
      <c r="J213" s="272"/>
      <c r="K213" s="253"/>
    </row>
    <row r="214" spans="2:11" ht="15" customHeight="1" x14ac:dyDescent="0.3">
      <c r="B214" s="252"/>
      <c r="C214" s="220"/>
      <c r="D214" s="220"/>
      <c r="E214" s="220"/>
      <c r="F214" s="213">
        <v>3</v>
      </c>
      <c r="G214" s="199"/>
      <c r="H214" s="272" t="s">
        <v>610</v>
      </c>
      <c r="I214" s="272"/>
      <c r="J214" s="272"/>
      <c r="K214" s="253"/>
    </row>
    <row r="215" spans="2:11" ht="15" customHeight="1" x14ac:dyDescent="0.3">
      <c r="B215" s="252"/>
      <c r="C215" s="220"/>
      <c r="D215" s="220"/>
      <c r="E215" s="220"/>
      <c r="F215" s="213">
        <v>4</v>
      </c>
      <c r="G215" s="199"/>
      <c r="H215" s="272" t="s">
        <v>611</v>
      </c>
      <c r="I215" s="272"/>
      <c r="J215" s="272"/>
      <c r="K215" s="253"/>
    </row>
    <row r="216" spans="2:11" ht="12.75" customHeight="1" x14ac:dyDescent="0.3">
      <c r="B216" s="256"/>
      <c r="C216" s="257"/>
      <c r="D216" s="257"/>
      <c r="E216" s="257"/>
      <c r="F216" s="257"/>
      <c r="G216" s="257"/>
      <c r="H216" s="257"/>
      <c r="I216" s="257"/>
      <c r="J216" s="257"/>
      <c r="K216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 01 - Výměna oken</vt:lpstr>
      <vt:lpstr>Pokyny pro vyplnění</vt:lpstr>
      <vt:lpstr>'SO 01 - Výměna oken'!Názvy_tisku</vt:lpstr>
      <vt:lpstr>'Pokyny pro vyplnění'!Oblast_tisku</vt:lpstr>
      <vt:lpstr>'SO 01 - Výměna oken'!Oblast_tisku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2018-06-19T08:36:26Z</dcterms:created>
  <dcterms:modified xsi:type="dcterms:W3CDTF">2018-06-19T08:38:22Z</dcterms:modified>
</cp:coreProperties>
</file>