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_Akce\Poliklinika\Okna + strecha\Rozpocet\"/>
    </mc:Choice>
  </mc:AlternateContent>
  <bookViews>
    <workbookView xWindow="0" yWindow="0" windowWidth="13695" windowHeight="16410"/>
  </bookViews>
  <sheets>
    <sheet name="SO 02 - Výměna střešní kr..." sheetId="3" r:id="rId1"/>
    <sheet name="Pokyny pro vyplnění" sheetId="4" r:id="rId2"/>
  </sheets>
  <definedNames>
    <definedName name="_xlnm._FilterDatabase" localSheetId="0" hidden="1">'SO 02 - Výměna střešní kr...'!$C$89:$K$240</definedName>
    <definedName name="_xlnm.Print_Titles" localSheetId="0">'SO 02 - Výměna střešní kr...'!$89:$89</definedName>
    <definedName name="_xlnm.Print_Area" localSheetId="1">'Pokyny pro vyplnění'!$B$2:$K$69,'Pokyny pro vyplnění'!$B$72:$K$116,'Pokyny pro vyplnění'!$B$119:$K$188,'Pokyny pro vyplnění'!$B$196:$K$216</definedName>
    <definedName name="_xlnm.Print_Area" localSheetId="0">'SO 02 - Výměna střešní kr...'!$C$4:$J$36,'SO 02 - Výměna střešní kr...'!$C$42:$J$71,'SO 02 - Výměna střešní kr...'!$C$77:$K$240</definedName>
  </definedNames>
  <calcPr calcId="162913"/>
</workbook>
</file>

<file path=xl/calcChain.xml><?xml version="1.0" encoding="utf-8"?>
<calcChain xmlns="http://schemas.openxmlformats.org/spreadsheetml/2006/main">
  <c r="BK115" i="3" l="1"/>
  <c r="R112" i="3"/>
  <c r="P112" i="3"/>
  <c r="BI240" i="3"/>
  <c r="BH240" i="3"/>
  <c r="BG240" i="3"/>
  <c r="BF240" i="3"/>
  <c r="T240" i="3"/>
  <c r="R240" i="3"/>
  <c r="P240" i="3"/>
  <c r="BK240" i="3"/>
  <c r="J240" i="3"/>
  <c r="BE240" i="3" s="1"/>
  <c r="BI239" i="3"/>
  <c r="BH239" i="3"/>
  <c r="BG239" i="3"/>
  <c r="BF239" i="3"/>
  <c r="BE239" i="3"/>
  <c r="T239" i="3"/>
  <c r="R239" i="3"/>
  <c r="P239" i="3"/>
  <c r="BK239" i="3"/>
  <c r="J239" i="3"/>
  <c r="BI238" i="3"/>
  <c r="BH238" i="3"/>
  <c r="BG238" i="3"/>
  <c r="BF238" i="3"/>
  <c r="BE238" i="3"/>
  <c r="T238" i="3"/>
  <c r="R238" i="3"/>
  <c r="P238" i="3"/>
  <c r="BK238" i="3"/>
  <c r="J238" i="3"/>
  <c r="BI237" i="3"/>
  <c r="BH237" i="3"/>
  <c r="BG237" i="3"/>
  <c r="BF237" i="3"/>
  <c r="T237" i="3"/>
  <c r="R237" i="3"/>
  <c r="P237" i="3"/>
  <c r="BK237" i="3"/>
  <c r="J237" i="3"/>
  <c r="BE237" i="3" s="1"/>
  <c r="BI236" i="3"/>
  <c r="BH236" i="3"/>
  <c r="BG236" i="3"/>
  <c r="BF236" i="3"/>
  <c r="T236" i="3"/>
  <c r="R236" i="3"/>
  <c r="P236" i="3"/>
  <c r="BK236" i="3"/>
  <c r="BK233" i="3" s="1"/>
  <c r="J236" i="3"/>
  <c r="BE236" i="3" s="1"/>
  <c r="BI235" i="3"/>
  <c r="BH235" i="3"/>
  <c r="BG235" i="3"/>
  <c r="BF235" i="3"/>
  <c r="BE235" i="3"/>
  <c r="T235" i="3"/>
  <c r="R235" i="3"/>
  <c r="P235" i="3"/>
  <c r="BK235" i="3"/>
  <c r="J235" i="3"/>
  <c r="BI234" i="3"/>
  <c r="BH234" i="3"/>
  <c r="BG234" i="3"/>
  <c r="BF234" i="3"/>
  <c r="BE234" i="3"/>
  <c r="T234" i="3"/>
  <c r="T233" i="3" s="1"/>
  <c r="T232" i="3" s="1"/>
  <c r="R234" i="3"/>
  <c r="R233" i="3" s="1"/>
  <c r="R232" i="3" s="1"/>
  <c r="P234" i="3"/>
  <c r="P233" i="3" s="1"/>
  <c r="P232" i="3" s="1"/>
  <c r="BK234" i="3"/>
  <c r="J234" i="3"/>
  <c r="BI231" i="3"/>
  <c r="BH231" i="3"/>
  <c r="BG231" i="3"/>
  <c r="BF231" i="3"/>
  <c r="T231" i="3"/>
  <c r="R231" i="3"/>
  <c r="P231" i="3"/>
  <c r="P226" i="3" s="1"/>
  <c r="BK231" i="3"/>
  <c r="BK226" i="3" s="1"/>
  <c r="J226" i="3" s="1"/>
  <c r="J68" i="3" s="1"/>
  <c r="J231" i="3"/>
  <c r="BE231" i="3" s="1"/>
  <c r="BI229" i="3"/>
  <c r="BH229" i="3"/>
  <c r="BG229" i="3"/>
  <c r="BF229" i="3"/>
  <c r="BE229" i="3"/>
  <c r="T229" i="3"/>
  <c r="R229" i="3"/>
  <c r="P229" i="3"/>
  <c r="BK229" i="3"/>
  <c r="J229" i="3"/>
  <c r="BI227" i="3"/>
  <c r="BH227" i="3"/>
  <c r="BG227" i="3"/>
  <c r="BF227" i="3"/>
  <c r="BE227" i="3"/>
  <c r="T227" i="3"/>
  <c r="T226" i="3" s="1"/>
  <c r="R227" i="3"/>
  <c r="R226" i="3" s="1"/>
  <c r="P227" i="3"/>
  <c r="BK227" i="3"/>
  <c r="J227" i="3"/>
  <c r="BI225" i="3"/>
  <c r="BH225" i="3"/>
  <c r="BG225" i="3"/>
  <c r="BF225" i="3"/>
  <c r="T225" i="3"/>
  <c r="R225" i="3"/>
  <c r="P225" i="3"/>
  <c r="BK225" i="3"/>
  <c r="J225" i="3"/>
  <c r="BE225" i="3" s="1"/>
  <c r="BI223" i="3"/>
  <c r="BH223" i="3"/>
  <c r="BG223" i="3"/>
  <c r="BF223" i="3"/>
  <c r="BE223" i="3"/>
  <c r="T223" i="3"/>
  <c r="R223" i="3"/>
  <c r="P223" i="3"/>
  <c r="BK223" i="3"/>
  <c r="J223" i="3"/>
  <c r="BI221" i="3"/>
  <c r="BH221" i="3"/>
  <c r="BG221" i="3"/>
  <c r="BF221" i="3"/>
  <c r="BE221" i="3"/>
  <c r="T221" i="3"/>
  <c r="R221" i="3"/>
  <c r="P221" i="3"/>
  <c r="BK221" i="3"/>
  <c r="J221" i="3"/>
  <c r="BI219" i="3"/>
  <c r="BH219" i="3"/>
  <c r="BG219" i="3"/>
  <c r="BF219" i="3"/>
  <c r="T219" i="3"/>
  <c r="R219" i="3"/>
  <c r="P219" i="3"/>
  <c r="BK219" i="3"/>
  <c r="J219" i="3"/>
  <c r="BE219" i="3" s="1"/>
  <c r="BI217" i="3"/>
  <c r="BH217" i="3"/>
  <c r="BG217" i="3"/>
  <c r="BF217" i="3"/>
  <c r="T217" i="3"/>
  <c r="R217" i="3"/>
  <c r="P217" i="3"/>
  <c r="BK217" i="3"/>
  <c r="J217" i="3"/>
  <c r="BE217" i="3" s="1"/>
  <c r="BI215" i="3"/>
  <c r="BH215" i="3"/>
  <c r="BG215" i="3"/>
  <c r="BF215" i="3"/>
  <c r="BE215" i="3"/>
  <c r="T215" i="3"/>
  <c r="R215" i="3"/>
  <c r="P215" i="3"/>
  <c r="BK215" i="3"/>
  <c r="J215" i="3"/>
  <c r="BI213" i="3"/>
  <c r="BH213" i="3"/>
  <c r="BG213" i="3"/>
  <c r="BF213" i="3"/>
  <c r="BE213" i="3"/>
  <c r="T213" i="3"/>
  <c r="R213" i="3"/>
  <c r="P213" i="3"/>
  <c r="BK213" i="3"/>
  <c r="J213" i="3"/>
  <c r="BI211" i="3"/>
  <c r="BH211" i="3"/>
  <c r="BG211" i="3"/>
  <c r="BF211" i="3"/>
  <c r="T211" i="3"/>
  <c r="R211" i="3"/>
  <c r="P211" i="3"/>
  <c r="BK211" i="3"/>
  <c r="J211" i="3"/>
  <c r="BE211" i="3" s="1"/>
  <c r="BI209" i="3"/>
  <c r="BH209" i="3"/>
  <c r="BG209" i="3"/>
  <c r="BF209" i="3"/>
  <c r="T209" i="3"/>
  <c r="R209" i="3"/>
  <c r="P209" i="3"/>
  <c r="BK209" i="3"/>
  <c r="J209" i="3"/>
  <c r="BE209" i="3" s="1"/>
  <c r="BI207" i="3"/>
  <c r="BH207" i="3"/>
  <c r="BG207" i="3"/>
  <c r="BF207" i="3"/>
  <c r="BE207" i="3"/>
  <c r="T207" i="3"/>
  <c r="R207" i="3"/>
  <c r="P207" i="3"/>
  <c r="BK207" i="3"/>
  <c r="J207" i="3"/>
  <c r="BI206" i="3"/>
  <c r="BH206" i="3"/>
  <c r="BG206" i="3"/>
  <c r="BF206" i="3"/>
  <c r="BE206" i="3"/>
  <c r="T206" i="3"/>
  <c r="R206" i="3"/>
  <c r="P206" i="3"/>
  <c r="BK206" i="3"/>
  <c r="J206" i="3"/>
  <c r="BI204" i="3"/>
  <c r="BH204" i="3"/>
  <c r="BG204" i="3"/>
  <c r="BF204" i="3"/>
  <c r="T204" i="3"/>
  <c r="R204" i="3"/>
  <c r="P204" i="3"/>
  <c r="BK204" i="3"/>
  <c r="J204" i="3"/>
  <c r="BE204" i="3" s="1"/>
  <c r="BI203" i="3"/>
  <c r="BH203" i="3"/>
  <c r="BG203" i="3"/>
  <c r="BF203" i="3"/>
  <c r="T203" i="3"/>
  <c r="R203" i="3"/>
  <c r="P203" i="3"/>
  <c r="BK203" i="3"/>
  <c r="J203" i="3"/>
  <c r="BE203" i="3" s="1"/>
  <c r="BI201" i="3"/>
  <c r="BH201" i="3"/>
  <c r="BG201" i="3"/>
  <c r="BF201" i="3"/>
  <c r="BE201" i="3"/>
  <c r="T201" i="3"/>
  <c r="R201" i="3"/>
  <c r="P201" i="3"/>
  <c r="BK201" i="3"/>
  <c r="J201" i="3"/>
  <c r="BI200" i="3"/>
  <c r="BH200" i="3"/>
  <c r="BG200" i="3"/>
  <c r="BF200" i="3"/>
  <c r="BE200" i="3"/>
  <c r="T200" i="3"/>
  <c r="T197" i="3" s="1"/>
  <c r="R200" i="3"/>
  <c r="P200" i="3"/>
  <c r="BK200" i="3"/>
  <c r="J200" i="3"/>
  <c r="BI198" i="3"/>
  <c r="BH198" i="3"/>
  <c r="BG198" i="3"/>
  <c r="BF198" i="3"/>
  <c r="T198" i="3"/>
  <c r="R198" i="3"/>
  <c r="R197" i="3" s="1"/>
  <c r="P198" i="3"/>
  <c r="P197" i="3" s="1"/>
  <c r="BK198" i="3"/>
  <c r="BK197" i="3" s="1"/>
  <c r="J197" i="3" s="1"/>
  <c r="J67" i="3" s="1"/>
  <c r="J198" i="3"/>
  <c r="BE198" i="3" s="1"/>
  <c r="BI196" i="3"/>
  <c r="BH196" i="3"/>
  <c r="BG196" i="3"/>
  <c r="BF196" i="3"/>
  <c r="T196" i="3"/>
  <c r="R196" i="3"/>
  <c r="P196" i="3"/>
  <c r="BK196" i="3"/>
  <c r="J196" i="3"/>
  <c r="BE196" i="3" s="1"/>
  <c r="BI194" i="3"/>
  <c r="BH194" i="3"/>
  <c r="BG194" i="3"/>
  <c r="BF194" i="3"/>
  <c r="BE194" i="3"/>
  <c r="T194" i="3"/>
  <c r="R194" i="3"/>
  <c r="P194" i="3"/>
  <c r="BK194" i="3"/>
  <c r="J194" i="3"/>
  <c r="BI192" i="3"/>
  <c r="BH192" i="3"/>
  <c r="BG192" i="3"/>
  <c r="BF192" i="3"/>
  <c r="BE192" i="3"/>
  <c r="T192" i="3"/>
  <c r="R192" i="3"/>
  <c r="P192" i="3"/>
  <c r="BK192" i="3"/>
  <c r="J192" i="3"/>
  <c r="BI191" i="3"/>
  <c r="BH191" i="3"/>
  <c r="BG191" i="3"/>
  <c r="BF191" i="3"/>
  <c r="T191" i="3"/>
  <c r="R191" i="3"/>
  <c r="P191" i="3"/>
  <c r="BK191" i="3"/>
  <c r="J191" i="3"/>
  <c r="BE191" i="3" s="1"/>
  <c r="BI186" i="3"/>
  <c r="BH186" i="3"/>
  <c r="BG186" i="3"/>
  <c r="BF186" i="3"/>
  <c r="T186" i="3"/>
  <c r="R186" i="3"/>
  <c r="P186" i="3"/>
  <c r="BK186" i="3"/>
  <c r="J186" i="3"/>
  <c r="BE186" i="3" s="1"/>
  <c r="BI182" i="3"/>
  <c r="BH182" i="3"/>
  <c r="BG182" i="3"/>
  <c r="BF182" i="3"/>
  <c r="BE182" i="3"/>
  <c r="T182" i="3"/>
  <c r="R182" i="3"/>
  <c r="P182" i="3"/>
  <c r="BK182" i="3"/>
  <c r="J182" i="3"/>
  <c r="BI180" i="3"/>
  <c r="BH180" i="3"/>
  <c r="BG180" i="3"/>
  <c r="BF180" i="3"/>
  <c r="BE180" i="3"/>
  <c r="T180" i="3"/>
  <c r="R180" i="3"/>
  <c r="P180" i="3"/>
  <c r="BK180" i="3"/>
  <c r="J180" i="3"/>
  <c r="BI176" i="3"/>
  <c r="BH176" i="3"/>
  <c r="BG176" i="3"/>
  <c r="BF176" i="3"/>
  <c r="T176" i="3"/>
  <c r="R176" i="3"/>
  <c r="P176" i="3"/>
  <c r="BK176" i="3"/>
  <c r="J176" i="3"/>
  <c r="BE176" i="3" s="1"/>
  <c r="BI174" i="3"/>
  <c r="BH174" i="3"/>
  <c r="BG174" i="3"/>
  <c r="BF174" i="3"/>
  <c r="T174" i="3"/>
  <c r="R174" i="3"/>
  <c r="P174" i="3"/>
  <c r="P171" i="3" s="1"/>
  <c r="BK174" i="3"/>
  <c r="J174" i="3"/>
  <c r="BE174" i="3" s="1"/>
  <c r="BI173" i="3"/>
  <c r="BH173" i="3"/>
  <c r="BG173" i="3"/>
  <c r="BF173" i="3"/>
  <c r="BE173" i="3"/>
  <c r="T173" i="3"/>
  <c r="T171" i="3" s="1"/>
  <c r="R173" i="3"/>
  <c r="R171" i="3" s="1"/>
  <c r="P173" i="3"/>
  <c r="BK173" i="3"/>
  <c r="J173" i="3"/>
  <c r="BI172" i="3"/>
  <c r="BH172" i="3"/>
  <c r="BG172" i="3"/>
  <c r="BF172" i="3"/>
  <c r="BE172" i="3"/>
  <c r="T172" i="3"/>
  <c r="R172" i="3"/>
  <c r="P172" i="3"/>
  <c r="BK172" i="3"/>
  <c r="BK171" i="3" s="1"/>
  <c r="J171" i="3" s="1"/>
  <c r="J66" i="3" s="1"/>
  <c r="J172" i="3"/>
  <c r="BI170" i="3"/>
  <c r="BH170" i="3"/>
  <c r="BG170" i="3"/>
  <c r="BF170" i="3"/>
  <c r="T170" i="3"/>
  <c r="R170" i="3"/>
  <c r="P170" i="3"/>
  <c r="BK170" i="3"/>
  <c r="J170" i="3"/>
  <c r="BE170" i="3" s="1"/>
  <c r="BI169" i="3"/>
  <c r="BH169" i="3"/>
  <c r="BG169" i="3"/>
  <c r="BF169" i="3"/>
  <c r="BE169" i="3"/>
  <c r="T169" i="3"/>
  <c r="R169" i="3"/>
  <c r="P169" i="3"/>
  <c r="BK169" i="3"/>
  <c r="J169" i="3"/>
  <c r="BI168" i="3"/>
  <c r="BH168" i="3"/>
  <c r="BG168" i="3"/>
  <c r="BF168" i="3"/>
  <c r="BE168" i="3"/>
  <c r="T168" i="3"/>
  <c r="R168" i="3"/>
  <c r="P168" i="3"/>
  <c r="BK168" i="3"/>
  <c r="J168" i="3"/>
  <c r="BI167" i="3"/>
  <c r="BH167" i="3"/>
  <c r="BG167" i="3"/>
  <c r="BF167" i="3"/>
  <c r="T167" i="3"/>
  <c r="R167" i="3"/>
  <c r="P167" i="3"/>
  <c r="BK167" i="3"/>
  <c r="J167" i="3"/>
  <c r="BE167" i="3" s="1"/>
  <c r="BI166" i="3"/>
  <c r="BH166" i="3"/>
  <c r="BG166" i="3"/>
  <c r="BF166" i="3"/>
  <c r="T166" i="3"/>
  <c r="R166" i="3"/>
  <c r="P166" i="3"/>
  <c r="BK166" i="3"/>
  <c r="J166" i="3"/>
  <c r="BE166" i="3" s="1"/>
  <c r="BI165" i="3"/>
  <c r="BH165" i="3"/>
  <c r="BG165" i="3"/>
  <c r="BF165" i="3"/>
  <c r="BE165" i="3"/>
  <c r="T165" i="3"/>
  <c r="R165" i="3"/>
  <c r="P165" i="3"/>
  <c r="BK165" i="3"/>
  <c r="J165" i="3"/>
  <c r="BI164" i="3"/>
  <c r="BH164" i="3"/>
  <c r="BG164" i="3"/>
  <c r="BF164" i="3"/>
  <c r="BE164" i="3"/>
  <c r="T164" i="3"/>
  <c r="R164" i="3"/>
  <c r="P164" i="3"/>
  <c r="BK164" i="3"/>
  <c r="J164" i="3"/>
  <c r="BI163" i="3"/>
  <c r="BH163" i="3"/>
  <c r="BG163" i="3"/>
  <c r="BF163" i="3"/>
  <c r="T163" i="3"/>
  <c r="R163" i="3"/>
  <c r="P163" i="3"/>
  <c r="BK163" i="3"/>
  <c r="J163" i="3"/>
  <c r="BE163" i="3" s="1"/>
  <c r="BI162" i="3"/>
  <c r="BH162" i="3"/>
  <c r="BG162" i="3"/>
  <c r="BF162" i="3"/>
  <c r="T162" i="3"/>
  <c r="R162" i="3"/>
  <c r="P162" i="3"/>
  <c r="BK162" i="3"/>
  <c r="J162" i="3"/>
  <c r="BE162" i="3" s="1"/>
  <c r="BI161" i="3"/>
  <c r="BH161" i="3"/>
  <c r="BG161" i="3"/>
  <c r="BF161" i="3"/>
  <c r="BE161" i="3"/>
  <c r="T161" i="3"/>
  <c r="R161" i="3"/>
  <c r="P161" i="3"/>
  <c r="BK161" i="3"/>
  <c r="J161" i="3"/>
  <c r="BI160" i="3"/>
  <c r="BH160" i="3"/>
  <c r="BG160" i="3"/>
  <c r="BF160" i="3"/>
  <c r="BE160" i="3"/>
  <c r="T160" i="3"/>
  <c r="R160" i="3"/>
  <c r="P160" i="3"/>
  <c r="BK160" i="3"/>
  <c r="J160" i="3"/>
  <c r="BI159" i="3"/>
  <c r="BH159" i="3"/>
  <c r="BG159" i="3"/>
  <c r="BF159" i="3"/>
  <c r="T159" i="3"/>
  <c r="R159" i="3"/>
  <c r="P159" i="3"/>
  <c r="BK159" i="3"/>
  <c r="J159" i="3"/>
  <c r="BE159" i="3" s="1"/>
  <c r="BI158" i="3"/>
  <c r="BH158" i="3"/>
  <c r="BG158" i="3"/>
  <c r="BF158" i="3"/>
  <c r="T158" i="3"/>
  <c r="R158" i="3"/>
  <c r="P158" i="3"/>
  <c r="BK158" i="3"/>
  <c r="J158" i="3"/>
  <c r="BE158" i="3" s="1"/>
  <c r="BI157" i="3"/>
  <c r="BH157" i="3"/>
  <c r="BG157" i="3"/>
  <c r="BF157" i="3"/>
  <c r="BE157" i="3"/>
  <c r="T157" i="3"/>
  <c r="R157" i="3"/>
  <c r="P157" i="3"/>
  <c r="BK157" i="3"/>
  <c r="J157" i="3"/>
  <c r="BI156" i="3"/>
  <c r="BH156" i="3"/>
  <c r="BG156" i="3"/>
  <c r="BF156" i="3"/>
  <c r="BE156" i="3"/>
  <c r="T156" i="3"/>
  <c r="R156" i="3"/>
  <c r="P156" i="3"/>
  <c r="BK156" i="3"/>
  <c r="J156" i="3"/>
  <c r="BI155" i="3"/>
  <c r="BH155" i="3"/>
  <c r="BG155" i="3"/>
  <c r="BF155" i="3"/>
  <c r="T155" i="3"/>
  <c r="R155" i="3"/>
  <c r="P155" i="3"/>
  <c r="BK155" i="3"/>
  <c r="J155" i="3"/>
  <c r="BE155" i="3" s="1"/>
  <c r="BI153" i="3"/>
  <c r="BH153" i="3"/>
  <c r="BG153" i="3"/>
  <c r="BF153" i="3"/>
  <c r="T153" i="3"/>
  <c r="R153" i="3"/>
  <c r="P153" i="3"/>
  <c r="BK153" i="3"/>
  <c r="J153" i="3"/>
  <c r="BE153" i="3" s="1"/>
  <c r="BI147" i="3"/>
  <c r="BH147" i="3"/>
  <c r="BG147" i="3"/>
  <c r="BF147" i="3"/>
  <c r="BE147" i="3"/>
  <c r="T147" i="3"/>
  <c r="R147" i="3"/>
  <c r="P147" i="3"/>
  <c r="BK147" i="3"/>
  <c r="J147" i="3"/>
  <c r="BI146" i="3"/>
  <c r="BH146" i="3"/>
  <c r="BG146" i="3"/>
  <c r="BF146" i="3"/>
  <c r="BE146" i="3"/>
  <c r="T146" i="3"/>
  <c r="R146" i="3"/>
  <c r="P146" i="3"/>
  <c r="BK146" i="3"/>
  <c r="J146" i="3"/>
  <c r="BI145" i="3"/>
  <c r="BH145" i="3"/>
  <c r="BG145" i="3"/>
  <c r="BF145" i="3"/>
  <c r="T145" i="3"/>
  <c r="R145" i="3"/>
  <c r="P145" i="3"/>
  <c r="BK145" i="3"/>
  <c r="J145" i="3"/>
  <c r="BE145" i="3" s="1"/>
  <c r="BI144" i="3"/>
  <c r="BH144" i="3"/>
  <c r="BG144" i="3"/>
  <c r="BF144" i="3"/>
  <c r="T144" i="3"/>
  <c r="T143" i="3" s="1"/>
  <c r="R144" i="3"/>
  <c r="R143" i="3" s="1"/>
  <c r="P144" i="3"/>
  <c r="P143" i="3" s="1"/>
  <c r="BK144" i="3"/>
  <c r="BK143" i="3" s="1"/>
  <c r="J143" i="3" s="1"/>
  <c r="J65" i="3" s="1"/>
  <c r="J144" i="3"/>
  <c r="BE144" i="3" s="1"/>
  <c r="BI142" i="3"/>
  <c r="BH142" i="3"/>
  <c r="BG142" i="3"/>
  <c r="BF142" i="3"/>
  <c r="BE142" i="3"/>
  <c r="T142" i="3"/>
  <c r="R142" i="3"/>
  <c r="P142" i="3"/>
  <c r="BK142" i="3"/>
  <c r="J142" i="3"/>
  <c r="BI141" i="3"/>
  <c r="BH141" i="3"/>
  <c r="BG141" i="3"/>
  <c r="BF141" i="3"/>
  <c r="BE141" i="3"/>
  <c r="T141" i="3"/>
  <c r="R141" i="3"/>
  <c r="P141" i="3"/>
  <c r="BK141" i="3"/>
  <c r="J141" i="3"/>
  <c r="BI139" i="3"/>
  <c r="BH139" i="3"/>
  <c r="BG139" i="3"/>
  <c r="BF139" i="3"/>
  <c r="T139" i="3"/>
  <c r="R139" i="3"/>
  <c r="P139" i="3"/>
  <c r="BK139" i="3"/>
  <c r="J139" i="3"/>
  <c r="BE139" i="3" s="1"/>
  <c r="BI137" i="3"/>
  <c r="BH137" i="3"/>
  <c r="BG137" i="3"/>
  <c r="BF137" i="3"/>
  <c r="T137" i="3"/>
  <c r="R137" i="3"/>
  <c r="P137" i="3"/>
  <c r="BK137" i="3"/>
  <c r="J137" i="3"/>
  <c r="BE137" i="3" s="1"/>
  <c r="BI134" i="3"/>
  <c r="BH134" i="3"/>
  <c r="BG134" i="3"/>
  <c r="BF134" i="3"/>
  <c r="BE134" i="3"/>
  <c r="T134" i="3"/>
  <c r="T127" i="3" s="1"/>
  <c r="R134" i="3"/>
  <c r="R127" i="3" s="1"/>
  <c r="P134" i="3"/>
  <c r="BK134" i="3"/>
  <c r="J134" i="3"/>
  <c r="BI132" i="3"/>
  <c r="BH132" i="3"/>
  <c r="BG132" i="3"/>
  <c r="BF132" i="3"/>
  <c r="BE132" i="3"/>
  <c r="T132" i="3"/>
  <c r="R132" i="3"/>
  <c r="P132" i="3"/>
  <c r="BK132" i="3"/>
  <c r="J132" i="3"/>
  <c r="BI130" i="3"/>
  <c r="BH130" i="3"/>
  <c r="BG130" i="3"/>
  <c r="BF130" i="3"/>
  <c r="T130" i="3"/>
  <c r="R130" i="3"/>
  <c r="P130" i="3"/>
  <c r="BK130" i="3"/>
  <c r="J130" i="3"/>
  <c r="BE130" i="3" s="1"/>
  <c r="BI128" i="3"/>
  <c r="BH128" i="3"/>
  <c r="BG128" i="3"/>
  <c r="BF128" i="3"/>
  <c r="T128" i="3"/>
  <c r="R128" i="3"/>
  <c r="P128" i="3"/>
  <c r="P127" i="3" s="1"/>
  <c r="BK128" i="3"/>
  <c r="BK127" i="3" s="1"/>
  <c r="J127" i="3" s="1"/>
  <c r="J64" i="3" s="1"/>
  <c r="J128" i="3"/>
  <c r="BE128" i="3" s="1"/>
  <c r="BI126" i="3"/>
  <c r="BH126" i="3"/>
  <c r="BG126" i="3"/>
  <c r="BF126" i="3"/>
  <c r="BE126" i="3"/>
  <c r="T126" i="3"/>
  <c r="R126" i="3"/>
  <c r="P126" i="3"/>
  <c r="BK126" i="3"/>
  <c r="J126" i="3"/>
  <c r="BI125" i="3"/>
  <c r="BH125" i="3"/>
  <c r="BG125" i="3"/>
  <c r="BF125" i="3"/>
  <c r="T125" i="3"/>
  <c r="R125" i="3"/>
  <c r="P125" i="3"/>
  <c r="BK125" i="3"/>
  <c r="J125" i="3"/>
  <c r="BE125" i="3" s="1"/>
  <c r="BI123" i="3"/>
  <c r="BH123" i="3"/>
  <c r="BG123" i="3"/>
  <c r="BF123" i="3"/>
  <c r="T123" i="3"/>
  <c r="R123" i="3"/>
  <c r="P123" i="3"/>
  <c r="BK123" i="3"/>
  <c r="J123" i="3"/>
  <c r="BE123" i="3" s="1"/>
  <c r="BI121" i="3"/>
  <c r="BH121" i="3"/>
  <c r="BG121" i="3"/>
  <c r="BF121" i="3"/>
  <c r="BE121" i="3"/>
  <c r="T121" i="3"/>
  <c r="R121" i="3"/>
  <c r="P121" i="3"/>
  <c r="BK121" i="3"/>
  <c r="J121" i="3"/>
  <c r="BI119" i="3"/>
  <c r="BH119" i="3"/>
  <c r="BG119" i="3"/>
  <c r="BF119" i="3"/>
  <c r="BE119" i="3"/>
  <c r="T119" i="3"/>
  <c r="R119" i="3"/>
  <c r="P119" i="3"/>
  <c r="BK119" i="3"/>
  <c r="J119" i="3"/>
  <c r="BI118" i="3"/>
  <c r="BH118" i="3"/>
  <c r="BG118" i="3"/>
  <c r="BF118" i="3"/>
  <c r="T118" i="3"/>
  <c r="R118" i="3"/>
  <c r="P118" i="3"/>
  <c r="BK118" i="3"/>
  <c r="J118" i="3"/>
  <c r="BE118" i="3" s="1"/>
  <c r="BI116" i="3"/>
  <c r="BH116" i="3"/>
  <c r="BG116" i="3"/>
  <c r="BF116" i="3"/>
  <c r="T116" i="3"/>
  <c r="T115" i="3" s="1"/>
  <c r="R116" i="3"/>
  <c r="R115" i="3" s="1"/>
  <c r="R114" i="3" s="1"/>
  <c r="P116" i="3"/>
  <c r="P115" i="3" s="1"/>
  <c r="BK116" i="3"/>
  <c r="J116" i="3"/>
  <c r="BE116" i="3" s="1"/>
  <c r="BI113" i="3"/>
  <c r="BH113" i="3"/>
  <c r="BG113" i="3"/>
  <c r="BF113" i="3"/>
  <c r="BE113" i="3"/>
  <c r="T113" i="3"/>
  <c r="T112" i="3" s="1"/>
  <c r="R113" i="3"/>
  <c r="P113" i="3"/>
  <c r="BK113" i="3"/>
  <c r="BK112" i="3" s="1"/>
  <c r="J112" i="3" s="1"/>
  <c r="J61" i="3" s="1"/>
  <c r="J113" i="3"/>
  <c r="BI111" i="3"/>
  <c r="BH111" i="3"/>
  <c r="BG111" i="3"/>
  <c r="BF111" i="3"/>
  <c r="T111" i="3"/>
  <c r="R111" i="3"/>
  <c r="P111" i="3"/>
  <c r="BK111" i="3"/>
  <c r="J111" i="3"/>
  <c r="BE111" i="3" s="1"/>
  <c r="BI110" i="3"/>
  <c r="BH110" i="3"/>
  <c r="BG110" i="3"/>
  <c r="BF110" i="3"/>
  <c r="T110" i="3"/>
  <c r="R110" i="3"/>
  <c r="P110" i="3"/>
  <c r="P107" i="3" s="1"/>
  <c r="BK110" i="3"/>
  <c r="BK107" i="3" s="1"/>
  <c r="J107" i="3" s="1"/>
  <c r="J60" i="3" s="1"/>
  <c r="J110" i="3"/>
  <c r="BE110" i="3" s="1"/>
  <c r="BI109" i="3"/>
  <c r="BH109" i="3"/>
  <c r="BG109" i="3"/>
  <c r="BF109" i="3"/>
  <c r="BE109" i="3"/>
  <c r="T109" i="3"/>
  <c r="R109" i="3"/>
  <c r="P109" i="3"/>
  <c r="BK109" i="3"/>
  <c r="J109" i="3"/>
  <c r="BI108" i="3"/>
  <c r="BH108" i="3"/>
  <c r="BG108" i="3"/>
  <c r="BF108" i="3"/>
  <c r="BE108" i="3"/>
  <c r="T108" i="3"/>
  <c r="T107" i="3" s="1"/>
  <c r="R108" i="3"/>
  <c r="R107" i="3" s="1"/>
  <c r="P108" i="3"/>
  <c r="BK108" i="3"/>
  <c r="J108" i="3"/>
  <c r="BI105" i="3"/>
  <c r="BH105" i="3"/>
  <c r="BG105" i="3"/>
  <c r="BF105" i="3"/>
  <c r="T105" i="3"/>
  <c r="R105" i="3"/>
  <c r="P105" i="3"/>
  <c r="BK105" i="3"/>
  <c r="J105" i="3"/>
  <c r="BE105" i="3" s="1"/>
  <c r="BI103" i="3"/>
  <c r="BH103" i="3"/>
  <c r="BG103" i="3"/>
  <c r="BF103" i="3"/>
  <c r="BE103" i="3"/>
  <c r="T103" i="3"/>
  <c r="R103" i="3"/>
  <c r="P103" i="3"/>
  <c r="BK103" i="3"/>
  <c r="J103" i="3"/>
  <c r="BI101" i="3"/>
  <c r="BH101" i="3"/>
  <c r="BG101" i="3"/>
  <c r="BF101" i="3"/>
  <c r="BE101" i="3"/>
  <c r="T101" i="3"/>
  <c r="T100" i="3" s="1"/>
  <c r="R101" i="3"/>
  <c r="R100" i="3" s="1"/>
  <c r="P101" i="3"/>
  <c r="P100" i="3" s="1"/>
  <c r="BK101" i="3"/>
  <c r="BK100" i="3" s="1"/>
  <c r="J100" i="3" s="1"/>
  <c r="J59" i="3" s="1"/>
  <c r="J101" i="3"/>
  <c r="BI99" i="3"/>
  <c r="BH99" i="3"/>
  <c r="BG99" i="3"/>
  <c r="BF99" i="3"/>
  <c r="T99" i="3"/>
  <c r="R99" i="3"/>
  <c r="P99" i="3"/>
  <c r="BK99" i="3"/>
  <c r="J99" i="3"/>
  <c r="BE99" i="3" s="1"/>
  <c r="BI98" i="3"/>
  <c r="BH98" i="3"/>
  <c r="BG98" i="3"/>
  <c r="BF98" i="3"/>
  <c r="T98" i="3"/>
  <c r="R98" i="3"/>
  <c r="P98" i="3"/>
  <c r="BK98" i="3"/>
  <c r="J98" i="3"/>
  <c r="BE98" i="3" s="1"/>
  <c r="BI97" i="3"/>
  <c r="BH97" i="3"/>
  <c r="BG97" i="3"/>
  <c r="BF97" i="3"/>
  <c r="BE97" i="3"/>
  <c r="T97" i="3"/>
  <c r="R97" i="3"/>
  <c r="P97" i="3"/>
  <c r="BK97" i="3"/>
  <c r="J97" i="3"/>
  <c r="BI96" i="3"/>
  <c r="BH96" i="3"/>
  <c r="BG96" i="3"/>
  <c r="BF96" i="3"/>
  <c r="F31" i="3" s="1"/>
  <c r="BE96" i="3"/>
  <c r="T96" i="3"/>
  <c r="R96" i="3"/>
  <c r="P96" i="3"/>
  <c r="BK96" i="3"/>
  <c r="J96" i="3"/>
  <c r="BI95" i="3"/>
  <c r="BH95" i="3"/>
  <c r="BG95" i="3"/>
  <c r="BF95" i="3"/>
  <c r="T95" i="3"/>
  <c r="R95" i="3"/>
  <c r="P95" i="3"/>
  <c r="BK95" i="3"/>
  <c r="J95" i="3"/>
  <c r="BE95" i="3" s="1"/>
  <c r="BI93" i="3"/>
  <c r="F34" i="3" s="1"/>
  <c r="BH93" i="3"/>
  <c r="F33" i="3" s="1"/>
  <c r="BG93" i="3"/>
  <c r="F32" i="3" s="1"/>
  <c r="BF93" i="3"/>
  <c r="J31" i="3" s="1"/>
  <c r="T93" i="3"/>
  <c r="T92" i="3" s="1"/>
  <c r="R93" i="3"/>
  <c r="R92" i="3" s="1"/>
  <c r="P93" i="3"/>
  <c r="P92" i="3" s="1"/>
  <c r="P91" i="3" s="1"/>
  <c r="BK93" i="3"/>
  <c r="BK92" i="3" s="1"/>
  <c r="J93" i="3"/>
  <c r="BE93" i="3" s="1"/>
  <c r="J86" i="3"/>
  <c r="F86" i="3"/>
  <c r="F84" i="3"/>
  <c r="E82" i="3"/>
  <c r="J51" i="3"/>
  <c r="F51" i="3"/>
  <c r="F49" i="3"/>
  <c r="E47" i="3"/>
  <c r="F52" i="3"/>
  <c r="J49" i="3"/>
  <c r="E45" i="3"/>
  <c r="J84" i="3" l="1"/>
  <c r="BK91" i="3"/>
  <c r="J92" i="3"/>
  <c r="J58" i="3" s="1"/>
  <c r="T114" i="3"/>
  <c r="T91" i="3"/>
  <c r="T90" i="3" s="1"/>
  <c r="BK232" i="3"/>
  <c r="J232" i="3" s="1"/>
  <c r="J69" i="3" s="1"/>
  <c r="J233" i="3"/>
  <c r="J70" i="3" s="1"/>
  <c r="R91" i="3"/>
  <c r="R90" i="3" s="1"/>
  <c r="F30" i="3"/>
  <c r="J30" i="3"/>
  <c r="P114" i="3"/>
  <c r="P90" i="3" s="1"/>
  <c r="BK114" i="3"/>
  <c r="J114" i="3" s="1"/>
  <c r="J62" i="3" s="1"/>
  <c r="F87" i="3"/>
  <c r="J115" i="3"/>
  <c r="J63" i="3" s="1"/>
  <c r="E80" i="3"/>
  <c r="J91" i="3" l="1"/>
  <c r="J57" i="3" s="1"/>
  <c r="BK90" i="3"/>
  <c r="J90" i="3" s="1"/>
  <c r="J27" i="3" l="1"/>
  <c r="J56" i="3"/>
  <c r="J36" i="3" l="1"/>
</calcChain>
</file>

<file path=xl/sharedStrings.xml><?xml version="1.0" encoding="utf-8"?>
<sst xmlns="http://schemas.openxmlformats.org/spreadsheetml/2006/main" count="2443" uniqueCount="697">
  <si>
    <t>List obsahuje:</t>
  </si>
  <si>
    <t/>
  </si>
  <si>
    <t>False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</si>
  <si>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</si>
  <si>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</si>
  <si>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</si>
  <si>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</si>
  <si>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</si>
  <si>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KSO:</t>
  </si>
  <si>
    <t>CC-CZ:</t>
  </si>
  <si>
    <t>Místo:</t>
  </si>
  <si>
    <t>Poliklinika</t>
  </si>
  <si>
    <t>Datum:</t>
  </si>
  <si>
    <t>Zadavatel:</t>
  </si>
  <si>
    <t>IČ:</t>
  </si>
  <si>
    <t>Město Horažďovice</t>
  </si>
  <si>
    <t>DIČ:</t>
  </si>
  <si>
    <t>Uchazeč:</t>
  </si>
  <si>
    <t>Projektant:</t>
  </si>
  <si>
    <t>Ing. Martin Liška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</si>
  <si>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</si>
  <si>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</si>
  <si>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</si>
  <si>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</si>
  <si>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</si>
  <si>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</si>
  <si>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</si>
  <si>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</si>
  <si>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</si>
  <si>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</si>
  <si>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</si>
  <si>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</si>
  <si>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</si>
  <si>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</si>
  <si>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</si>
  <si>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</si>
  <si>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</si>
  <si>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</si>
  <si>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</si>
  <si>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0</t>
  </si>
  <si>
    <t>STA</t>
  </si>
  <si>
    <t>1</t>
  </si>
  <si>
    <t>2</t>
  </si>
  <si>
    <t>{7ab075b7-8a1d-48b6-a3d1-8c4ca2d11acd}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</si>
  <si>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</si>
  <si>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</si>
  <si>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</si>
  <si>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</si>
  <si>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</si>
  <si>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</si>
  <si>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</si>
  <si>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</si>
  <si>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</si>
  <si>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</si>
  <si>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</si>
  <si>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</si>
  <si>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</si>
  <si>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</si>
  <si>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</si>
  <si>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</si>
  <si>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</si>
  <si>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</si>
  <si>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</si>
  <si>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>N00 - Vedlejší a ostatní náklady</t>
  </si>
  <si>
    <t xml:space="preserve">    N01 - Nepojmenovaný díl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</si>
  <si>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</si>
  <si>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</si>
  <si>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</si>
  <si>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</si>
  <si>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</si>
  <si>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</si>
  <si>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</si>
  <si>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</si>
  <si>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</si>
  <si>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</si>
  <si>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</si>
  <si>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</si>
  <si>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</si>
  <si>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</si>
  <si>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</si>
  <si>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</si>
  <si>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</si>
  <si>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</si>
  <si>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</si>
  <si>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</si>
  <si>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m2</t>
  </si>
  <si>
    <t>CS ÚRS 2017 01</t>
  </si>
  <si>
    <t>4</t>
  </si>
  <si>
    <t>VV</t>
  </si>
  <si>
    <t>Součet</t>
  </si>
  <si>
    <t>3</t>
  </si>
  <si>
    <t>m</t>
  </si>
  <si>
    <t>5</t>
  </si>
  <si>
    <t>M</t>
  </si>
  <si>
    <t>8</t>
  </si>
  <si>
    <t>9</t>
  </si>
  <si>
    <t>Ostatní konstrukce a práce, bourání</t>
  </si>
  <si>
    <t>10</t>
  </si>
  <si>
    <t>11</t>
  </si>
  <si>
    <t>13</t>
  </si>
  <si>
    <t>997</t>
  </si>
  <si>
    <t>Přesun sutě</t>
  </si>
  <si>
    <t>14</t>
  </si>
  <si>
    <t>t</t>
  </si>
  <si>
    <t>997013511</t>
  </si>
  <si>
    <t>Odvoz suti a vybouraných hmot z meziskládky na skládku s naložením a se složením, na vzdálenost do 1 km</t>
  </si>
  <si>
    <t>16</t>
  </si>
  <si>
    <t>997013509</t>
  </si>
  <si>
    <t>Odvoz suti a vybouraných hmot na skládku nebo meziskládku se složením, na vzdálenost Příplatek k ceně za každý další i započatý 1 km přes 1 km</t>
  </si>
  <si>
    <t>17</t>
  </si>
  <si>
    <t>997013831</t>
  </si>
  <si>
    <t>Poplatek za uložení stavebního odpadu na skládce (skládkovné) směsného</t>
  </si>
  <si>
    <t>998</t>
  </si>
  <si>
    <t>Přesun hmot</t>
  </si>
  <si>
    <t>18</t>
  </si>
  <si>
    <t>998011002</t>
  </si>
  <si>
    <t>Přesun hmot pro budovy občanské výstavby, bydlení, výrobu a služby s nosnou svislou konstrukcí zděnou z cihel, tvárnic nebo kamene vodorovná dopravní vzdálenost do 100 m pro budovy výšky přes 6 do 12 m</t>
  </si>
  <si>
    <t>PSV</t>
  </si>
  <si>
    <t>Práce a dodávky PSV</t>
  </si>
  <si>
    <t>764</t>
  </si>
  <si>
    <t>Konstrukce klempířské</t>
  </si>
  <si>
    <t>19</t>
  </si>
  <si>
    <t>20</t>
  </si>
  <si>
    <t>22</t>
  </si>
  <si>
    <t>kus</t>
  </si>
  <si>
    <t>23</t>
  </si>
  <si>
    <t>24</t>
  </si>
  <si>
    <t>25</t>
  </si>
  <si>
    <t>32</t>
  </si>
  <si>
    <t>26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</si>
  <si>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</si>
  <si>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</si>
  <si>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</si>
  <si>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</si>
  <si>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</si>
  <si>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</si>
  <si>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</si>
  <si>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</si>
  <si>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</si>
  <si>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kpl.</t>
  </si>
  <si>
    <t>38</t>
  </si>
  <si>
    <t>39</t>
  </si>
  <si>
    <t>40</t>
  </si>
  <si>
    <t>41</t>
  </si>
  <si>
    <t>%</t>
  </si>
  <si>
    <t>42</t>
  </si>
  <si>
    <t>43</t>
  </si>
  <si>
    <t>44</t>
  </si>
  <si>
    <t>45</t>
  </si>
  <si>
    <t>46</t>
  </si>
  <si>
    <t>67</t>
  </si>
  <si>
    <t>68</t>
  </si>
  <si>
    <t>72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</si>
  <si>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</si>
  <si>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</si>
  <si>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</si>
  <si>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</si>
  <si>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</si>
  <si>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</si>
  <si>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</si>
  <si>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</si>
  <si>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</si>
  <si>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</si>
  <si>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N00</t>
  </si>
  <si>
    <t>Vedlejší a ostatní náklady</t>
  </si>
  <si>
    <t>N01</t>
  </si>
  <si>
    <t>Nepojmenovaný díl</t>
  </si>
  <si>
    <t>69</t>
  </si>
  <si>
    <t>R095000001</t>
  </si>
  <si>
    <t>VN - Zajištění a provedení všech prací a dodávek nezbytných k provedení díla, tj. prací a dodávek které nejsou přímo určeny rozsahem stavby, avšak jejich provedení je pro zhotovení stavby nezbytné (např. VRN/NUS vč. zařízení staveniště)</t>
  </si>
  <si>
    <t>kpl</t>
  </si>
  <si>
    <t>1024</t>
  </si>
  <si>
    <t>70</t>
  </si>
  <si>
    <t>R095000005</t>
  </si>
  <si>
    <t>VN - Opatření pro zajištění bezpečnosti, ochrany zdraví a požární bezpečnosti</t>
  </si>
  <si>
    <t>71</t>
  </si>
  <si>
    <t>R095000025</t>
  </si>
  <si>
    <t>ON - Pořízení kompletní dokladové části stavby dle podmínek smlouvy o dílo (zejména kontroly, zkoušky, revize, atesty, prohlášení atd. )</t>
  </si>
  <si>
    <t>74</t>
  </si>
  <si>
    <t>R095000034</t>
  </si>
  <si>
    <t>ON - Poplatky, nájmy za zábor pozemků, zvláštní užívání apod.</t>
  </si>
  <si>
    <t>PUDA</t>
  </si>
  <si>
    <t>715</t>
  </si>
  <si>
    <t>LAVKA</t>
  </si>
  <si>
    <t>SO 02 - Výměna střešní krytiny</t>
  </si>
  <si>
    <t xml:space="preserve">    712 - Povlakové krytiny</t>
  </si>
  <si>
    <t xml:space="preserve">    713 - Izolace tepelné</t>
  </si>
  <si>
    <t xml:space="preserve">    741 - Elektroinstalace - silnoproud</t>
  </si>
  <si>
    <t xml:space="preserve">    762 - Konstrukce tesařské</t>
  </si>
  <si>
    <t xml:space="preserve">    765 - Krytina skládaná</t>
  </si>
  <si>
    <t>623131101</t>
  </si>
  <si>
    <t>Podkladní a spojovací vrstva vnějších omítaných ploch cementový postřik nanášený ručně celoplošně pilířů nebo sloupů</t>
  </si>
  <si>
    <t>-642849624</t>
  </si>
  <si>
    <t>"komín"0,75*1,8*2+0,4*1+0,4*0,5</t>
  </si>
  <si>
    <t>623142001</t>
  </si>
  <si>
    <t>Potažení vnějších ploch pletivem v ploše nebo pruzích, na plném podkladu sklovláknitým vtlačením do tmelu pilířů nebo sloupů</t>
  </si>
  <si>
    <t>142745442</t>
  </si>
  <si>
    <t>623331111</t>
  </si>
  <si>
    <t>Omítka cementová vnějších ploch nanášená ručně jednovrstvá, tloušťky do 15 mm hrubá zatřená pilířů nebo sloupů</t>
  </si>
  <si>
    <t>794998976</t>
  </si>
  <si>
    <t>623531031</t>
  </si>
  <si>
    <t>Omítka tenkovrstvá silikonová vnějších ploch probarvená, včetně penetrace podkladu zrnitá, tloušťky 3,0 mm pilířů a sloupů</t>
  </si>
  <si>
    <t>-1023651492</t>
  </si>
  <si>
    <t>R 623 001</t>
  </si>
  <si>
    <t>Oprava koruny komínového zdiva</t>
  </si>
  <si>
    <t>262561268</t>
  </si>
  <si>
    <t>R 623 002</t>
  </si>
  <si>
    <t>Oprava lávky komínového tělesa</t>
  </si>
  <si>
    <t>-648902515</t>
  </si>
  <si>
    <t>919726122</t>
  </si>
  <si>
    <t>Geotextilie netkaná pro ochranu, separaci nebo filtraci měrná hmotnost přes 200 do 300 g/m2</t>
  </si>
  <si>
    <t>2130250872</t>
  </si>
  <si>
    <t>"na zem v podkrovním prostoru"PUDA</t>
  </si>
  <si>
    <t>978036191</t>
  </si>
  <si>
    <t>Otlučení cementových omítek vnějších ploch s vyškrabáním spar zdiva a s očištěním povrchu, v rozsahu přes 80 do 100 %</t>
  </si>
  <si>
    <t>1220505600</t>
  </si>
  <si>
    <t>83</t>
  </si>
  <si>
    <t>R9-0001</t>
  </si>
  <si>
    <t>VYSÁTÍ POVRCHU PŮDY</t>
  </si>
  <si>
    <t>M2</t>
  </si>
  <si>
    <t>-18332526</t>
  </si>
  <si>
    <t>52,0*13,75</t>
  </si>
  <si>
    <t>997013113</t>
  </si>
  <si>
    <t>Vnitrostaveništní doprava suti a vybouraných hmot vodorovně do 50 m svisle s použitím mechanizace pro budovy a haly výšky přes 9 do 12 m</t>
  </si>
  <si>
    <t>1082169744</t>
  </si>
  <si>
    <t>546201315</t>
  </si>
  <si>
    <t>12</t>
  </si>
  <si>
    <t>132481174</t>
  </si>
  <si>
    <t>1316444882</t>
  </si>
  <si>
    <t>1965719805</t>
  </si>
  <si>
    <t>712</t>
  </si>
  <si>
    <t>Povlakové krytiny</t>
  </si>
  <si>
    <t>712400832</t>
  </si>
  <si>
    <t>Odstranění ze střech šikmých přes 10 st. do 30 st. krytiny povlakové dvouvrstvé</t>
  </si>
  <si>
    <t>-1986650099</t>
  </si>
  <si>
    <t>STRE</t>
  </si>
  <si>
    <t>7,5*53*2</t>
  </si>
  <si>
    <t>712363115</t>
  </si>
  <si>
    <t>Provedení povlakové krytiny střech plochých do 10 st. fólií ostatní činnosti při pokládání hydroizolačních fólií (materiál ve specifikaci) zaizolování prostupů střešní rovinou kruhový průřez, průměr do 300 mm</t>
  </si>
  <si>
    <t>930507576</t>
  </si>
  <si>
    <t>712441559</t>
  </si>
  <si>
    <t>Provedení povlakové krytiny střech šikmých přes 10 st. do 30 st. pásy přitavením NAIP v plné ploše</t>
  </si>
  <si>
    <t>1085421446</t>
  </si>
  <si>
    <t>"dvě vrstvy"2*795</t>
  </si>
  <si>
    <t>628522540</t>
  </si>
  <si>
    <t>pásy s modifikovaným asfaltem tl. 4,0 mm vložka polyesterové rouno minerální jemnozrnný posyp</t>
  </si>
  <si>
    <t>933544489</t>
  </si>
  <si>
    <t>795*1,1</t>
  </si>
  <si>
    <t>628522640</t>
  </si>
  <si>
    <t>pásy s modifikovaným asfaltem vložka skelná tkanina minerální posyp</t>
  </si>
  <si>
    <t>1043408541</t>
  </si>
  <si>
    <t>712841559</t>
  </si>
  <si>
    <t>Provedení povlakové krytiny střech samostatným vytažením izolačního povlaku pásy přitavením na konstrukce převyšující úroveň střechy, NAIP</t>
  </si>
  <si>
    <t>241862735</t>
  </si>
  <si>
    <t>998712102</t>
  </si>
  <si>
    <t>Přesun hmot pro povlakové krytiny stanovený z hmotnosti přesunovaného materiálu vodorovná dopravní vzdálenost do 50 m v objektech výšky přes 6 do 12 m</t>
  </si>
  <si>
    <t>-648835276</t>
  </si>
  <si>
    <t>713</t>
  </si>
  <si>
    <t>Izolace tepelné</t>
  </si>
  <si>
    <t>713120811</t>
  </si>
  <si>
    <t>Odstranění tepelné izolace běžných stavebních konstrukcí z rohoží, pásů, dílců, desek, bloků podlah volně kladených nebo mezi trámy z vláknitých materiálů, tloušťka izolace do 100 mm</t>
  </si>
  <si>
    <t>801865318</t>
  </si>
  <si>
    <t>84</t>
  </si>
  <si>
    <t>713121111</t>
  </si>
  <si>
    <t>Montáž tepelné izolace podlah rohožemi, pásy, deskami, dílci, bloky (izolační materiál ve specifikaci) kladenými volně jednovrstvá</t>
  </si>
  <si>
    <t>-1014960886</t>
  </si>
  <si>
    <t>713121121</t>
  </si>
  <si>
    <t>Montáž tepelné izolace podlah rohožemi, pásy, deskami, dílci, bloky (izolační materiál ve specifikaci) kladenými volně dvouvrstvá</t>
  </si>
  <si>
    <t>676853872</t>
  </si>
  <si>
    <t>283759150</t>
  </si>
  <si>
    <t>deska z pěnového polystyrenu pro trvalé zatížení v tlaku (max. 3000 kg/m2) 1000 x 500 x 120 mm</t>
  </si>
  <si>
    <t>277165815</t>
  </si>
  <si>
    <t>"lávka"1*52</t>
  </si>
  <si>
    <t>LAVKA*3</t>
  </si>
  <si>
    <t>631411800</t>
  </si>
  <si>
    <t>deska čedičová izolační do sklonu 45° tl.200 mm</t>
  </si>
  <si>
    <t>149035557</t>
  </si>
  <si>
    <t>PUDA-LAVKA</t>
  </si>
  <si>
    <t>631411750</t>
  </si>
  <si>
    <t>deska čedičová izolační do sklonu 45° tl.100 mm</t>
  </si>
  <si>
    <t>1699857467</t>
  </si>
  <si>
    <t>27</t>
  </si>
  <si>
    <t>998713102</t>
  </si>
  <si>
    <t>Přesun hmot pro izolace tepelné stanovený z hmotnosti přesunovaného materiálu vodorovná dopravní vzdálenost do 50 m v objektech výšky přes 6 m do 12 m</t>
  </si>
  <si>
    <t>-262667485</t>
  </si>
  <si>
    <t>85</t>
  </si>
  <si>
    <t>R713-0001</t>
  </si>
  <si>
    <t>Před demontáží stávající izolace rozhodne investor o zpětném využití stávajcí izolace, tj. její "přeložení" s doplněním nové izolace ve sníženém rozsahu</t>
  </si>
  <si>
    <t>pozn.</t>
  </si>
  <si>
    <t>-37436764</t>
  </si>
  <si>
    <t>741</t>
  </si>
  <si>
    <t>Elektroinstalace - silnoproud</t>
  </si>
  <si>
    <t>R 741 002</t>
  </si>
  <si>
    <t>Antikorozní ochrana - asf. sprej</t>
  </si>
  <si>
    <t>-798893248</t>
  </si>
  <si>
    <t>741420001</t>
  </si>
  <si>
    <t>Montáž hromosvodného vedení svodových drátů nebo lan s podpěrami, D do 10 mm</t>
  </si>
  <si>
    <t>1738732510</t>
  </si>
  <si>
    <t>354410760</t>
  </si>
  <si>
    <t>drát průměr 8 mm Cu měkký</t>
  </si>
  <si>
    <t>kg</t>
  </si>
  <si>
    <t>782776851</t>
  </si>
  <si>
    <t>354416700</t>
  </si>
  <si>
    <t>podpěry vedení hromosvodu na taškové střechy za první lať, Cu</t>
  </si>
  <si>
    <t>121078853</t>
  </si>
  <si>
    <t>"hřeben"70</t>
  </si>
  <si>
    <t>"plech"40</t>
  </si>
  <si>
    <t>"stěna"80</t>
  </si>
  <si>
    <t>"plochá střecha"5</t>
  </si>
  <si>
    <t>741420021</t>
  </si>
  <si>
    <t>Montáž hromosvodného vedení svorek se 2 šrouby</t>
  </si>
  <si>
    <t>-1571730709</t>
  </si>
  <si>
    <t>40+5+20+2</t>
  </si>
  <si>
    <t>354420100</t>
  </si>
  <si>
    <t>svorka uzemnění Cu univerzální</t>
  </si>
  <si>
    <t>-602460949</t>
  </si>
  <si>
    <t>354420150</t>
  </si>
  <si>
    <t>svorka uzemnění Cu zkušební</t>
  </si>
  <si>
    <t>619849516</t>
  </si>
  <si>
    <t>354420170</t>
  </si>
  <si>
    <t>svorka uzemnění Cu křížová</t>
  </si>
  <si>
    <t>1660909883</t>
  </si>
  <si>
    <t>354420220</t>
  </si>
  <si>
    <t>svorka uzemnění Cu na okapové žlaby, 85 mm</t>
  </si>
  <si>
    <t>-2033526619</t>
  </si>
  <si>
    <t>741420051</t>
  </si>
  <si>
    <t>Montáž hromosvodného vedení ochranných prvků úhelníků nebo trubek s držáky do zdiva</t>
  </si>
  <si>
    <t>-1297204947</t>
  </si>
  <si>
    <t>354418010</t>
  </si>
  <si>
    <t>úhelník ochranný na ochranu svodu - 2000 mm, Cu</t>
  </si>
  <si>
    <t>-1136642195</t>
  </si>
  <si>
    <t>354418370</t>
  </si>
  <si>
    <t>držák ochranného úhelníku boční s vrutem - 200 mm, Cu</t>
  </si>
  <si>
    <t>1395547538</t>
  </si>
  <si>
    <t>741420083</t>
  </si>
  <si>
    <t>Montáž hromosvodného vedení doplňků štítků k označení svodů</t>
  </si>
  <si>
    <t>916341936</t>
  </si>
  <si>
    <t>354421100</t>
  </si>
  <si>
    <t>štítek plastový -  čísla svodů</t>
  </si>
  <si>
    <t>237757755</t>
  </si>
  <si>
    <t>741420121</t>
  </si>
  <si>
    <t>Montáž oddáleného vedení držáků izolační tyče</t>
  </si>
  <si>
    <t>1917416305</t>
  </si>
  <si>
    <t>741430004</t>
  </si>
  <si>
    <t>Montáž jímacích tyčí délky do 3 m, na střešní hřeben</t>
  </si>
  <si>
    <t>-188246530</t>
  </si>
  <si>
    <t>354411120</t>
  </si>
  <si>
    <t>tyč jímací s rovným koncem 2000 mm Cu</t>
  </si>
  <si>
    <t>-126623115</t>
  </si>
  <si>
    <t>354418550</t>
  </si>
  <si>
    <t>držák jímače a ochranné trubky s vrutem - 260 mm, Cu</t>
  </si>
  <si>
    <t>-597682832</t>
  </si>
  <si>
    <t>354418600</t>
  </si>
  <si>
    <t>svorka FeZn k jímací tyči - 4 šrouby</t>
  </si>
  <si>
    <t>309904536</t>
  </si>
  <si>
    <t>47</t>
  </si>
  <si>
    <t>741820001</t>
  </si>
  <si>
    <t>Měření zemních odporů zemniče</t>
  </si>
  <si>
    <t>-1073194917</t>
  </si>
  <si>
    <t>49</t>
  </si>
  <si>
    <t>998741102</t>
  </si>
  <si>
    <t>Přesun hmot pro silnoproud stanovený z hmotnosti přesunovaného materiálu vodorovná dopravní vzdálenost do 50 m v objektech výšky přes 6 do 12 m</t>
  </si>
  <si>
    <t>-359526468</t>
  </si>
  <si>
    <t>762</t>
  </si>
  <si>
    <t>Konstrukce tesařské</t>
  </si>
  <si>
    <t>50</t>
  </si>
  <si>
    <t>762083122</t>
  </si>
  <si>
    <t>Práce společné pro tesařské konstrukce impregnace řeziva máčením proti dřevokaznému hmyzu, houbám a plísním, třída ohrožení 3 a 4 (dřevo v exteriéru)</t>
  </si>
  <si>
    <t>m3</t>
  </si>
  <si>
    <t>-20202112</t>
  </si>
  <si>
    <t>762341831</t>
  </si>
  <si>
    <t>Demontáž bednění a laťování bednění střech rovných, obloukových, sklonu do 60 st. se všemi nadstřešními konstrukcemi z desek měkkých (minerálněvláknitých dřevovláknitých apod.)</t>
  </si>
  <si>
    <t>-1565214050</t>
  </si>
  <si>
    <t>762342813</t>
  </si>
  <si>
    <t>Demontáž bednění a laťování laťování střech sklonu do 60 st. se všemi nadstřešními konstrukcemi, z latí průřezové plochy do 25 cm2 při osové vzdálenosti přes 0,50 m</t>
  </si>
  <si>
    <t>-1877966132</t>
  </si>
  <si>
    <t>"předpoklad poničení 50%"725*0,5</t>
  </si>
  <si>
    <t>762341023</t>
  </si>
  <si>
    <t>Bednění a laťování bednění střech rovných sklonu do 60 st. s vyřezáním otvorů z dřevoštěpkových desek šroubovaných na krokve 15 mm na pero a drážku, tloušťky desky</t>
  </si>
  <si>
    <t>1508254628</t>
  </si>
  <si>
    <t>"střecha dvě vrstvy"(7,5*53*2)*2</t>
  </si>
  <si>
    <t>"hřeben"0,3*52*2</t>
  </si>
  <si>
    <t>762342216</t>
  </si>
  <si>
    <t>Bednění a laťování montáž laťování střech jednoduchých sklonu do 60 st. při osové vzdálenosti latí přes 360 do 600 mm</t>
  </si>
  <si>
    <t>-1498987324</t>
  </si>
  <si>
    <t>"obnova 50%"(7,5*53*2)*0,5</t>
  </si>
  <si>
    <t>762342441</t>
  </si>
  <si>
    <t>Bednění a laťování montáž lišt trojúhelníkových nebo kontralatí</t>
  </si>
  <si>
    <t>-1784014427</t>
  </si>
  <si>
    <t>"krokve po 1200mm 50%"(53/1,2*7,5*2)*0,5</t>
  </si>
  <si>
    <t>"lať u hřebene po 300mm"53/0,3*2*0,3</t>
  </si>
  <si>
    <t>605141140</t>
  </si>
  <si>
    <t>řezivo jehličnaté latě střešní impregnované dl 4 m</t>
  </si>
  <si>
    <t>252921007</t>
  </si>
  <si>
    <t>"krokve po 1200mm 50%"(53/1,2*7,5*2)*0,5*0,08*0,12</t>
  </si>
  <si>
    <t>"obnova laťování 50%"(7,5*53*2)*0,5*0,08*0,05</t>
  </si>
  <si>
    <t>"lať u hřebene po 300mm"53/0,3*2*0,3*0,08*0,05</t>
  </si>
  <si>
    <t>762395000</t>
  </si>
  <si>
    <t>Spojovací prostředky krovů, bednění a laťování, nadstřešních konstrukcí svory, prkna, hřebíky, pásová ocel, vruty</t>
  </si>
  <si>
    <t>2120455000</t>
  </si>
  <si>
    <t>762512245</t>
  </si>
  <si>
    <t>Podlahové konstrukce podkladové montáž z desek dřevotřískových, dřevoštěpkových nebo cementotřískových na podklad dřevěný šroubováním</t>
  </si>
  <si>
    <t>1880196535</t>
  </si>
  <si>
    <t>LAVKA*2</t>
  </si>
  <si>
    <t>607262820</t>
  </si>
  <si>
    <t>deska dřevoštěpková OSB perodrážka broušená 2500x675x15 mm</t>
  </si>
  <si>
    <t>-1870370939</t>
  </si>
  <si>
    <t>LAVKA*2*1,1</t>
  </si>
  <si>
    <t>998762102</t>
  </si>
  <si>
    <t>Přesun hmot pro konstrukce tesařské stanovený z hmotnosti přesunovaného materiálu vodorovná dopravní vzdálenost do 50 m v objektech výšky přes 6 do 12 m</t>
  </si>
  <si>
    <t>524918627</t>
  </si>
  <si>
    <t>61</t>
  </si>
  <si>
    <t>764002811</t>
  </si>
  <si>
    <t>Demontáž klempířských konstrukcí okapového plechu do suti, v krytině povlakové</t>
  </si>
  <si>
    <t>562307596</t>
  </si>
  <si>
    <t>52*2</t>
  </si>
  <si>
    <t>62</t>
  </si>
  <si>
    <t>764002823</t>
  </si>
  <si>
    <t>Demontáž klempířských konstrukcí střešního výlezu k dalšímu použití</t>
  </si>
  <si>
    <t>-199273000</t>
  </si>
  <si>
    <t>63</t>
  </si>
  <si>
    <t>764002871</t>
  </si>
  <si>
    <t>Demontáž klempířských konstrukcí lemování zdí do suti</t>
  </si>
  <si>
    <t>1277735214</t>
  </si>
  <si>
    <t>"u štíti"7,3*4</t>
  </si>
  <si>
    <t>64</t>
  </si>
  <si>
    <t>764002881</t>
  </si>
  <si>
    <t>Demontáž klempířských konstrukcí lemování střešních prostupů do suti</t>
  </si>
  <si>
    <t>-1067155355</t>
  </si>
  <si>
    <t>65</t>
  </si>
  <si>
    <t>764202134</t>
  </si>
  <si>
    <t>Montáž oplechování střešních prvků okapu okapovým plechem rovným</t>
  </si>
  <si>
    <t>598244786</t>
  </si>
  <si>
    <t>"zpětná montáž jen 50% z okapu"52</t>
  </si>
  <si>
    <t>66</t>
  </si>
  <si>
    <t>764203152</t>
  </si>
  <si>
    <t>Montáž oplechování střešních prvků střešního výlezu střechy s krytinou skládanou nebo plechovou</t>
  </si>
  <si>
    <t>-124975841</t>
  </si>
  <si>
    <t>764232432</t>
  </si>
  <si>
    <t>Oplechování střešních prvků z měděného plechu okapu okapovým plechem střechy rovné rš 200 mm</t>
  </si>
  <si>
    <t>-644442364</t>
  </si>
  <si>
    <t>"Z4 u hřebene"52*2</t>
  </si>
  <si>
    <t>764232435</t>
  </si>
  <si>
    <t>Oplechování střešních prvků z měděného plechu okapu okapovým plechem střechy rovné rš 400 mm</t>
  </si>
  <si>
    <t>853934622</t>
  </si>
  <si>
    <t>"předpokládaná 50% výměna"52</t>
  </si>
  <si>
    <t>764234409</t>
  </si>
  <si>
    <t>Oplechování horních ploch zdí a nadezdívek (atik) z měděného plechu mechanicky kotvených rš 800 mm</t>
  </si>
  <si>
    <t>-593443697</t>
  </si>
  <si>
    <t>"nových 20% oplechování"29,2*0,2</t>
  </si>
  <si>
    <t>764301115</t>
  </si>
  <si>
    <t>Montáž lemování zdí boční nebo horní rovné, střech s krytinou skládanou mimo prejzovou, rozvinuté šířky do 400 mm</t>
  </si>
  <si>
    <t>530936201</t>
  </si>
  <si>
    <t>"zpětná montáž jen 80%"29,2-5,84</t>
  </si>
  <si>
    <t>764305125</t>
  </si>
  <si>
    <t>Montáž lemování trub, konzol, držáků a ostatních kusových prvků střech s krytinou skládanou mimo prejzovou nebo z plechu, průměr přes 200 do 300 mm</t>
  </si>
  <si>
    <t>-94840289</t>
  </si>
  <si>
    <t>"zpětná montáž jen 80%"14</t>
  </si>
  <si>
    <t>764335403</t>
  </si>
  <si>
    <t>Lemování trub, konzol, držáků a ostatních kusových prvků z měděného plechu střech s krytinou prejzovou nebo vlnitou, průměr přes 100 do 150 mm</t>
  </si>
  <si>
    <t>-43862162</t>
  </si>
  <si>
    <t>"nové oplechovámí prostupů 20%"4</t>
  </si>
  <si>
    <t>73</t>
  </si>
  <si>
    <t>R 764 001</t>
  </si>
  <si>
    <t>M+D kotevní profil z Cu plechu tl.2mm ozn. Z.3</t>
  </si>
  <si>
    <t>1597634453</t>
  </si>
  <si>
    <t>"hřeben"52/0,3*2+0,333</t>
  </si>
  <si>
    <t>R 764 002</t>
  </si>
  <si>
    <t>927478039</t>
  </si>
  <si>
    <t>"u hřebene"52*2</t>
  </si>
  <si>
    <t>75</t>
  </si>
  <si>
    <t>R 764 003</t>
  </si>
  <si>
    <t>M+D výztužný profil z Pz plechu tl. 1,5mm ozn. Z.1</t>
  </si>
  <si>
    <t>-1228376598</t>
  </si>
  <si>
    <t>"hřeben"52</t>
  </si>
  <si>
    <t>76</t>
  </si>
  <si>
    <t>998764202</t>
  </si>
  <si>
    <t>Přesun hmot pro konstrukce klempířské stanovený procentní sazbou (%) z ceny vodorovná dopravní vzdálenost do 50 m v objektech výšky přes 6 do 12 m</t>
  </si>
  <si>
    <t>-1357251257</t>
  </si>
  <si>
    <t>765</t>
  </si>
  <si>
    <t>Krytina skládaná</t>
  </si>
  <si>
    <t>77</t>
  </si>
  <si>
    <t>765121203</t>
  </si>
  <si>
    <t>Montáž krytiny betonové okapové hrany s větrací mřížkou univerzální</t>
  </si>
  <si>
    <t>-1493108061</t>
  </si>
  <si>
    <t>78</t>
  </si>
  <si>
    <t>592441190</t>
  </si>
  <si>
    <t>mřížka větrací univerzální dl. 100 cm</t>
  </si>
  <si>
    <t>616905341</t>
  </si>
  <si>
    <t>104*1,02</t>
  </si>
  <si>
    <t>79</t>
  </si>
  <si>
    <t>R 765 001</t>
  </si>
  <si>
    <t>Dmtž. oprava a zpětná Mtž. anténního stožáru</t>
  </si>
  <si>
    <t>-1499257380</t>
  </si>
  <si>
    <t>86</t>
  </si>
  <si>
    <t>2079164249</t>
  </si>
  <si>
    <t>87</t>
  </si>
  <si>
    <t>R095000003</t>
  </si>
  <si>
    <t>VN - Dopravní opatření po dobu stavby -  vybavení povolení zvláštního užívání, návrh DIO a zajištění dopravních opatření po dobu stavby včetně průběžné kontroly a udržování</t>
  </si>
  <si>
    <t>882385131</t>
  </si>
  <si>
    <t>88</t>
  </si>
  <si>
    <t>R095000004</t>
  </si>
  <si>
    <t>VN - Zajištění vstupu, vjezdu a bezpečnosti k sousedním nemovitostem</t>
  </si>
  <si>
    <t>1206857806</t>
  </si>
  <si>
    <t>89</t>
  </si>
  <si>
    <t>-1569614376</t>
  </si>
  <si>
    <t>90</t>
  </si>
  <si>
    <t>R095000020</t>
  </si>
  <si>
    <t xml:space="preserve">ON - Zpracování plánu bezpečnosti a ochrany zdraví při práci na staveništi dle § 15 zák. č. 309/2006 Sb. v platném znění. a určit osobu zodpovědnou ze bezpečnost a ochranu zdraví na staveništi. </t>
  </si>
  <si>
    <t>63214691</t>
  </si>
  <si>
    <t>91</t>
  </si>
  <si>
    <t>1685984305</t>
  </si>
  <si>
    <t>92</t>
  </si>
  <si>
    <t>1365026294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</si>
  <si>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</si>
  <si>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</si>
  <si>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</si>
  <si>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</si>
  <si>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</si>
  <si>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</si>
  <si>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</si>
  <si>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</si>
  <si>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</si>
  <si>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</si>
  <si>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</si>
  <si>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</si>
  <si>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</si>
  <si>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</si>
  <si>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</si>
  <si>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</si>
  <si>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</si>
  <si>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</si>
  <si>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</si>
  <si>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</si>
  <si>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</si>
  <si>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</si>
  <si>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</si>
  <si>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</si>
  <si>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</si>
  <si>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</si>
  <si>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</si>
  <si>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</si>
  <si>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</si>
  <si>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</si>
  <si>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</si>
  <si>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</si>
  <si>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</si>
  <si>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</si>
  <si>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</si>
  <si>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</si>
  <si>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</si>
  <si>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</si>
  <si>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</si>
  <si>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</si>
  <si>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</si>
  <si>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</si>
  <si>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</si>
  <si>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</si>
  <si>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</si>
  <si>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</si>
  <si>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</si>
  <si>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</si>
  <si>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</si>
  <si>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</si>
  <si>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</si>
  <si>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</si>
  <si>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</si>
  <si>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</si>
  <si>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</si>
  <si>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</si>
  <si>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</si>
  <si>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</si>
  <si>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</si>
  <si>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</si>
  <si>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</si>
  <si>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</si>
  <si>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</si>
  <si>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</si>
  <si>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</si>
  <si>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</si>
  <si>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</si>
  <si>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</si>
  <si>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</si>
  <si>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</si>
  <si>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</si>
  <si>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</si>
  <si>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</si>
  <si>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</si>
  <si>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</si>
  <si>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</si>
  <si>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</si>
  <si>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</si>
  <si>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</si>
  <si>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</si>
  <si>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</si>
  <si>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</si>
  <si>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</si>
  <si>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</si>
  <si>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</si>
  <si>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</si>
  <si>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</si>
  <si>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</si>
  <si>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</si>
  <si>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</si>
  <si>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</si>
  <si>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</si>
  <si>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</si>
  <si>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</si>
  <si>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</si>
  <si>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</si>
  <si>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</si>
  <si>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</si>
  <si>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</si>
  <si>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</si>
  <si>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</si>
  <si>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</si>
  <si>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</si>
  <si>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</si>
  <si>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</si>
  <si>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</si>
  <si>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</si>
  <si>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</si>
  <si>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</si>
  <si>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</si>
  <si>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</si>
  <si>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</si>
  <si>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</si>
  <si>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</si>
  <si>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</si>
  <si>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</si>
  <si>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</si>
  <si>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</si>
  <si>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</si>
  <si>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</si>
  <si>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</si>
  <si>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</si>
  <si>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</si>
  <si>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</si>
  <si>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</si>
  <si>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</si>
  <si>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</si>
  <si>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</si>
  <si>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</si>
  <si>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</si>
  <si>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</si>
  <si>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</si>
  <si>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</si>
  <si>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</si>
  <si>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</si>
  <si>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</si>
  <si>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</si>
  <si>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</si>
  <si>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</si>
  <si>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</si>
  <si>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</si>
  <si>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</si>
  <si>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</si>
  <si>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</si>
  <si>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</si>
  <si>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</si>
  <si>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</si>
  <si>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</si>
  <si>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</si>
  <si>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</si>
  <si>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</si>
  <si>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</si>
  <si>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</si>
  <si>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</si>
  <si>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</si>
  <si>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</si>
  <si>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</si>
  <si>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</si>
  <si>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</si>
  <si>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</si>
  <si>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</si>
  <si>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</si>
  <si>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</si>
  <si>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</si>
  <si>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</si>
  <si>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</si>
  <si>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</si>
  <si>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</si>
  <si>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</si>
  <si>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</si>
  <si>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</si>
  <si>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</si>
  <si>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</si>
  <si>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</si>
  <si>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</si>
  <si>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</si>
  <si>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</si>
  <si>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</si>
  <si>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</si>
  <si>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</si>
  <si>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</si>
  <si>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</si>
  <si>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Městské zdravotnické zařízení, Horažďovice – výměna oken a dveří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</si>
</sst>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name val="Trebuchet MS"/>
      <charset val="238"/>
    </font>
    <font>
      <sz val="10"/>
      <name val="Trebuchet MS"/>
    </font>
    <font>
      <sz val="10"/>
      <color rgb="FF96000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b/>
      <sz val="10"/>
      <name val="Trebuchet MS"/>
    </font>
    <font>
      <b/>
      <sz val="12"/>
      <color rgb="FF960000"/>
      <name val="Trebuchet MS"/>
    </font>
    <font>
      <sz val="10"/>
      <color theme="10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D2D2D2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33" fillId="3" borderId="0" xfId="1" applyFill="1"/>
    <xf numFmtId="0" fontId="0" fillId="3" borderId="0" xfId="0" applyFill="1"/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3" fillId="0" borderId="0" xfId="0" applyFont="1" applyBorder="1" applyAlignment="1">
      <alignment horizontal="left" vertical="center"/>
    </xf>
    <xf numFmtId="0" fontId="0" fillId="0" borderId="6" xfId="0" applyBorder="1"/>
    <xf numFmtId="0" fontId="1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6" borderId="8" xfId="0" applyFont="1" applyFill="1" applyBorder="1" applyAlignment="1">
      <alignment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17" fillId="3" borderId="0" xfId="1" applyFont="1" applyFill="1" applyAlignment="1">
      <alignment vertical="center"/>
    </xf>
    <xf numFmtId="0" fontId="10" fillId="3" borderId="0" xfId="0" applyFont="1" applyFill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2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4" fontId="16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3" fillId="6" borderId="7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right" vertical="center"/>
    </xf>
    <xf numFmtId="0" fontId="3" fillId="6" borderId="8" xfId="0" applyFont="1" applyFill="1" applyBorder="1" applyAlignment="1">
      <alignment horizontal="center" vertical="center"/>
    </xf>
    <xf numFmtId="0" fontId="0" fillId="6" borderId="8" xfId="0" applyFont="1" applyFill="1" applyBorder="1" applyAlignment="1" applyProtection="1">
      <alignment vertical="center"/>
      <protection locked="0"/>
    </xf>
    <xf numFmtId="4" fontId="3" fillId="6" borderId="8" xfId="0" applyNumberFormat="1" applyFont="1" applyFill="1" applyBorder="1" applyAlignment="1">
      <alignment vertical="center"/>
    </xf>
    <xf numFmtId="0" fontId="0" fillId="6" borderId="23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>
      <alignment horizontal="right" vertical="center"/>
    </xf>
    <xf numFmtId="0" fontId="0" fillId="6" borderId="6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4" fontId="4" fillId="0" borderId="20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0" fillId="6" borderId="18" xfId="0" applyFont="1" applyFill="1" applyBorder="1" applyAlignment="1" applyProtection="1">
      <alignment horizontal="center" vertical="center" wrapText="1"/>
      <protection locked="0"/>
    </xf>
    <xf numFmtId="0" fontId="2" fillId="6" borderId="19" xfId="0" applyFont="1" applyFill="1" applyBorder="1" applyAlignment="1">
      <alignment horizontal="center" vertical="center" wrapText="1"/>
    </xf>
    <xf numFmtId="4" fontId="16" fillId="0" borderId="0" xfId="0" applyNumberFormat="1" applyFont="1" applyAlignment="1"/>
    <xf numFmtId="166" fontId="21" fillId="0" borderId="13" xfId="0" applyNumberFormat="1" applyFont="1" applyBorder="1" applyAlignment="1"/>
    <xf numFmtId="166" fontId="21" fillId="0" borderId="14" xfId="0" applyNumberFormat="1" applyFont="1" applyBorder="1" applyAlignment="1"/>
    <xf numFmtId="4" fontId="22" fillId="0" borderId="0" xfId="0" applyNumberFormat="1" applyFont="1" applyAlignment="1">
      <alignment vertical="center"/>
    </xf>
    <xf numFmtId="0" fontId="6" fillId="0" borderId="5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 applyProtection="1">
      <protection locked="0"/>
    </xf>
    <xf numFmtId="4" fontId="4" fillId="0" borderId="0" xfId="0" applyNumberFormat="1" applyFont="1" applyAlignment="1"/>
    <xf numFmtId="0" fontId="6" fillId="0" borderId="15" xfId="0" applyFont="1" applyBorder="1" applyAlignment="1"/>
    <xf numFmtId="0" fontId="6" fillId="0" borderId="0" xfId="0" applyFont="1" applyBorder="1" applyAlignment="1"/>
    <xf numFmtId="166" fontId="6" fillId="0" borderId="0" xfId="0" applyNumberFormat="1" applyFont="1" applyBorder="1" applyAlignment="1"/>
    <xf numFmtId="166" fontId="6" fillId="0" borderId="16" xfId="0" applyNumberFormat="1" applyFont="1" applyBorder="1" applyAlignment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4" fontId="0" fillId="5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1" fillId="5" borderId="2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6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" fillId="0" borderId="5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7" fontId="7" fillId="0" borderId="0" xfId="0" applyNumberFormat="1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167" fontId="8" fillId="0" borderId="0" xfId="0" applyNumberFormat="1" applyFont="1" applyBorder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25" fillId="0" borderId="24" xfId="0" applyFont="1" applyBorder="1" applyAlignment="1" applyProtection="1">
      <alignment horizontal="center" vertical="center"/>
      <protection locked="0"/>
    </xf>
    <xf numFmtId="49" fontId="25" fillId="0" borderId="24" xfId="0" applyNumberFormat="1" applyFont="1" applyBorder="1" applyAlignment="1" applyProtection="1">
      <alignment horizontal="left" vertical="center" wrapText="1"/>
      <protection locked="0"/>
    </xf>
    <xf numFmtId="0" fontId="25" fillId="0" borderId="24" xfId="0" applyFont="1" applyBorder="1" applyAlignment="1" applyProtection="1">
      <alignment horizontal="left" vertical="center" wrapText="1"/>
      <protection locked="0"/>
    </xf>
    <xf numFmtId="0" fontId="25" fillId="0" borderId="24" xfId="0" applyFont="1" applyBorder="1" applyAlignment="1" applyProtection="1">
      <alignment horizontal="center" vertical="center" wrapText="1"/>
      <protection locked="0"/>
    </xf>
    <xf numFmtId="167" fontId="25" fillId="0" borderId="24" xfId="0" applyNumberFormat="1" applyFont="1" applyBorder="1" applyAlignment="1" applyProtection="1">
      <alignment vertical="center"/>
      <protection locked="0"/>
    </xf>
    <xf numFmtId="4" fontId="25" fillId="5" borderId="24" xfId="0" applyNumberFormat="1" applyFont="1" applyFill="1" applyBorder="1" applyAlignment="1" applyProtection="1">
      <alignment vertical="center"/>
      <protection locked="0"/>
    </xf>
    <xf numFmtId="4" fontId="25" fillId="0" borderId="24" xfId="0" applyNumberFormat="1" applyFont="1" applyBorder="1" applyAlignment="1" applyProtection="1">
      <alignment vertical="center"/>
      <protection locked="0"/>
    </xf>
    <xf numFmtId="0" fontId="25" fillId="0" borderId="5" xfId="0" applyFont="1" applyBorder="1" applyAlignment="1">
      <alignment vertical="center"/>
    </xf>
    <xf numFmtId="0" fontId="25" fillId="5" borderId="2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167" fontId="7" fillId="0" borderId="0" xfId="0" applyNumberFormat="1" applyFont="1" applyBorder="1" applyAlignment="1">
      <alignment vertical="center"/>
    </xf>
    <xf numFmtId="167" fontId="0" fillId="5" borderId="24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26" fillId="0" borderId="25" xfId="0" applyFont="1" applyBorder="1" applyAlignment="1" applyProtection="1">
      <alignment vertical="center" wrapText="1"/>
      <protection locked="0"/>
    </xf>
    <xf numFmtId="0" fontId="26" fillId="0" borderId="26" xfId="0" applyFont="1" applyBorder="1" applyAlignment="1" applyProtection="1">
      <alignment vertical="center" wrapText="1"/>
      <protection locked="0"/>
    </xf>
    <xf numFmtId="0" fontId="26" fillId="0" borderId="27" xfId="0" applyFont="1" applyBorder="1" applyAlignment="1" applyProtection="1">
      <alignment vertical="center" wrapText="1"/>
      <protection locked="0"/>
    </xf>
    <xf numFmtId="0" fontId="26" fillId="0" borderId="28" xfId="0" applyFont="1" applyBorder="1" applyAlignment="1" applyProtection="1">
      <alignment horizontal="center" vertical="center" wrapText="1"/>
      <protection locked="0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0" fontId="26" fillId="0" borderId="28" xfId="0" applyFont="1" applyBorder="1" applyAlignment="1" applyProtection="1">
      <alignment vertical="center" wrapText="1"/>
      <protection locked="0"/>
    </xf>
    <xf numFmtId="0" fontId="26" fillId="0" borderId="29" xfId="0" applyFont="1" applyBorder="1" applyAlignment="1" applyProtection="1">
      <alignment vertical="center" wrapText="1"/>
      <protection locked="0"/>
    </xf>
    <xf numFmtId="0" fontId="28" fillId="0" borderId="1" xfId="0" applyFont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 applyProtection="1">
      <alignment horizontal="left" vertical="center" wrapText="1"/>
      <protection locked="0"/>
    </xf>
    <xf numFmtId="0" fontId="29" fillId="0" borderId="28" xfId="0" applyFont="1" applyBorder="1" applyAlignment="1" applyProtection="1">
      <alignment vertical="center" wrapText="1"/>
      <protection locked="0"/>
    </xf>
    <xf numFmtId="0" fontId="29" fillId="0" borderId="1" xfId="0" applyFont="1" applyBorder="1" applyAlignment="1" applyProtection="1">
      <alignment vertical="center" wrapText="1"/>
      <protection locked="0"/>
    </xf>
    <xf numFmtId="0" fontId="29" fillId="0" borderId="1" xfId="0" applyFont="1" applyBorder="1" applyAlignment="1" applyProtection="1">
      <alignment vertical="center"/>
      <protection locked="0"/>
    </xf>
    <xf numFmtId="0" fontId="29" fillId="0" borderId="1" xfId="0" applyFont="1" applyBorder="1" applyAlignment="1" applyProtection="1">
      <alignment horizontal="left" vertical="center"/>
      <protection locked="0"/>
    </xf>
    <xf numFmtId="49" fontId="29" fillId="0" borderId="1" xfId="0" applyNumberFormat="1" applyFont="1" applyBorder="1" applyAlignment="1" applyProtection="1">
      <alignment vertical="center" wrapText="1"/>
      <protection locked="0"/>
    </xf>
    <xf numFmtId="0" fontId="26" fillId="0" borderId="31" xfId="0" applyFont="1" applyBorder="1" applyAlignment="1" applyProtection="1">
      <alignment vertical="center" wrapText="1"/>
      <protection locked="0"/>
    </xf>
    <xf numFmtId="0" fontId="30" fillId="0" borderId="30" xfId="0" applyFont="1" applyBorder="1" applyAlignment="1" applyProtection="1">
      <alignment vertical="center" wrapText="1"/>
      <protection locked="0"/>
    </xf>
    <xf numFmtId="0" fontId="26" fillId="0" borderId="32" xfId="0" applyFont="1" applyBorder="1" applyAlignment="1" applyProtection="1">
      <alignment vertical="center" wrapText="1"/>
      <protection locked="0"/>
    </xf>
    <xf numFmtId="0" fontId="26" fillId="0" borderId="1" xfId="0" applyFont="1" applyBorder="1" applyAlignment="1" applyProtection="1">
      <alignment vertical="top"/>
      <protection locked="0"/>
    </xf>
    <xf numFmtId="0" fontId="26" fillId="0" borderId="0" xfId="0" applyFont="1" applyAlignment="1" applyProtection="1">
      <alignment vertical="top"/>
      <protection locked="0"/>
    </xf>
    <xf numFmtId="0" fontId="26" fillId="0" borderId="25" xfId="0" applyFont="1" applyBorder="1" applyAlignment="1" applyProtection="1">
      <alignment horizontal="left" vertical="center"/>
      <protection locked="0"/>
    </xf>
    <xf numFmtId="0" fontId="26" fillId="0" borderId="26" xfId="0" applyFont="1" applyBorder="1" applyAlignment="1" applyProtection="1">
      <alignment horizontal="left" vertical="center"/>
      <protection locked="0"/>
    </xf>
    <xf numFmtId="0" fontId="26" fillId="0" borderId="27" xfId="0" applyFont="1" applyBorder="1" applyAlignment="1" applyProtection="1">
      <alignment horizontal="left" vertical="center"/>
      <protection locked="0"/>
    </xf>
    <xf numFmtId="0" fontId="26" fillId="0" borderId="28" xfId="0" applyFont="1" applyBorder="1" applyAlignment="1" applyProtection="1">
      <alignment horizontal="left" vertical="center"/>
      <protection locked="0"/>
    </xf>
    <xf numFmtId="0" fontId="26" fillId="0" borderId="29" xfId="0" applyFont="1" applyBorder="1" applyAlignment="1" applyProtection="1">
      <alignment horizontal="left" vertical="center"/>
      <protection locked="0"/>
    </xf>
    <xf numFmtId="0" fontId="28" fillId="0" borderId="1" xfId="0" applyFont="1" applyBorder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28" fillId="0" borderId="30" xfId="0" applyFont="1" applyBorder="1" applyAlignment="1" applyProtection="1">
      <alignment horizontal="left" vertical="center"/>
      <protection locked="0"/>
    </xf>
    <xf numFmtId="0" fontId="28" fillId="0" borderId="30" xfId="0" applyFont="1" applyBorder="1" applyAlignment="1" applyProtection="1">
      <alignment horizontal="center" vertical="center"/>
      <protection locked="0"/>
    </xf>
    <xf numFmtId="0" fontId="31" fillId="0" borderId="30" xfId="0" applyFont="1" applyBorder="1" applyAlignment="1" applyProtection="1">
      <alignment horizontal="left" vertical="center"/>
      <protection locked="0"/>
    </xf>
    <xf numFmtId="0" fontId="32" fillId="0" borderId="1" xfId="0" applyFont="1" applyBorder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9" fillId="0" borderId="1" xfId="0" applyFont="1" applyBorder="1" applyAlignment="1" applyProtection="1">
      <alignment horizontal="center" vertical="center"/>
      <protection locked="0"/>
    </xf>
    <xf numFmtId="0" fontId="29" fillId="0" borderId="28" xfId="0" applyFont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center" vertical="center"/>
      <protection locked="0"/>
    </xf>
    <xf numFmtId="0" fontId="26" fillId="0" borderId="31" xfId="0" applyFont="1" applyBorder="1" applyAlignment="1" applyProtection="1">
      <alignment horizontal="left" vertical="center"/>
      <protection locked="0"/>
    </xf>
    <xf numFmtId="0" fontId="30" fillId="0" borderId="30" xfId="0" applyFont="1" applyBorder="1" applyAlignment="1" applyProtection="1">
      <alignment horizontal="left" vertical="center"/>
      <protection locked="0"/>
    </xf>
    <xf numFmtId="0" fontId="26" fillId="0" borderId="32" xfId="0" applyFont="1" applyBorder="1" applyAlignment="1" applyProtection="1">
      <alignment horizontal="left" vertical="center"/>
      <protection locked="0"/>
    </xf>
    <xf numFmtId="0" fontId="26" fillId="0" borderId="1" xfId="0" applyFont="1" applyBorder="1" applyAlignment="1" applyProtection="1">
      <alignment horizontal="left" vertical="center"/>
      <protection locked="0"/>
    </xf>
    <xf numFmtId="0" fontId="30" fillId="0" borderId="1" xfId="0" applyFont="1" applyBorder="1" applyAlignment="1" applyProtection="1">
      <alignment horizontal="left" vertical="center"/>
      <protection locked="0"/>
    </xf>
    <xf numFmtId="0" fontId="31" fillId="0" borderId="1" xfId="0" applyFont="1" applyBorder="1" applyAlignment="1" applyProtection="1">
      <alignment horizontal="left" vertical="center"/>
      <protection locked="0"/>
    </xf>
    <xf numFmtId="0" fontId="29" fillId="0" borderId="30" xfId="0" applyFont="1" applyBorder="1" applyAlignment="1" applyProtection="1">
      <alignment horizontal="left" vertical="center"/>
      <protection locked="0"/>
    </xf>
    <xf numFmtId="0" fontId="26" fillId="0" borderId="1" xfId="0" applyFont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26" fillId="0" borderId="25" xfId="0" applyFont="1" applyBorder="1" applyAlignment="1" applyProtection="1">
      <alignment horizontal="left" vertical="center" wrapText="1"/>
      <protection locked="0"/>
    </xf>
    <xf numFmtId="0" fontId="26" fillId="0" borderId="26" xfId="0" applyFont="1" applyBorder="1" applyAlignment="1" applyProtection="1">
      <alignment horizontal="left" vertical="center" wrapText="1"/>
      <protection locked="0"/>
    </xf>
    <xf numFmtId="0" fontId="26" fillId="0" borderId="27" xfId="0" applyFont="1" applyBorder="1" applyAlignment="1" applyProtection="1">
      <alignment horizontal="left" vertical="center" wrapText="1"/>
      <protection locked="0"/>
    </xf>
    <xf numFmtId="0" fontId="26" fillId="0" borderId="28" xfId="0" applyFont="1" applyBorder="1" applyAlignment="1" applyProtection="1">
      <alignment horizontal="left" vertical="center" wrapText="1"/>
      <protection locked="0"/>
    </xf>
    <xf numFmtId="0" fontId="26" fillId="0" borderId="29" xfId="0" applyFont="1" applyBorder="1" applyAlignment="1" applyProtection="1">
      <alignment horizontal="left" vertical="center" wrapText="1"/>
      <protection locked="0"/>
    </xf>
    <xf numFmtId="0" fontId="31" fillId="0" borderId="28" xfId="0" applyFont="1" applyBorder="1" applyAlignment="1" applyProtection="1">
      <alignment horizontal="left" vertical="center" wrapText="1"/>
      <protection locked="0"/>
    </xf>
    <xf numFmtId="0" fontId="31" fillId="0" borderId="29" xfId="0" applyFont="1" applyBorder="1" applyAlignment="1" applyProtection="1">
      <alignment horizontal="left" vertical="center" wrapText="1"/>
      <protection locked="0"/>
    </xf>
    <xf numFmtId="0" fontId="29" fillId="0" borderId="28" xfId="0" applyFont="1" applyBorder="1" applyAlignment="1" applyProtection="1">
      <alignment horizontal="left" vertical="center" wrapText="1"/>
      <protection locked="0"/>
    </xf>
    <xf numFmtId="0" fontId="29" fillId="0" borderId="29" xfId="0" applyFont="1" applyBorder="1" applyAlignment="1" applyProtection="1">
      <alignment horizontal="left" vertical="center" wrapText="1"/>
      <protection locked="0"/>
    </xf>
    <xf numFmtId="0" fontId="29" fillId="0" borderId="29" xfId="0" applyFont="1" applyBorder="1" applyAlignment="1" applyProtection="1">
      <alignment horizontal="left" vertical="center"/>
      <protection locked="0"/>
    </xf>
    <xf numFmtId="0" fontId="29" fillId="0" borderId="31" xfId="0" applyFont="1" applyBorder="1" applyAlignment="1" applyProtection="1">
      <alignment horizontal="left" vertical="center" wrapText="1"/>
      <protection locked="0"/>
    </xf>
    <xf numFmtId="0" fontId="29" fillId="0" borderId="30" xfId="0" applyFont="1" applyBorder="1" applyAlignment="1" applyProtection="1">
      <alignment horizontal="left" vertical="center" wrapText="1"/>
      <protection locked="0"/>
    </xf>
    <xf numFmtId="0" fontId="29" fillId="0" borderId="32" xfId="0" applyFont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 applyProtection="1">
      <alignment horizontal="left" vertical="top"/>
      <protection locked="0"/>
    </xf>
    <xf numFmtId="0" fontId="29" fillId="0" borderId="1" xfId="0" applyFont="1" applyBorder="1" applyAlignment="1" applyProtection="1">
      <alignment horizontal="center" vertical="top"/>
      <protection locked="0"/>
    </xf>
    <xf numFmtId="0" fontId="29" fillId="0" borderId="31" xfId="0" applyFont="1" applyBorder="1" applyAlignment="1" applyProtection="1">
      <alignment horizontal="left" vertical="center"/>
      <protection locked="0"/>
    </xf>
    <xf numFmtId="0" fontId="29" fillId="0" borderId="32" xfId="0" applyFont="1" applyBorder="1" applyAlignment="1" applyProtection="1">
      <alignment horizontal="left"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/>
      <protection locked="0"/>
    </xf>
    <xf numFmtId="0" fontId="31" fillId="0" borderId="30" xfId="0" applyFont="1" applyBorder="1" applyAlignment="1" applyProtection="1">
      <alignment vertical="center"/>
      <protection locked="0"/>
    </xf>
    <xf numFmtId="0" fontId="28" fillId="0" borderId="30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29" fillId="0" borderId="1" xfId="0" applyNumberFormat="1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vertical="top"/>
      <protection locked="0"/>
    </xf>
    <xf numFmtId="0" fontId="28" fillId="0" borderId="30" xfId="0" applyFont="1" applyBorder="1" applyAlignment="1" applyProtection="1">
      <alignment horizontal="left"/>
      <protection locked="0"/>
    </xf>
    <xf numFmtId="0" fontId="31" fillId="0" borderId="30" xfId="0" applyFont="1" applyBorder="1" applyAlignment="1" applyProtection="1">
      <protection locked="0"/>
    </xf>
    <xf numFmtId="0" fontId="26" fillId="0" borderId="28" xfId="0" applyFont="1" applyBorder="1" applyAlignment="1" applyProtection="1">
      <alignment vertical="top"/>
      <protection locked="0"/>
    </xf>
    <xf numFmtId="0" fontId="26" fillId="0" borderId="29" xfId="0" applyFont="1" applyBorder="1" applyAlignment="1" applyProtection="1">
      <alignment vertical="top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left" vertical="top"/>
      <protection locked="0"/>
    </xf>
    <xf numFmtId="0" fontId="26" fillId="0" borderId="31" xfId="0" applyFont="1" applyBorder="1" applyAlignment="1" applyProtection="1">
      <alignment vertical="top"/>
      <protection locked="0"/>
    </xf>
    <xf numFmtId="0" fontId="26" fillId="0" borderId="30" xfId="0" applyFont="1" applyBorder="1" applyAlignment="1" applyProtection="1">
      <alignment vertical="top"/>
      <protection locked="0"/>
    </xf>
    <xf numFmtId="0" fontId="26" fillId="0" borderId="32" xfId="0" applyFont="1" applyBorder="1" applyAlignment="1" applyProtection="1">
      <alignment vertical="top"/>
      <protection locked="0"/>
    </xf>
    <xf numFmtId="0" fontId="12" fillId="4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7" fillId="3" borderId="0" xfId="1" applyFont="1" applyFill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9" fillId="0" borderId="1" xfId="0" applyFont="1" applyBorder="1" applyAlignment="1" applyProtection="1">
      <alignment horizontal="left" vertical="center" wrapText="1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28" fillId="0" borderId="30" xfId="0" applyFont="1" applyBorder="1" applyAlignment="1" applyProtection="1">
      <alignment horizontal="left" wrapText="1"/>
      <protection locked="0"/>
    </xf>
    <xf numFmtId="0" fontId="29" fillId="0" borderId="1" xfId="0" applyFont="1" applyBorder="1" applyAlignment="1" applyProtection="1">
      <alignment horizontal="left" vertical="center"/>
      <protection locked="0"/>
    </xf>
    <xf numFmtId="49" fontId="29" fillId="0" borderId="1" xfId="0" applyNumberFormat="1" applyFont="1" applyBorder="1" applyAlignment="1" applyProtection="1">
      <alignment horizontal="left" vertical="center" wrapText="1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28" fillId="0" borderId="30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left" vertical="top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1"/>
  <sheetViews>
    <sheetView showGridLines="0" tabSelected="1" workbookViewId="0">
      <pane ySplit="1" topLeftCell="A2" activePane="bottomLeft" state="frozen"/>
      <selection pane="bottomLeft" activeCell="E18" sqref="E18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43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1"/>
      <c r="B1" s="44"/>
      <c r="C1" s="44"/>
      <c r="D1" s="45" t="s">
        <v>0</v>
      </c>
      <c r="E1" s="44"/>
      <c r="F1" s="46" t="s">
        <v>44</v>
      </c>
      <c r="G1" s="254" t="s">
        <v>45</v>
      </c>
      <c r="H1" s="254"/>
      <c r="I1" s="47"/>
      <c r="J1" s="46" t="s">
        <v>46</v>
      </c>
      <c r="K1" s="45" t="s">
        <v>47</v>
      </c>
      <c r="L1" s="46" t="s">
        <v>48</v>
      </c>
      <c r="M1" s="46"/>
      <c r="N1" s="46"/>
      <c r="O1" s="46"/>
      <c r="P1" s="46"/>
      <c r="Q1" s="46"/>
      <c r="R1" s="46"/>
      <c r="S1" s="46"/>
      <c r="T1" s="46"/>
      <c r="U1" s="10"/>
      <c r="V1" s="10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</row>
    <row r="2" spans="1:70" ht="36.950000000000003" customHeight="1" x14ac:dyDescent="0.3">
      <c r="L2" s="247" t="s">
        <v>3</v>
      </c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2" t="s">
        <v>43</v>
      </c>
      <c r="AZ2" s="48" t="s">
        <v>181</v>
      </c>
      <c r="BA2" s="48" t="s">
        <v>1</v>
      </c>
      <c r="BB2" s="48" t="s">
        <v>1</v>
      </c>
      <c r="BC2" s="48" t="s">
        <v>182</v>
      </c>
      <c r="BD2" s="48" t="s">
        <v>42</v>
      </c>
    </row>
    <row r="3" spans="1:70" ht="6.95" customHeight="1" x14ac:dyDescent="0.3">
      <c r="B3" s="13"/>
      <c r="C3" s="14"/>
      <c r="D3" s="14"/>
      <c r="E3" s="14"/>
      <c r="F3" s="14"/>
      <c r="G3" s="14"/>
      <c r="H3" s="14"/>
      <c r="I3" s="49"/>
      <c r="J3" s="14"/>
      <c r="K3" s="15"/>
      <c r="AT3" s="12" t="s">
        <v>42</v>
      </c>
      <c r="AZ3" s="48" t="s">
        <v>183</v>
      </c>
      <c r="BA3" s="48" t="s">
        <v>1</v>
      </c>
      <c r="BB3" s="48" t="s">
        <v>1</v>
      </c>
      <c r="BC3" s="48" t="s">
        <v>154</v>
      </c>
      <c r="BD3" s="48" t="s">
        <v>42</v>
      </c>
    </row>
    <row r="4" spans="1:70" ht="36.950000000000003" customHeight="1" x14ac:dyDescent="0.3">
      <c r="B4" s="16"/>
      <c r="C4" s="17"/>
      <c r="D4" s="18" t="s">
        <v>49</v>
      </c>
      <c r="E4" s="17"/>
      <c r="F4" s="17"/>
      <c r="G4" s="17"/>
      <c r="H4" s="17"/>
      <c r="I4" s="50"/>
      <c r="J4" s="17"/>
      <c r="K4" s="19"/>
      <c r="M4" s="20" t="s">
        <v>6</v>
      </c>
      <c r="AT4" s="12" t="s">
        <v>2</v>
      </c>
    </row>
    <row r="5" spans="1:70" ht="6.95" customHeight="1" x14ac:dyDescent="0.3">
      <c r="B5" s="16"/>
      <c r="C5" s="17"/>
      <c r="D5" s="17"/>
      <c r="E5" s="17"/>
      <c r="F5" s="17"/>
      <c r="G5" s="17"/>
      <c r="H5" s="17"/>
      <c r="I5" s="50"/>
      <c r="J5" s="17"/>
      <c r="K5" s="19"/>
    </row>
    <row r="6" spans="1:70" ht="15" x14ac:dyDescent="0.3">
      <c r="B6" s="16"/>
      <c r="C6" s="17"/>
      <c r="D6" s="22" t="s">
        <v>7</v>
      </c>
      <c r="E6" s="17"/>
      <c r="F6" s="17"/>
      <c r="G6" s="17"/>
      <c r="H6" s="17"/>
      <c r="I6" s="50"/>
      <c r="J6" s="17"/>
      <c r="K6" s="19"/>
    </row>
    <row r="7" spans="1:70" ht="22.5" customHeight="1" x14ac:dyDescent="0.3">
      <c r="B7" s="16"/>
      <c r="C7" s="17"/>
      <c r="D7" s="17"/>
      <c r="E7" s="255" t="s">
        <v>696</v>
      </c>
      <c r="F7" s="256"/>
      <c r="G7" s="256"/>
      <c r="H7" s="256"/>
      <c r="I7" s="50"/>
      <c r="J7" s="17"/>
      <c r="K7" s="19"/>
    </row>
    <row r="8" spans="1:70" s="1" customFormat="1" ht="15" x14ac:dyDescent="0.3">
      <c r="B8" s="23"/>
      <c r="C8" s="24"/>
      <c r="D8" s="22" t="s">
        <v>50</v>
      </c>
      <c r="E8" s="24"/>
      <c r="F8" s="24"/>
      <c r="G8" s="24"/>
      <c r="H8" s="24"/>
      <c r="I8" s="51"/>
      <c r="J8" s="24"/>
      <c r="K8" s="25"/>
    </row>
    <row r="9" spans="1:70" s="1" customFormat="1" ht="36.950000000000003" customHeight="1" x14ac:dyDescent="0.3">
      <c r="B9" s="23"/>
      <c r="C9" s="24"/>
      <c r="D9" s="24"/>
      <c r="E9" s="257" t="s">
        <v>184</v>
      </c>
      <c r="F9" s="258"/>
      <c r="G9" s="258"/>
      <c r="H9" s="258"/>
      <c r="I9" s="51"/>
      <c r="J9" s="24"/>
      <c r="K9" s="25"/>
    </row>
    <row r="10" spans="1:70" s="1" customFormat="1" x14ac:dyDescent="0.3">
      <c r="B10" s="23"/>
      <c r="C10" s="24"/>
      <c r="D10" s="24"/>
      <c r="E10" s="24"/>
      <c r="F10" s="24"/>
      <c r="G10" s="24"/>
      <c r="H10" s="24"/>
      <c r="I10" s="51"/>
      <c r="J10" s="24"/>
      <c r="K10" s="25"/>
    </row>
    <row r="11" spans="1:70" s="1" customFormat="1" ht="14.45" customHeight="1" x14ac:dyDescent="0.3">
      <c r="B11" s="23"/>
      <c r="C11" s="24"/>
      <c r="D11" s="22" t="s">
        <v>8</v>
      </c>
      <c r="E11" s="24"/>
      <c r="F11" s="21" t="s">
        <v>1</v>
      </c>
      <c r="G11" s="24"/>
      <c r="H11" s="24"/>
      <c r="I11" s="52" t="s">
        <v>9</v>
      </c>
      <c r="J11" s="21"/>
      <c r="K11" s="25"/>
    </row>
    <row r="12" spans="1:70" s="1" customFormat="1" ht="14.45" customHeight="1" x14ac:dyDescent="0.3">
      <c r="B12" s="23"/>
      <c r="C12" s="24"/>
      <c r="D12" s="22" t="s">
        <v>10</v>
      </c>
      <c r="E12" s="24"/>
      <c r="F12" s="21" t="s">
        <v>11</v>
      </c>
      <c r="G12" s="24"/>
      <c r="H12" s="24"/>
      <c r="I12" s="52" t="s">
        <v>12</v>
      </c>
      <c r="J12" s="53"/>
      <c r="K12" s="25"/>
    </row>
    <row r="13" spans="1:70" s="1" customFormat="1" ht="10.9" customHeight="1" x14ac:dyDescent="0.3">
      <c r="B13" s="23"/>
      <c r="C13" s="24"/>
      <c r="D13" s="24"/>
      <c r="E13" s="24"/>
      <c r="F13" s="24"/>
      <c r="G13" s="24"/>
      <c r="H13" s="24"/>
      <c r="I13" s="51"/>
      <c r="J13" s="24"/>
      <c r="K13" s="25"/>
    </row>
    <row r="14" spans="1:70" s="1" customFormat="1" ht="14.45" customHeight="1" x14ac:dyDescent="0.3">
      <c r="B14" s="23"/>
      <c r="C14" s="24"/>
      <c r="D14" s="22" t="s">
        <v>13</v>
      </c>
      <c r="E14" s="24"/>
      <c r="F14" s="24"/>
      <c r="G14" s="24"/>
      <c r="H14" s="24"/>
      <c r="I14" s="52" t="s">
        <v>14</v>
      </c>
      <c r="J14" s="21"/>
      <c r="K14" s="25"/>
    </row>
    <row r="15" spans="1:70" s="1" customFormat="1" ht="18" customHeight="1" x14ac:dyDescent="0.3">
      <c r="B15" s="23"/>
      <c r="C15" s="24"/>
      <c r="D15" s="24"/>
      <c r="E15" s="21" t="s">
        <v>15</v>
      </c>
      <c r="F15" s="24"/>
      <c r="G15" s="24"/>
      <c r="H15" s="24"/>
      <c r="I15" s="52" t="s">
        <v>16</v>
      </c>
      <c r="J15" s="21"/>
      <c r="K15" s="25"/>
    </row>
    <row r="16" spans="1:70" s="1" customFormat="1" ht="6.95" customHeight="1" x14ac:dyDescent="0.3">
      <c r="B16" s="23"/>
      <c r="C16" s="24"/>
      <c r="D16" s="24"/>
      <c r="E16" s="24"/>
      <c r="F16" s="24"/>
      <c r="G16" s="24"/>
      <c r="H16" s="24"/>
      <c r="I16" s="51"/>
      <c r="J16" s="24"/>
      <c r="K16" s="25"/>
    </row>
    <row r="17" spans="2:11" s="1" customFormat="1" ht="14.45" customHeight="1" x14ac:dyDescent="0.3">
      <c r="B17" s="23"/>
      <c r="C17" s="24"/>
      <c r="D17" s="22" t="s">
        <v>17</v>
      </c>
      <c r="E17" s="24"/>
      <c r="F17" s="24"/>
      <c r="G17" s="24"/>
      <c r="H17" s="24"/>
      <c r="I17" s="52" t="s">
        <v>14</v>
      </c>
      <c r="J17" s="21"/>
      <c r="K17" s="25"/>
    </row>
    <row r="18" spans="2:11" s="1" customFormat="1" ht="18" customHeight="1" x14ac:dyDescent="0.3">
      <c r="B18" s="23"/>
      <c r="C18" s="24"/>
      <c r="D18" s="24"/>
      <c r="E18" s="21"/>
      <c r="F18" s="24"/>
      <c r="G18" s="24"/>
      <c r="H18" s="24"/>
      <c r="I18" s="52" t="s">
        <v>16</v>
      </c>
      <c r="J18" s="21"/>
      <c r="K18" s="25"/>
    </row>
    <row r="19" spans="2:11" s="1" customFormat="1" ht="6.95" customHeight="1" x14ac:dyDescent="0.3">
      <c r="B19" s="23"/>
      <c r="C19" s="24"/>
      <c r="D19" s="24"/>
      <c r="E19" s="24"/>
      <c r="F19" s="24"/>
      <c r="G19" s="24"/>
      <c r="H19" s="24"/>
      <c r="I19" s="51"/>
      <c r="J19" s="24"/>
      <c r="K19" s="25"/>
    </row>
    <row r="20" spans="2:11" s="1" customFormat="1" ht="14.45" customHeight="1" x14ac:dyDescent="0.3">
      <c r="B20" s="23"/>
      <c r="C20" s="24"/>
      <c r="D20" s="22" t="s">
        <v>18</v>
      </c>
      <c r="E20" s="24"/>
      <c r="F20" s="24"/>
      <c r="G20" s="24"/>
      <c r="H20" s="24"/>
      <c r="I20" s="52" t="s">
        <v>14</v>
      </c>
      <c r="J20" s="21"/>
      <c r="K20" s="25"/>
    </row>
    <row r="21" spans="2:11" s="1" customFormat="1" ht="18" customHeight="1" x14ac:dyDescent="0.3">
      <c r="B21" s="23"/>
      <c r="C21" s="24"/>
      <c r="D21" s="24"/>
      <c r="E21" s="21" t="s">
        <v>19</v>
      </c>
      <c r="F21" s="24"/>
      <c r="G21" s="24"/>
      <c r="H21" s="24"/>
      <c r="I21" s="52" t="s">
        <v>16</v>
      </c>
      <c r="J21" s="21"/>
      <c r="K21" s="25"/>
    </row>
    <row r="22" spans="2:11" s="1" customFormat="1" ht="6.95" customHeight="1" x14ac:dyDescent="0.3">
      <c r="B22" s="23"/>
      <c r="C22" s="24"/>
      <c r="D22" s="24"/>
      <c r="E22" s="24"/>
      <c r="F22" s="24"/>
      <c r="G22" s="24"/>
      <c r="H22" s="24"/>
      <c r="I22" s="51"/>
      <c r="J22" s="24"/>
      <c r="K22" s="25"/>
    </row>
    <row r="23" spans="2:11" s="1" customFormat="1" ht="14.45" customHeight="1" x14ac:dyDescent="0.3">
      <c r="B23" s="23"/>
      <c r="C23" s="24"/>
      <c r="D23" s="22" t="s">
        <v>21</v>
      </c>
      <c r="E23" s="24"/>
      <c r="F23" s="24"/>
      <c r="G23" s="24"/>
      <c r="H23" s="24"/>
      <c r="I23" s="51"/>
      <c r="J23" s="24"/>
      <c r="K23" s="25"/>
    </row>
    <row r="24" spans="2:11" s="2" customFormat="1" ht="63" customHeight="1" x14ac:dyDescent="0.3">
      <c r="B24" s="54"/>
      <c r="C24" s="55"/>
      <c r="D24" s="55"/>
      <c r="E24" s="250" t="s">
        <v>22</v>
      </c>
      <c r="F24" s="250"/>
      <c r="G24" s="250"/>
      <c r="H24" s="250"/>
      <c r="I24" s="56"/>
      <c r="J24" s="55"/>
      <c r="K24" s="57"/>
    </row>
    <row r="25" spans="2:11" s="1" customFormat="1" ht="6.95" customHeight="1" x14ac:dyDescent="0.3">
      <c r="B25" s="23"/>
      <c r="C25" s="24"/>
      <c r="D25" s="24"/>
      <c r="E25" s="24"/>
      <c r="F25" s="24"/>
      <c r="G25" s="24"/>
      <c r="H25" s="24"/>
      <c r="I25" s="51"/>
      <c r="J25" s="24"/>
      <c r="K25" s="25"/>
    </row>
    <row r="26" spans="2:11" s="1" customFormat="1" ht="6.95" customHeight="1" x14ac:dyDescent="0.3">
      <c r="B26" s="23"/>
      <c r="C26" s="24"/>
      <c r="D26" s="36"/>
      <c r="E26" s="36"/>
      <c r="F26" s="36"/>
      <c r="G26" s="36"/>
      <c r="H26" s="36"/>
      <c r="I26" s="58"/>
      <c r="J26" s="36"/>
      <c r="K26" s="59"/>
    </row>
    <row r="27" spans="2:11" s="1" customFormat="1" ht="25.35" customHeight="1" x14ac:dyDescent="0.3">
      <c r="B27" s="23"/>
      <c r="C27" s="24"/>
      <c r="D27" s="60" t="s">
        <v>23</v>
      </c>
      <c r="E27" s="24"/>
      <c r="F27" s="24"/>
      <c r="G27" s="24"/>
      <c r="H27" s="24"/>
      <c r="I27" s="51"/>
      <c r="J27" s="61">
        <f>ROUND(J90,2)</f>
        <v>0</v>
      </c>
      <c r="K27" s="25"/>
    </row>
    <row r="28" spans="2:11" s="1" customFormat="1" ht="6.95" customHeight="1" x14ac:dyDescent="0.3">
      <c r="B28" s="23"/>
      <c r="C28" s="24"/>
      <c r="D28" s="36"/>
      <c r="E28" s="36"/>
      <c r="F28" s="36"/>
      <c r="G28" s="36"/>
      <c r="H28" s="36"/>
      <c r="I28" s="58"/>
      <c r="J28" s="36"/>
      <c r="K28" s="59"/>
    </row>
    <row r="29" spans="2:11" s="1" customFormat="1" ht="14.45" customHeight="1" x14ac:dyDescent="0.3">
      <c r="B29" s="23"/>
      <c r="C29" s="24"/>
      <c r="D29" s="24"/>
      <c r="E29" s="24"/>
      <c r="F29" s="26" t="s">
        <v>25</v>
      </c>
      <c r="G29" s="24"/>
      <c r="H29" s="24"/>
      <c r="I29" s="62" t="s">
        <v>24</v>
      </c>
      <c r="J29" s="26" t="s">
        <v>26</v>
      </c>
      <c r="K29" s="25"/>
    </row>
    <row r="30" spans="2:11" s="1" customFormat="1" ht="14.45" customHeight="1" x14ac:dyDescent="0.3">
      <c r="B30" s="23"/>
      <c r="C30" s="24"/>
      <c r="D30" s="27" t="s">
        <v>27</v>
      </c>
      <c r="E30" s="27" t="s">
        <v>28</v>
      </c>
      <c r="F30" s="63">
        <f>ROUND(SUM(BE90:BE240), 2)</f>
        <v>0</v>
      </c>
      <c r="G30" s="24"/>
      <c r="H30" s="24"/>
      <c r="I30" s="64">
        <v>0.21</v>
      </c>
      <c r="J30" s="63">
        <f>ROUND(ROUND((SUM(BE90:BE240)), 2)*I30, 2)</f>
        <v>0</v>
      </c>
      <c r="K30" s="25"/>
    </row>
    <row r="31" spans="2:11" s="1" customFormat="1" ht="14.45" customHeight="1" x14ac:dyDescent="0.3">
      <c r="B31" s="23"/>
      <c r="C31" s="24"/>
      <c r="D31" s="24"/>
      <c r="E31" s="27" t="s">
        <v>29</v>
      </c>
      <c r="F31" s="63">
        <f>ROUND(SUM(BF90:BF240), 2)</f>
        <v>0</v>
      </c>
      <c r="G31" s="24"/>
      <c r="H31" s="24"/>
      <c r="I31" s="64">
        <v>0.15</v>
      </c>
      <c r="J31" s="63">
        <f>ROUND(ROUND((SUM(BF90:BF240)), 2)*I31, 2)</f>
        <v>0</v>
      </c>
      <c r="K31" s="25"/>
    </row>
    <row r="32" spans="2:11" s="1" customFormat="1" ht="14.45" hidden="1" customHeight="1" x14ac:dyDescent="0.3">
      <c r="B32" s="23"/>
      <c r="C32" s="24"/>
      <c r="D32" s="24"/>
      <c r="E32" s="27" t="s">
        <v>30</v>
      </c>
      <c r="F32" s="63">
        <f>ROUND(SUM(BG90:BG240), 2)</f>
        <v>0</v>
      </c>
      <c r="G32" s="24"/>
      <c r="H32" s="24"/>
      <c r="I32" s="64">
        <v>0.21</v>
      </c>
      <c r="J32" s="63">
        <v>0</v>
      </c>
      <c r="K32" s="25"/>
    </row>
    <row r="33" spans="2:11" s="1" customFormat="1" ht="14.45" hidden="1" customHeight="1" x14ac:dyDescent="0.3">
      <c r="B33" s="23"/>
      <c r="C33" s="24"/>
      <c r="D33" s="24"/>
      <c r="E33" s="27" t="s">
        <v>31</v>
      </c>
      <c r="F33" s="63">
        <f>ROUND(SUM(BH90:BH240), 2)</f>
        <v>0</v>
      </c>
      <c r="G33" s="24"/>
      <c r="H33" s="24"/>
      <c r="I33" s="64">
        <v>0.15</v>
      </c>
      <c r="J33" s="63">
        <v>0</v>
      </c>
      <c r="K33" s="25"/>
    </row>
    <row r="34" spans="2:11" s="1" customFormat="1" ht="14.45" hidden="1" customHeight="1" x14ac:dyDescent="0.3">
      <c r="B34" s="23"/>
      <c r="C34" s="24"/>
      <c r="D34" s="24"/>
      <c r="E34" s="27" t="s">
        <v>32</v>
      </c>
      <c r="F34" s="63">
        <f>ROUND(SUM(BI90:BI240), 2)</f>
        <v>0</v>
      </c>
      <c r="G34" s="24"/>
      <c r="H34" s="24"/>
      <c r="I34" s="64">
        <v>0</v>
      </c>
      <c r="J34" s="63">
        <v>0</v>
      </c>
      <c r="K34" s="25"/>
    </row>
    <row r="35" spans="2:11" s="1" customFormat="1" ht="6.95" customHeight="1" x14ac:dyDescent="0.3">
      <c r="B35" s="23"/>
      <c r="C35" s="24"/>
      <c r="D35" s="24"/>
      <c r="E35" s="24"/>
      <c r="F35" s="24"/>
      <c r="G35" s="24"/>
      <c r="H35" s="24"/>
      <c r="I35" s="51"/>
      <c r="J35" s="24"/>
      <c r="K35" s="25"/>
    </row>
    <row r="36" spans="2:11" s="1" customFormat="1" ht="25.35" customHeight="1" x14ac:dyDescent="0.3">
      <c r="B36" s="23"/>
      <c r="C36" s="65"/>
      <c r="D36" s="66" t="s">
        <v>33</v>
      </c>
      <c r="E36" s="37"/>
      <c r="F36" s="37"/>
      <c r="G36" s="67" t="s">
        <v>34</v>
      </c>
      <c r="H36" s="68" t="s">
        <v>35</v>
      </c>
      <c r="I36" s="69"/>
      <c r="J36" s="70">
        <f>SUM(J27:J34)</f>
        <v>0</v>
      </c>
      <c r="K36" s="71"/>
    </row>
    <row r="37" spans="2:11" s="1" customFormat="1" ht="14.45" customHeight="1" x14ac:dyDescent="0.3">
      <c r="B37" s="28"/>
      <c r="C37" s="29"/>
      <c r="D37" s="29"/>
      <c r="E37" s="29"/>
      <c r="F37" s="29"/>
      <c r="G37" s="29"/>
      <c r="H37" s="29"/>
      <c r="I37" s="72"/>
      <c r="J37" s="29"/>
      <c r="K37" s="30"/>
    </row>
    <row r="41" spans="2:11" s="1" customFormat="1" ht="6.95" customHeight="1" x14ac:dyDescent="0.3">
      <c r="B41" s="31"/>
      <c r="C41" s="32"/>
      <c r="D41" s="32"/>
      <c r="E41" s="32"/>
      <c r="F41" s="32"/>
      <c r="G41" s="32"/>
      <c r="H41" s="32"/>
      <c r="I41" s="73"/>
      <c r="J41" s="32"/>
      <c r="K41" s="74"/>
    </row>
    <row r="42" spans="2:11" s="1" customFormat="1" ht="36.950000000000003" customHeight="1" x14ac:dyDescent="0.3">
      <c r="B42" s="23"/>
      <c r="C42" s="18" t="s">
        <v>51</v>
      </c>
      <c r="D42" s="24"/>
      <c r="E42" s="24"/>
      <c r="F42" s="24"/>
      <c r="G42" s="24"/>
      <c r="H42" s="24"/>
      <c r="I42" s="51"/>
      <c r="J42" s="24"/>
      <c r="K42" s="25"/>
    </row>
    <row r="43" spans="2:11" s="1" customFormat="1" ht="6.95" customHeight="1" x14ac:dyDescent="0.3">
      <c r="B43" s="23"/>
      <c r="C43" s="24"/>
      <c r="D43" s="24"/>
      <c r="E43" s="24"/>
      <c r="F43" s="24"/>
      <c r="G43" s="24"/>
      <c r="H43" s="24"/>
      <c r="I43" s="51"/>
      <c r="J43" s="24"/>
      <c r="K43" s="25"/>
    </row>
    <row r="44" spans="2:11" s="1" customFormat="1" ht="14.45" customHeight="1" x14ac:dyDescent="0.3">
      <c r="B44" s="23"/>
      <c r="C44" s="22" t="s">
        <v>7</v>
      </c>
      <c r="D44" s="24"/>
      <c r="E44" s="24"/>
      <c r="F44" s="24"/>
      <c r="G44" s="24"/>
      <c r="H44" s="24"/>
      <c r="I44" s="51"/>
      <c r="J44" s="24"/>
      <c r="K44" s="25"/>
    </row>
    <row r="45" spans="2:11" s="1" customFormat="1" ht="22.5" customHeight="1" x14ac:dyDescent="0.3">
      <c r="B45" s="23"/>
      <c r="C45" s="24"/>
      <c r="D45" s="24"/>
      <c r="E45" s="255" t="str">
        <f>E7</f>
        <v>Městské zdravotnické zařízení, Horažďovice – výměna oken a dveří</v>
      </c>
      <c r="F45" s="256"/>
      <c r="G45" s="256"/>
      <c r="H45" s="256"/>
      <c r="I45" s="51"/>
      <c r="J45" s="24"/>
      <c r="K45" s="25"/>
    </row>
    <row r="46" spans="2:11" s="1" customFormat="1" ht="14.45" customHeight="1" x14ac:dyDescent="0.3">
      <c r="B46" s="23"/>
      <c r="C46" s="22" t="s">
        <v>50</v>
      </c>
      <c r="D46" s="24"/>
      <c r="E46" s="24"/>
      <c r="F46" s="24"/>
      <c r="G46" s="24"/>
      <c r="H46" s="24"/>
      <c r="I46" s="51"/>
      <c r="J46" s="24"/>
      <c r="K46" s="25"/>
    </row>
    <row r="47" spans="2:11" s="1" customFormat="1" ht="23.25" customHeight="1" x14ac:dyDescent="0.3">
      <c r="B47" s="23"/>
      <c r="C47" s="24"/>
      <c r="D47" s="24"/>
      <c r="E47" s="257" t="str">
        <f>E9</f>
        <v>SO 02 - Výměna střešní krytiny</v>
      </c>
      <c r="F47" s="258"/>
      <c r="G47" s="258"/>
      <c r="H47" s="258"/>
      <c r="I47" s="51"/>
      <c r="J47" s="24"/>
      <c r="K47" s="25"/>
    </row>
    <row r="48" spans="2:11" s="1" customFormat="1" ht="6.95" customHeight="1" x14ac:dyDescent="0.3">
      <c r="B48" s="23"/>
      <c r="C48" s="24"/>
      <c r="D48" s="24"/>
      <c r="E48" s="24"/>
      <c r="F48" s="24"/>
      <c r="G48" s="24"/>
      <c r="H48" s="24"/>
      <c r="I48" s="51"/>
      <c r="J48" s="24"/>
      <c r="K48" s="25"/>
    </row>
    <row r="49" spans="2:47" s="1" customFormat="1" ht="18" customHeight="1" x14ac:dyDescent="0.3">
      <c r="B49" s="23"/>
      <c r="C49" s="22" t="s">
        <v>10</v>
      </c>
      <c r="D49" s="24"/>
      <c r="E49" s="24"/>
      <c r="F49" s="21" t="str">
        <f>F12</f>
        <v>Poliklinika</v>
      </c>
      <c r="G49" s="24"/>
      <c r="H49" s="24"/>
      <c r="I49" s="52" t="s">
        <v>12</v>
      </c>
      <c r="J49" s="53" t="str">
        <f>IF(J12="","",J12)</f>
        <v/>
      </c>
      <c r="K49" s="25"/>
    </row>
    <row r="50" spans="2:47" s="1" customFormat="1" ht="6.95" customHeight="1" x14ac:dyDescent="0.3">
      <c r="B50" s="23"/>
      <c r="C50" s="24"/>
      <c r="D50" s="24"/>
      <c r="E50" s="24"/>
      <c r="F50" s="24"/>
      <c r="G50" s="24"/>
      <c r="H50" s="24"/>
      <c r="I50" s="51"/>
      <c r="J50" s="24"/>
      <c r="K50" s="25"/>
    </row>
    <row r="51" spans="2:47" s="1" customFormat="1" ht="15" x14ac:dyDescent="0.3">
      <c r="B51" s="23"/>
      <c r="C51" s="22" t="s">
        <v>13</v>
      </c>
      <c r="D51" s="24"/>
      <c r="E51" s="24"/>
      <c r="F51" s="21" t="str">
        <f>E15</f>
        <v>Město Horažďovice</v>
      </c>
      <c r="G51" s="24"/>
      <c r="H51" s="24"/>
      <c r="I51" s="52" t="s">
        <v>18</v>
      </c>
      <c r="J51" s="21" t="str">
        <f>E21</f>
        <v>Ing. Martin Liška</v>
      </c>
      <c r="K51" s="25"/>
    </row>
    <row r="52" spans="2:47" s="1" customFormat="1" ht="14.45" customHeight="1" x14ac:dyDescent="0.3">
      <c r="B52" s="23"/>
      <c r="C52" s="22" t="s">
        <v>17</v>
      </c>
      <c r="D52" s="24"/>
      <c r="E52" s="24"/>
      <c r="F52" s="21" t="str">
        <f>IF(E18="","",E18)</f>
        <v/>
      </c>
      <c r="G52" s="24"/>
      <c r="H52" s="24"/>
      <c r="I52" s="51"/>
      <c r="J52" s="24"/>
      <c r="K52" s="25"/>
    </row>
    <row r="53" spans="2:47" s="1" customFormat="1" ht="10.35" customHeight="1" x14ac:dyDescent="0.3">
      <c r="B53" s="23"/>
      <c r="C53" s="24"/>
      <c r="D53" s="24"/>
      <c r="E53" s="24"/>
      <c r="F53" s="24"/>
      <c r="G53" s="24"/>
      <c r="H53" s="24"/>
      <c r="I53" s="51"/>
      <c r="J53" s="24"/>
      <c r="K53" s="25"/>
    </row>
    <row r="54" spans="2:47" s="1" customFormat="1" ht="29.25" customHeight="1" x14ac:dyDescent="0.3">
      <c r="B54" s="23"/>
      <c r="C54" s="75" t="s">
        <v>52</v>
      </c>
      <c r="D54" s="65"/>
      <c r="E54" s="65"/>
      <c r="F54" s="65"/>
      <c r="G54" s="65"/>
      <c r="H54" s="65"/>
      <c r="I54" s="76"/>
      <c r="J54" s="77" t="s">
        <v>53</v>
      </c>
      <c r="K54" s="78"/>
    </row>
    <row r="55" spans="2:47" s="1" customFormat="1" ht="10.35" customHeight="1" x14ac:dyDescent="0.3">
      <c r="B55" s="23"/>
      <c r="C55" s="24"/>
      <c r="D55" s="24"/>
      <c r="E55" s="24"/>
      <c r="F55" s="24"/>
      <c r="G55" s="24"/>
      <c r="H55" s="24"/>
      <c r="I55" s="51"/>
      <c r="J55" s="24"/>
      <c r="K55" s="25"/>
    </row>
    <row r="56" spans="2:47" s="1" customFormat="1" ht="29.25" customHeight="1" x14ac:dyDescent="0.3">
      <c r="B56" s="23"/>
      <c r="C56" s="79" t="s">
        <v>54</v>
      </c>
      <c r="D56" s="24"/>
      <c r="E56" s="24"/>
      <c r="F56" s="24"/>
      <c r="G56" s="24"/>
      <c r="H56" s="24"/>
      <c r="I56" s="51"/>
      <c r="J56" s="61">
        <f>J90</f>
        <v>0</v>
      </c>
      <c r="K56" s="25"/>
      <c r="AU56" s="12" t="s">
        <v>55</v>
      </c>
    </row>
    <row r="57" spans="2:47" s="3" customFormat="1" ht="24.95" customHeight="1" x14ac:dyDescent="0.3">
      <c r="B57" s="80"/>
      <c r="C57" s="81"/>
      <c r="D57" s="82" t="s">
        <v>56</v>
      </c>
      <c r="E57" s="83"/>
      <c r="F57" s="83"/>
      <c r="G57" s="83"/>
      <c r="H57" s="83"/>
      <c r="I57" s="84"/>
      <c r="J57" s="85">
        <f>J91</f>
        <v>0</v>
      </c>
      <c r="K57" s="86"/>
    </row>
    <row r="58" spans="2:47" s="4" customFormat="1" ht="19.899999999999999" customHeight="1" x14ac:dyDescent="0.3">
      <c r="B58" s="87"/>
      <c r="C58" s="88"/>
      <c r="D58" s="89" t="s">
        <v>57</v>
      </c>
      <c r="E58" s="90"/>
      <c r="F58" s="90"/>
      <c r="G58" s="90"/>
      <c r="H58" s="90"/>
      <c r="I58" s="91"/>
      <c r="J58" s="92">
        <f>J92</f>
        <v>0</v>
      </c>
      <c r="K58" s="93"/>
    </row>
    <row r="59" spans="2:47" s="4" customFormat="1" ht="19.899999999999999" customHeight="1" x14ac:dyDescent="0.3">
      <c r="B59" s="87"/>
      <c r="C59" s="88"/>
      <c r="D59" s="89" t="s">
        <v>58</v>
      </c>
      <c r="E59" s="90"/>
      <c r="F59" s="90"/>
      <c r="G59" s="90"/>
      <c r="H59" s="90"/>
      <c r="I59" s="91"/>
      <c r="J59" s="92">
        <f>J100</f>
        <v>0</v>
      </c>
      <c r="K59" s="93"/>
    </row>
    <row r="60" spans="2:47" s="4" customFormat="1" ht="19.899999999999999" customHeight="1" x14ac:dyDescent="0.3">
      <c r="B60" s="87"/>
      <c r="C60" s="88"/>
      <c r="D60" s="89" t="s">
        <v>59</v>
      </c>
      <c r="E60" s="90"/>
      <c r="F60" s="90"/>
      <c r="G60" s="90"/>
      <c r="H60" s="90"/>
      <c r="I60" s="91"/>
      <c r="J60" s="92">
        <f>J107</f>
        <v>0</v>
      </c>
      <c r="K60" s="93"/>
    </row>
    <row r="61" spans="2:47" s="4" customFormat="1" ht="19.899999999999999" customHeight="1" x14ac:dyDescent="0.3">
      <c r="B61" s="87"/>
      <c r="C61" s="88"/>
      <c r="D61" s="89" t="s">
        <v>60</v>
      </c>
      <c r="E61" s="90"/>
      <c r="F61" s="90"/>
      <c r="G61" s="90"/>
      <c r="H61" s="90"/>
      <c r="I61" s="91"/>
      <c r="J61" s="92">
        <f>J112</f>
        <v>0</v>
      </c>
      <c r="K61" s="93"/>
    </row>
    <row r="62" spans="2:47" s="3" customFormat="1" ht="24.95" customHeight="1" x14ac:dyDescent="0.3">
      <c r="B62" s="80"/>
      <c r="C62" s="81"/>
      <c r="D62" s="82" t="s">
        <v>61</v>
      </c>
      <c r="E62" s="83"/>
      <c r="F62" s="83"/>
      <c r="G62" s="83"/>
      <c r="H62" s="83"/>
      <c r="I62" s="84"/>
      <c r="J62" s="85">
        <f>J114</f>
        <v>0</v>
      </c>
      <c r="K62" s="86"/>
    </row>
    <row r="63" spans="2:47" s="4" customFormat="1" ht="19.899999999999999" customHeight="1" x14ac:dyDescent="0.3">
      <c r="B63" s="87"/>
      <c r="C63" s="88"/>
      <c r="D63" s="89" t="s">
        <v>185</v>
      </c>
      <c r="E63" s="90"/>
      <c r="F63" s="90"/>
      <c r="G63" s="90"/>
      <c r="H63" s="90"/>
      <c r="I63" s="91"/>
      <c r="J63" s="92">
        <f>J115</f>
        <v>0</v>
      </c>
      <c r="K63" s="93"/>
    </row>
    <row r="64" spans="2:47" s="4" customFormat="1" ht="19.899999999999999" customHeight="1" x14ac:dyDescent="0.3">
      <c r="B64" s="87"/>
      <c r="C64" s="88"/>
      <c r="D64" s="89" t="s">
        <v>186</v>
      </c>
      <c r="E64" s="90"/>
      <c r="F64" s="90"/>
      <c r="G64" s="90"/>
      <c r="H64" s="90"/>
      <c r="I64" s="91"/>
      <c r="J64" s="92">
        <f>J127</f>
        <v>0</v>
      </c>
      <c r="K64" s="93"/>
    </row>
    <row r="65" spans="2:12" s="4" customFormat="1" ht="19.899999999999999" customHeight="1" x14ac:dyDescent="0.3">
      <c r="B65" s="87"/>
      <c r="C65" s="88"/>
      <c r="D65" s="89" t="s">
        <v>187</v>
      </c>
      <c r="E65" s="90"/>
      <c r="F65" s="90"/>
      <c r="G65" s="90"/>
      <c r="H65" s="90"/>
      <c r="I65" s="91"/>
      <c r="J65" s="92">
        <f>J143</f>
        <v>0</v>
      </c>
      <c r="K65" s="93"/>
    </row>
    <row r="66" spans="2:12" s="4" customFormat="1" ht="19.899999999999999" customHeight="1" x14ac:dyDescent="0.3">
      <c r="B66" s="87"/>
      <c r="C66" s="88"/>
      <c r="D66" s="89" t="s">
        <v>188</v>
      </c>
      <c r="E66" s="90"/>
      <c r="F66" s="90"/>
      <c r="G66" s="90"/>
      <c r="H66" s="90"/>
      <c r="I66" s="91"/>
      <c r="J66" s="92">
        <f>J171</f>
        <v>0</v>
      </c>
      <c r="K66" s="93"/>
    </row>
    <row r="67" spans="2:12" s="4" customFormat="1" ht="19.899999999999999" customHeight="1" x14ac:dyDescent="0.3">
      <c r="B67" s="87"/>
      <c r="C67" s="88"/>
      <c r="D67" s="89" t="s">
        <v>62</v>
      </c>
      <c r="E67" s="90"/>
      <c r="F67" s="90"/>
      <c r="G67" s="90"/>
      <c r="H67" s="90"/>
      <c r="I67" s="91"/>
      <c r="J67" s="92">
        <f>J197</f>
        <v>0</v>
      </c>
      <c r="K67" s="93"/>
    </row>
    <row r="68" spans="2:12" s="4" customFormat="1" ht="19.899999999999999" customHeight="1" x14ac:dyDescent="0.3">
      <c r="B68" s="87"/>
      <c r="C68" s="88"/>
      <c r="D68" s="89" t="s">
        <v>189</v>
      </c>
      <c r="E68" s="90"/>
      <c r="F68" s="90"/>
      <c r="G68" s="90"/>
      <c r="H68" s="90"/>
      <c r="I68" s="91"/>
      <c r="J68" s="92">
        <f>J226</f>
        <v>0</v>
      </c>
      <c r="K68" s="93"/>
    </row>
    <row r="69" spans="2:12" s="3" customFormat="1" ht="24.95" customHeight="1" x14ac:dyDescent="0.3">
      <c r="B69" s="80"/>
      <c r="C69" s="81"/>
      <c r="D69" s="82" t="s">
        <v>63</v>
      </c>
      <c r="E69" s="83"/>
      <c r="F69" s="83"/>
      <c r="G69" s="83"/>
      <c r="H69" s="83"/>
      <c r="I69" s="84"/>
      <c r="J69" s="85">
        <f>J232</f>
        <v>0</v>
      </c>
      <c r="K69" s="86"/>
    </row>
    <row r="70" spans="2:12" s="4" customFormat="1" ht="19.899999999999999" customHeight="1" x14ac:dyDescent="0.3">
      <c r="B70" s="87"/>
      <c r="C70" s="88"/>
      <c r="D70" s="89" t="s">
        <v>64</v>
      </c>
      <c r="E70" s="90"/>
      <c r="F70" s="90"/>
      <c r="G70" s="90"/>
      <c r="H70" s="90"/>
      <c r="I70" s="91"/>
      <c r="J70" s="92">
        <f>J233</f>
        <v>0</v>
      </c>
      <c r="K70" s="93"/>
    </row>
    <row r="71" spans="2:12" s="1" customFormat="1" ht="21.75" customHeight="1" x14ac:dyDescent="0.3">
      <c r="B71" s="23"/>
      <c r="C71" s="24"/>
      <c r="D71" s="24"/>
      <c r="E71" s="24"/>
      <c r="F71" s="24"/>
      <c r="G71" s="24"/>
      <c r="H71" s="24"/>
      <c r="I71" s="51"/>
      <c r="J71" s="24"/>
      <c r="K71" s="25"/>
    </row>
    <row r="72" spans="2:12" s="1" customFormat="1" ht="6.95" customHeight="1" x14ac:dyDescent="0.3">
      <c r="B72" s="28"/>
      <c r="C72" s="29"/>
      <c r="D72" s="29"/>
      <c r="E72" s="29"/>
      <c r="F72" s="29"/>
      <c r="G72" s="29"/>
      <c r="H72" s="29"/>
      <c r="I72" s="72"/>
      <c r="J72" s="29"/>
      <c r="K72" s="30"/>
    </row>
    <row r="76" spans="2:12" s="1" customFormat="1" ht="6.95" customHeight="1" x14ac:dyDescent="0.3">
      <c r="B76" s="31"/>
      <c r="C76" s="32"/>
      <c r="D76" s="32"/>
      <c r="E76" s="32"/>
      <c r="F76" s="32"/>
      <c r="G76" s="32"/>
      <c r="H76" s="32"/>
      <c r="I76" s="73"/>
      <c r="J76" s="32"/>
      <c r="K76" s="32"/>
      <c r="L76" s="23"/>
    </row>
    <row r="77" spans="2:12" s="1" customFormat="1" ht="36.950000000000003" customHeight="1" x14ac:dyDescent="0.3">
      <c r="B77" s="23"/>
      <c r="C77" s="33" t="s">
        <v>65</v>
      </c>
      <c r="L77" s="23"/>
    </row>
    <row r="78" spans="2:12" s="1" customFormat="1" ht="6.95" customHeight="1" x14ac:dyDescent="0.3">
      <c r="B78" s="23"/>
      <c r="L78" s="23"/>
    </row>
    <row r="79" spans="2:12" s="1" customFormat="1" ht="14.45" customHeight="1" x14ac:dyDescent="0.3">
      <c r="B79" s="23"/>
      <c r="C79" s="34" t="s">
        <v>7</v>
      </c>
      <c r="L79" s="23"/>
    </row>
    <row r="80" spans="2:12" s="1" customFormat="1" ht="22.5" customHeight="1" x14ac:dyDescent="0.3">
      <c r="B80" s="23"/>
      <c r="E80" s="251" t="str">
        <f>E7</f>
        <v>Městské zdravotnické zařízení, Horažďovice – výměna oken a dveří</v>
      </c>
      <c r="F80" s="252"/>
      <c r="G80" s="252"/>
      <c r="H80" s="252"/>
      <c r="L80" s="23"/>
    </row>
    <row r="81" spans="2:65" s="1" customFormat="1" ht="14.45" customHeight="1" x14ac:dyDescent="0.3">
      <c r="B81" s="23"/>
      <c r="C81" s="34" t="s">
        <v>50</v>
      </c>
      <c r="L81" s="23"/>
    </row>
    <row r="82" spans="2:65" s="1" customFormat="1" ht="23.25" customHeight="1" x14ac:dyDescent="0.3">
      <c r="B82" s="23"/>
      <c r="E82" s="249" t="str">
        <f>E9</f>
        <v>SO 02 - Výměna střešní krytiny</v>
      </c>
      <c r="F82" s="253"/>
      <c r="G82" s="253"/>
      <c r="H82" s="253"/>
      <c r="L82" s="23"/>
    </row>
    <row r="83" spans="2:65" s="1" customFormat="1" ht="6.95" customHeight="1" x14ac:dyDescent="0.3">
      <c r="B83" s="23"/>
      <c r="L83" s="23"/>
    </row>
    <row r="84" spans="2:65" s="1" customFormat="1" ht="18" customHeight="1" x14ac:dyDescent="0.3">
      <c r="B84" s="23"/>
      <c r="C84" s="34" t="s">
        <v>10</v>
      </c>
      <c r="F84" s="94" t="str">
        <f>F12</f>
        <v>Poliklinika</v>
      </c>
      <c r="I84" s="95" t="s">
        <v>12</v>
      </c>
      <c r="J84" s="35" t="str">
        <f>IF(J12="","",J12)</f>
        <v/>
      </c>
      <c r="L84" s="23"/>
    </row>
    <row r="85" spans="2:65" s="1" customFormat="1" ht="6.95" customHeight="1" x14ac:dyDescent="0.3">
      <c r="B85" s="23"/>
      <c r="L85" s="23"/>
    </row>
    <row r="86" spans="2:65" s="1" customFormat="1" ht="15" x14ac:dyDescent="0.3">
      <c r="B86" s="23"/>
      <c r="C86" s="34" t="s">
        <v>13</v>
      </c>
      <c r="F86" s="94" t="str">
        <f>E15</f>
        <v>Město Horažďovice</v>
      </c>
      <c r="I86" s="95" t="s">
        <v>18</v>
      </c>
      <c r="J86" s="94" t="str">
        <f>E21</f>
        <v>Ing. Martin Liška</v>
      </c>
      <c r="L86" s="23"/>
    </row>
    <row r="87" spans="2:65" s="1" customFormat="1" ht="14.45" customHeight="1" x14ac:dyDescent="0.3">
      <c r="B87" s="23"/>
      <c r="C87" s="34" t="s">
        <v>17</v>
      </c>
      <c r="F87" s="94" t="str">
        <f>IF(E18="","",E18)</f>
        <v/>
      </c>
      <c r="L87" s="23"/>
    </row>
    <row r="88" spans="2:65" s="1" customFormat="1" ht="10.35" customHeight="1" x14ac:dyDescent="0.3">
      <c r="B88" s="23"/>
      <c r="L88" s="23"/>
    </row>
    <row r="89" spans="2:65" s="5" customFormat="1" ht="29.25" customHeight="1" x14ac:dyDescent="0.3">
      <c r="B89" s="96"/>
      <c r="C89" s="97" t="s">
        <v>66</v>
      </c>
      <c r="D89" s="98" t="s">
        <v>37</v>
      </c>
      <c r="E89" s="98" t="s">
        <v>36</v>
      </c>
      <c r="F89" s="98" t="s">
        <v>67</v>
      </c>
      <c r="G89" s="98" t="s">
        <v>68</v>
      </c>
      <c r="H89" s="98" t="s">
        <v>69</v>
      </c>
      <c r="I89" s="99" t="s">
        <v>70</v>
      </c>
      <c r="J89" s="98" t="s">
        <v>53</v>
      </c>
      <c r="K89" s="100" t="s">
        <v>71</v>
      </c>
      <c r="L89" s="96"/>
      <c r="M89" s="38" t="s">
        <v>72</v>
      </c>
      <c r="N89" s="39" t="s">
        <v>27</v>
      </c>
      <c r="O89" s="39" t="s">
        <v>73</v>
      </c>
      <c r="P89" s="39" t="s">
        <v>74</v>
      </c>
      <c r="Q89" s="39" t="s">
        <v>75</v>
      </c>
      <c r="R89" s="39" t="s">
        <v>76</v>
      </c>
      <c r="S89" s="39" t="s">
        <v>77</v>
      </c>
      <c r="T89" s="40" t="s">
        <v>78</v>
      </c>
    </row>
    <row r="90" spans="2:65" s="1" customFormat="1" ht="29.25" customHeight="1" x14ac:dyDescent="0.35">
      <c r="B90" s="23"/>
      <c r="C90" s="42" t="s">
        <v>54</v>
      </c>
      <c r="J90" s="101">
        <f>BK90</f>
        <v>0</v>
      </c>
      <c r="L90" s="23"/>
      <c r="M90" s="41"/>
      <c r="N90" s="36"/>
      <c r="O90" s="36"/>
      <c r="P90" s="102">
        <f>P91+P114+P232</f>
        <v>0</v>
      </c>
      <c r="Q90" s="36"/>
      <c r="R90" s="102">
        <f>R91+R114+R232</f>
        <v>37.668192160000004</v>
      </c>
      <c r="S90" s="36"/>
      <c r="T90" s="103">
        <f>T91+T114+T232</f>
        <v>23.121919999999999</v>
      </c>
      <c r="AT90" s="12" t="s">
        <v>38</v>
      </c>
      <c r="AU90" s="12" t="s">
        <v>55</v>
      </c>
      <c r="BK90" s="104">
        <f>BK91+BK114+BK232</f>
        <v>0</v>
      </c>
    </row>
    <row r="91" spans="2:65" s="6" customFormat="1" ht="37.35" customHeight="1" x14ac:dyDescent="0.35">
      <c r="B91" s="105"/>
      <c r="D91" s="106" t="s">
        <v>38</v>
      </c>
      <c r="E91" s="107" t="s">
        <v>79</v>
      </c>
      <c r="F91" s="107" t="s">
        <v>80</v>
      </c>
      <c r="I91" s="108"/>
      <c r="J91" s="109">
        <f>BK91</f>
        <v>0</v>
      </c>
      <c r="L91" s="105"/>
      <c r="M91" s="110"/>
      <c r="N91" s="111"/>
      <c r="O91" s="111"/>
      <c r="P91" s="112">
        <f>P92+P100+P107+P112</f>
        <v>0</v>
      </c>
      <c r="Q91" s="111"/>
      <c r="R91" s="112">
        <f>R92+R100+R107+R112</f>
        <v>0.49646300000000004</v>
      </c>
      <c r="S91" s="111"/>
      <c r="T91" s="113">
        <f>T92+T100+T107+T112</f>
        <v>0.16500000000000001</v>
      </c>
      <c r="AR91" s="106" t="s">
        <v>41</v>
      </c>
      <c r="AT91" s="114" t="s">
        <v>38</v>
      </c>
      <c r="AU91" s="114" t="s">
        <v>39</v>
      </c>
      <c r="AY91" s="106" t="s">
        <v>81</v>
      </c>
      <c r="BK91" s="115">
        <f>BK92+BK100+BK107+BK112</f>
        <v>0</v>
      </c>
    </row>
    <row r="92" spans="2:65" s="6" customFormat="1" ht="19.899999999999999" customHeight="1" x14ac:dyDescent="0.3">
      <c r="B92" s="105"/>
      <c r="D92" s="116" t="s">
        <v>38</v>
      </c>
      <c r="E92" s="117" t="s">
        <v>82</v>
      </c>
      <c r="F92" s="117" t="s">
        <v>83</v>
      </c>
      <c r="I92" s="108"/>
      <c r="J92" s="118">
        <f>BK92</f>
        <v>0</v>
      </c>
      <c r="L92" s="105"/>
      <c r="M92" s="110"/>
      <c r="N92" s="111"/>
      <c r="O92" s="111"/>
      <c r="P92" s="112">
        <f>SUM(P93:P99)</f>
        <v>0</v>
      </c>
      <c r="Q92" s="111"/>
      <c r="R92" s="112">
        <f>SUM(R93:R99)</f>
        <v>0.16041300000000003</v>
      </c>
      <c r="S92" s="111"/>
      <c r="T92" s="113">
        <f>SUM(T93:T99)</f>
        <v>0</v>
      </c>
      <c r="AR92" s="106" t="s">
        <v>41</v>
      </c>
      <c r="AT92" s="114" t="s">
        <v>38</v>
      </c>
      <c r="AU92" s="114" t="s">
        <v>41</v>
      </c>
      <c r="AY92" s="106" t="s">
        <v>81</v>
      </c>
      <c r="BK92" s="115">
        <f>SUM(BK93:BK99)</f>
        <v>0</v>
      </c>
    </row>
    <row r="93" spans="2:65" s="1" customFormat="1" ht="31.5" customHeight="1" x14ac:dyDescent="0.3">
      <c r="B93" s="119"/>
      <c r="C93" s="120" t="s">
        <v>41</v>
      </c>
      <c r="D93" s="120" t="s">
        <v>84</v>
      </c>
      <c r="E93" s="121" t="s">
        <v>190</v>
      </c>
      <c r="F93" s="122" t="s">
        <v>191</v>
      </c>
      <c r="G93" s="123" t="s">
        <v>85</v>
      </c>
      <c r="H93" s="124">
        <v>3.3</v>
      </c>
      <c r="I93" s="125"/>
      <c r="J93" s="126">
        <f>ROUND(I93*H93,2)</f>
        <v>0</v>
      </c>
      <c r="K93" s="122" t="s">
        <v>86</v>
      </c>
      <c r="L93" s="23"/>
      <c r="M93" s="127" t="s">
        <v>1</v>
      </c>
      <c r="N93" s="128" t="s">
        <v>28</v>
      </c>
      <c r="O93" s="24"/>
      <c r="P93" s="129">
        <f>O93*H93</f>
        <v>0</v>
      </c>
      <c r="Q93" s="129">
        <v>7.3499999999999998E-3</v>
      </c>
      <c r="R93" s="129">
        <f>Q93*H93</f>
        <v>2.4254999999999999E-2</v>
      </c>
      <c r="S93" s="129">
        <v>0</v>
      </c>
      <c r="T93" s="130">
        <f>S93*H93</f>
        <v>0</v>
      </c>
      <c r="AR93" s="12" t="s">
        <v>87</v>
      </c>
      <c r="AT93" s="12" t="s">
        <v>84</v>
      </c>
      <c r="AU93" s="12" t="s">
        <v>42</v>
      </c>
      <c r="AY93" s="12" t="s">
        <v>81</v>
      </c>
      <c r="BE93" s="131">
        <f>IF(N93="základní",J93,0)</f>
        <v>0</v>
      </c>
      <c r="BF93" s="131">
        <f>IF(N93="snížená",J93,0)</f>
        <v>0</v>
      </c>
      <c r="BG93" s="131">
        <f>IF(N93="zákl. přenesená",J93,0)</f>
        <v>0</v>
      </c>
      <c r="BH93" s="131">
        <f>IF(N93="sníž. přenesená",J93,0)</f>
        <v>0</v>
      </c>
      <c r="BI93" s="131">
        <f>IF(N93="nulová",J93,0)</f>
        <v>0</v>
      </c>
      <c r="BJ93" s="12" t="s">
        <v>41</v>
      </c>
      <c r="BK93" s="131">
        <f>ROUND(I93*H93,2)</f>
        <v>0</v>
      </c>
      <c r="BL93" s="12" t="s">
        <v>87</v>
      </c>
      <c r="BM93" s="12" t="s">
        <v>192</v>
      </c>
    </row>
    <row r="94" spans="2:65" s="7" customFormat="1" x14ac:dyDescent="0.3">
      <c r="B94" s="132"/>
      <c r="D94" s="142" t="s">
        <v>88</v>
      </c>
      <c r="E94" s="161" t="s">
        <v>1</v>
      </c>
      <c r="F94" s="162" t="s">
        <v>193</v>
      </c>
      <c r="H94" s="163">
        <v>3.3</v>
      </c>
      <c r="I94" s="137"/>
      <c r="L94" s="132"/>
      <c r="M94" s="138"/>
      <c r="N94" s="139"/>
      <c r="O94" s="139"/>
      <c r="P94" s="139"/>
      <c r="Q94" s="139"/>
      <c r="R94" s="139"/>
      <c r="S94" s="139"/>
      <c r="T94" s="140"/>
      <c r="AT94" s="134" t="s">
        <v>88</v>
      </c>
      <c r="AU94" s="134" t="s">
        <v>42</v>
      </c>
      <c r="AV94" s="7" t="s">
        <v>42</v>
      </c>
      <c r="AW94" s="7" t="s">
        <v>20</v>
      </c>
      <c r="AX94" s="7" t="s">
        <v>41</v>
      </c>
      <c r="AY94" s="134" t="s">
        <v>81</v>
      </c>
    </row>
    <row r="95" spans="2:65" s="1" customFormat="1" ht="31.5" customHeight="1" x14ac:dyDescent="0.3">
      <c r="B95" s="119"/>
      <c r="C95" s="120" t="s">
        <v>42</v>
      </c>
      <c r="D95" s="120" t="s">
        <v>84</v>
      </c>
      <c r="E95" s="121" t="s">
        <v>194</v>
      </c>
      <c r="F95" s="122" t="s">
        <v>195</v>
      </c>
      <c r="G95" s="123" t="s">
        <v>85</v>
      </c>
      <c r="H95" s="124">
        <v>3.3</v>
      </c>
      <c r="I95" s="125"/>
      <c r="J95" s="126">
        <f>ROUND(I95*H95,2)</f>
        <v>0</v>
      </c>
      <c r="K95" s="122" t="s">
        <v>86</v>
      </c>
      <c r="L95" s="23"/>
      <c r="M95" s="127" t="s">
        <v>1</v>
      </c>
      <c r="N95" s="128" t="s">
        <v>28</v>
      </c>
      <c r="O95" s="24"/>
      <c r="P95" s="129">
        <f>O95*H95</f>
        <v>0</v>
      </c>
      <c r="Q95" s="129">
        <v>4.9800000000000001E-3</v>
      </c>
      <c r="R95" s="129">
        <f>Q95*H95</f>
        <v>1.6434000000000001E-2</v>
      </c>
      <c r="S95" s="129">
        <v>0</v>
      </c>
      <c r="T95" s="130">
        <f>S95*H95</f>
        <v>0</v>
      </c>
      <c r="AR95" s="12" t="s">
        <v>87</v>
      </c>
      <c r="AT95" s="12" t="s">
        <v>84</v>
      </c>
      <c r="AU95" s="12" t="s">
        <v>42</v>
      </c>
      <c r="AY95" s="12" t="s">
        <v>81</v>
      </c>
      <c r="BE95" s="131">
        <f>IF(N95="základní",J95,0)</f>
        <v>0</v>
      </c>
      <c r="BF95" s="131">
        <f>IF(N95="snížená",J95,0)</f>
        <v>0</v>
      </c>
      <c r="BG95" s="131">
        <f>IF(N95="zákl. přenesená",J95,0)</f>
        <v>0</v>
      </c>
      <c r="BH95" s="131">
        <f>IF(N95="sníž. přenesená",J95,0)</f>
        <v>0</v>
      </c>
      <c r="BI95" s="131">
        <f>IF(N95="nulová",J95,0)</f>
        <v>0</v>
      </c>
      <c r="BJ95" s="12" t="s">
        <v>41</v>
      </c>
      <c r="BK95" s="131">
        <f>ROUND(I95*H95,2)</f>
        <v>0</v>
      </c>
      <c r="BL95" s="12" t="s">
        <v>87</v>
      </c>
      <c r="BM95" s="12" t="s">
        <v>196</v>
      </c>
    </row>
    <row r="96" spans="2:65" s="1" customFormat="1" ht="31.5" customHeight="1" x14ac:dyDescent="0.3">
      <c r="B96" s="119"/>
      <c r="C96" s="120" t="s">
        <v>90</v>
      </c>
      <c r="D96" s="120" t="s">
        <v>84</v>
      </c>
      <c r="E96" s="121" t="s">
        <v>197</v>
      </c>
      <c r="F96" s="122" t="s">
        <v>198</v>
      </c>
      <c r="G96" s="123" t="s">
        <v>85</v>
      </c>
      <c r="H96" s="124">
        <v>3.3</v>
      </c>
      <c r="I96" s="125"/>
      <c r="J96" s="126">
        <f>ROUND(I96*H96,2)</f>
        <v>0</v>
      </c>
      <c r="K96" s="122" t="s">
        <v>86</v>
      </c>
      <c r="L96" s="23"/>
      <c r="M96" s="127" t="s">
        <v>1</v>
      </c>
      <c r="N96" s="128" t="s">
        <v>28</v>
      </c>
      <c r="O96" s="24"/>
      <c r="P96" s="129">
        <f>O96*H96</f>
        <v>0</v>
      </c>
      <c r="Q96" s="129">
        <v>3.15E-2</v>
      </c>
      <c r="R96" s="129">
        <f>Q96*H96</f>
        <v>0.10395</v>
      </c>
      <c r="S96" s="129">
        <v>0</v>
      </c>
      <c r="T96" s="130">
        <f>S96*H96</f>
        <v>0</v>
      </c>
      <c r="AR96" s="12" t="s">
        <v>87</v>
      </c>
      <c r="AT96" s="12" t="s">
        <v>84</v>
      </c>
      <c r="AU96" s="12" t="s">
        <v>42</v>
      </c>
      <c r="AY96" s="12" t="s">
        <v>81</v>
      </c>
      <c r="BE96" s="131">
        <f>IF(N96="základní",J96,0)</f>
        <v>0</v>
      </c>
      <c r="BF96" s="131">
        <f>IF(N96="snížená",J96,0)</f>
        <v>0</v>
      </c>
      <c r="BG96" s="131">
        <f>IF(N96="zákl. přenesená",J96,0)</f>
        <v>0</v>
      </c>
      <c r="BH96" s="131">
        <f>IF(N96="sníž. přenesená",J96,0)</f>
        <v>0</v>
      </c>
      <c r="BI96" s="131">
        <f>IF(N96="nulová",J96,0)</f>
        <v>0</v>
      </c>
      <c r="BJ96" s="12" t="s">
        <v>41</v>
      </c>
      <c r="BK96" s="131">
        <f>ROUND(I96*H96,2)</f>
        <v>0</v>
      </c>
      <c r="BL96" s="12" t="s">
        <v>87</v>
      </c>
      <c r="BM96" s="12" t="s">
        <v>199</v>
      </c>
    </row>
    <row r="97" spans="2:65" s="1" customFormat="1" ht="31.5" customHeight="1" x14ac:dyDescent="0.3">
      <c r="B97" s="119"/>
      <c r="C97" s="120" t="s">
        <v>87</v>
      </c>
      <c r="D97" s="120" t="s">
        <v>84</v>
      </c>
      <c r="E97" s="121" t="s">
        <v>200</v>
      </c>
      <c r="F97" s="122" t="s">
        <v>201</v>
      </c>
      <c r="G97" s="123" t="s">
        <v>85</v>
      </c>
      <c r="H97" s="124">
        <v>3.3</v>
      </c>
      <c r="I97" s="125"/>
      <c r="J97" s="126">
        <f>ROUND(I97*H97,2)</f>
        <v>0</v>
      </c>
      <c r="K97" s="122" t="s">
        <v>86</v>
      </c>
      <c r="L97" s="23"/>
      <c r="M97" s="127" t="s">
        <v>1</v>
      </c>
      <c r="N97" s="128" t="s">
        <v>28</v>
      </c>
      <c r="O97" s="24"/>
      <c r="P97" s="129">
        <f>O97*H97</f>
        <v>0</v>
      </c>
      <c r="Q97" s="129">
        <v>4.7800000000000004E-3</v>
      </c>
      <c r="R97" s="129">
        <f>Q97*H97</f>
        <v>1.5774E-2</v>
      </c>
      <c r="S97" s="129">
        <v>0</v>
      </c>
      <c r="T97" s="130">
        <f>S97*H97</f>
        <v>0</v>
      </c>
      <c r="AR97" s="12" t="s">
        <v>87</v>
      </c>
      <c r="AT97" s="12" t="s">
        <v>84</v>
      </c>
      <c r="AU97" s="12" t="s">
        <v>42</v>
      </c>
      <c r="AY97" s="12" t="s">
        <v>81</v>
      </c>
      <c r="BE97" s="131">
        <f>IF(N97="základní",J97,0)</f>
        <v>0</v>
      </c>
      <c r="BF97" s="131">
        <f>IF(N97="snížená",J97,0)</f>
        <v>0</v>
      </c>
      <c r="BG97" s="131">
        <f>IF(N97="zákl. přenesená",J97,0)</f>
        <v>0</v>
      </c>
      <c r="BH97" s="131">
        <f>IF(N97="sníž. přenesená",J97,0)</f>
        <v>0</v>
      </c>
      <c r="BI97" s="131">
        <f>IF(N97="nulová",J97,0)</f>
        <v>0</v>
      </c>
      <c r="BJ97" s="12" t="s">
        <v>41</v>
      </c>
      <c r="BK97" s="131">
        <f>ROUND(I97*H97,2)</f>
        <v>0</v>
      </c>
      <c r="BL97" s="12" t="s">
        <v>87</v>
      </c>
      <c r="BM97" s="12" t="s">
        <v>202</v>
      </c>
    </row>
    <row r="98" spans="2:65" s="1" customFormat="1" ht="22.5" customHeight="1" x14ac:dyDescent="0.3">
      <c r="B98" s="119"/>
      <c r="C98" s="120" t="s">
        <v>92</v>
      </c>
      <c r="D98" s="120" t="s">
        <v>84</v>
      </c>
      <c r="E98" s="121" t="s">
        <v>203</v>
      </c>
      <c r="F98" s="122" t="s">
        <v>204</v>
      </c>
      <c r="G98" s="123" t="s">
        <v>139</v>
      </c>
      <c r="H98" s="124">
        <v>1</v>
      </c>
      <c r="I98" s="125"/>
      <c r="J98" s="126">
        <f>ROUND(I98*H98,2)</f>
        <v>0</v>
      </c>
      <c r="K98" s="122" t="s">
        <v>1</v>
      </c>
      <c r="L98" s="23"/>
      <c r="M98" s="127" t="s">
        <v>1</v>
      </c>
      <c r="N98" s="128" t="s">
        <v>28</v>
      </c>
      <c r="O98" s="24"/>
      <c r="P98" s="129">
        <f>O98*H98</f>
        <v>0</v>
      </c>
      <c r="Q98" s="129">
        <v>0</v>
      </c>
      <c r="R98" s="129">
        <f>Q98*H98</f>
        <v>0</v>
      </c>
      <c r="S98" s="129">
        <v>0</v>
      </c>
      <c r="T98" s="130">
        <f>S98*H98</f>
        <v>0</v>
      </c>
      <c r="AR98" s="12" t="s">
        <v>87</v>
      </c>
      <c r="AT98" s="12" t="s">
        <v>84</v>
      </c>
      <c r="AU98" s="12" t="s">
        <v>42</v>
      </c>
      <c r="AY98" s="12" t="s">
        <v>81</v>
      </c>
      <c r="BE98" s="131">
        <f>IF(N98="základní",J98,0)</f>
        <v>0</v>
      </c>
      <c r="BF98" s="131">
        <f>IF(N98="snížená",J98,0)</f>
        <v>0</v>
      </c>
      <c r="BG98" s="131">
        <f>IF(N98="zákl. přenesená",J98,0)</f>
        <v>0</v>
      </c>
      <c r="BH98" s="131">
        <f>IF(N98="sníž. přenesená",J98,0)</f>
        <v>0</v>
      </c>
      <c r="BI98" s="131">
        <f>IF(N98="nulová",J98,0)</f>
        <v>0</v>
      </c>
      <c r="BJ98" s="12" t="s">
        <v>41</v>
      </c>
      <c r="BK98" s="131">
        <f>ROUND(I98*H98,2)</f>
        <v>0</v>
      </c>
      <c r="BL98" s="12" t="s">
        <v>87</v>
      </c>
      <c r="BM98" s="12" t="s">
        <v>205</v>
      </c>
    </row>
    <row r="99" spans="2:65" s="1" customFormat="1" ht="22.5" customHeight="1" x14ac:dyDescent="0.3">
      <c r="B99" s="119"/>
      <c r="C99" s="120" t="s">
        <v>82</v>
      </c>
      <c r="D99" s="120" t="s">
        <v>84</v>
      </c>
      <c r="E99" s="121" t="s">
        <v>206</v>
      </c>
      <c r="F99" s="122" t="s">
        <v>207</v>
      </c>
      <c r="G99" s="123" t="s">
        <v>139</v>
      </c>
      <c r="H99" s="124">
        <v>1</v>
      </c>
      <c r="I99" s="125"/>
      <c r="J99" s="126">
        <f>ROUND(I99*H99,2)</f>
        <v>0</v>
      </c>
      <c r="K99" s="122" t="s">
        <v>1</v>
      </c>
      <c r="L99" s="23"/>
      <c r="M99" s="127" t="s">
        <v>1</v>
      </c>
      <c r="N99" s="128" t="s">
        <v>28</v>
      </c>
      <c r="O99" s="24"/>
      <c r="P99" s="129">
        <f>O99*H99</f>
        <v>0</v>
      </c>
      <c r="Q99" s="129">
        <v>0</v>
      </c>
      <c r="R99" s="129">
        <f>Q99*H99</f>
        <v>0</v>
      </c>
      <c r="S99" s="129">
        <v>0</v>
      </c>
      <c r="T99" s="130">
        <f>S99*H99</f>
        <v>0</v>
      </c>
      <c r="AR99" s="12" t="s">
        <v>87</v>
      </c>
      <c r="AT99" s="12" t="s">
        <v>84</v>
      </c>
      <c r="AU99" s="12" t="s">
        <v>42</v>
      </c>
      <c r="AY99" s="12" t="s">
        <v>81</v>
      </c>
      <c r="BE99" s="131">
        <f>IF(N99="základní",J99,0)</f>
        <v>0</v>
      </c>
      <c r="BF99" s="131">
        <f>IF(N99="snížená",J99,0)</f>
        <v>0</v>
      </c>
      <c r="BG99" s="131">
        <f>IF(N99="zákl. přenesená",J99,0)</f>
        <v>0</v>
      </c>
      <c r="BH99" s="131">
        <f>IF(N99="sníž. přenesená",J99,0)</f>
        <v>0</v>
      </c>
      <c r="BI99" s="131">
        <f>IF(N99="nulová",J99,0)</f>
        <v>0</v>
      </c>
      <c r="BJ99" s="12" t="s">
        <v>41</v>
      </c>
      <c r="BK99" s="131">
        <f>ROUND(I99*H99,2)</f>
        <v>0</v>
      </c>
      <c r="BL99" s="12" t="s">
        <v>87</v>
      </c>
      <c r="BM99" s="12" t="s">
        <v>208</v>
      </c>
    </row>
    <row r="100" spans="2:65" s="6" customFormat="1" ht="29.85" customHeight="1" x14ac:dyDescent="0.3">
      <c r="B100" s="105"/>
      <c r="D100" s="116" t="s">
        <v>38</v>
      </c>
      <c r="E100" s="117" t="s">
        <v>95</v>
      </c>
      <c r="F100" s="117" t="s">
        <v>96</v>
      </c>
      <c r="I100" s="108"/>
      <c r="J100" s="118">
        <f>BK100</f>
        <v>0</v>
      </c>
      <c r="L100" s="105"/>
      <c r="M100" s="110"/>
      <c r="N100" s="111"/>
      <c r="O100" s="111"/>
      <c r="P100" s="112">
        <f>SUM(P101:P106)</f>
        <v>0</v>
      </c>
      <c r="Q100" s="111"/>
      <c r="R100" s="112">
        <f>SUM(R101:R106)</f>
        <v>0.33605000000000002</v>
      </c>
      <c r="S100" s="111"/>
      <c r="T100" s="113">
        <f>SUM(T101:T106)</f>
        <v>0.16500000000000001</v>
      </c>
      <c r="AR100" s="106" t="s">
        <v>41</v>
      </c>
      <c r="AT100" s="114" t="s">
        <v>38</v>
      </c>
      <c r="AU100" s="114" t="s">
        <v>41</v>
      </c>
      <c r="AY100" s="106" t="s">
        <v>81</v>
      </c>
      <c r="BK100" s="115">
        <f>SUM(BK101:BK106)</f>
        <v>0</v>
      </c>
    </row>
    <row r="101" spans="2:65" s="1" customFormat="1" ht="31.5" customHeight="1" x14ac:dyDescent="0.3">
      <c r="B101" s="119"/>
      <c r="C101" s="120" t="s">
        <v>94</v>
      </c>
      <c r="D101" s="120" t="s">
        <v>84</v>
      </c>
      <c r="E101" s="121" t="s">
        <v>209</v>
      </c>
      <c r="F101" s="122" t="s">
        <v>210</v>
      </c>
      <c r="G101" s="123" t="s">
        <v>85</v>
      </c>
      <c r="H101" s="124">
        <v>715</v>
      </c>
      <c r="I101" s="125"/>
      <c r="J101" s="126">
        <f>ROUND(I101*H101,2)</f>
        <v>0</v>
      </c>
      <c r="K101" s="122" t="s">
        <v>86</v>
      </c>
      <c r="L101" s="23"/>
      <c r="M101" s="127" t="s">
        <v>1</v>
      </c>
      <c r="N101" s="128" t="s">
        <v>28</v>
      </c>
      <c r="O101" s="24"/>
      <c r="P101" s="129">
        <f>O101*H101</f>
        <v>0</v>
      </c>
      <c r="Q101" s="129">
        <v>4.6999999999999999E-4</v>
      </c>
      <c r="R101" s="129">
        <f>Q101*H101</f>
        <v>0.33605000000000002</v>
      </c>
      <c r="S101" s="129">
        <v>0</v>
      </c>
      <c r="T101" s="130">
        <f>S101*H101</f>
        <v>0</v>
      </c>
      <c r="AR101" s="12" t="s">
        <v>87</v>
      </c>
      <c r="AT101" s="12" t="s">
        <v>84</v>
      </c>
      <c r="AU101" s="12" t="s">
        <v>42</v>
      </c>
      <c r="AY101" s="12" t="s">
        <v>81</v>
      </c>
      <c r="BE101" s="131">
        <f>IF(N101="základní",J101,0)</f>
        <v>0</v>
      </c>
      <c r="BF101" s="131">
        <f>IF(N101="snížená",J101,0)</f>
        <v>0</v>
      </c>
      <c r="BG101" s="131">
        <f>IF(N101="zákl. přenesená",J101,0)</f>
        <v>0</v>
      </c>
      <c r="BH101" s="131">
        <f>IF(N101="sníž. přenesená",J101,0)</f>
        <v>0</v>
      </c>
      <c r="BI101" s="131">
        <f>IF(N101="nulová",J101,0)</f>
        <v>0</v>
      </c>
      <c r="BJ101" s="12" t="s">
        <v>41</v>
      </c>
      <c r="BK101" s="131">
        <f>ROUND(I101*H101,2)</f>
        <v>0</v>
      </c>
      <c r="BL101" s="12" t="s">
        <v>87</v>
      </c>
      <c r="BM101" s="12" t="s">
        <v>211</v>
      </c>
    </row>
    <row r="102" spans="2:65" s="7" customFormat="1" x14ac:dyDescent="0.3">
      <c r="B102" s="132"/>
      <c r="D102" s="142" t="s">
        <v>88</v>
      </c>
      <c r="E102" s="161" t="s">
        <v>1</v>
      </c>
      <c r="F102" s="162" t="s">
        <v>212</v>
      </c>
      <c r="H102" s="163">
        <v>715</v>
      </c>
      <c r="I102" s="137"/>
      <c r="L102" s="132"/>
      <c r="M102" s="138"/>
      <c r="N102" s="139"/>
      <c r="O102" s="139"/>
      <c r="P102" s="139"/>
      <c r="Q102" s="139"/>
      <c r="R102" s="139"/>
      <c r="S102" s="139"/>
      <c r="T102" s="140"/>
      <c r="AT102" s="134" t="s">
        <v>88</v>
      </c>
      <c r="AU102" s="134" t="s">
        <v>42</v>
      </c>
      <c r="AV102" s="7" t="s">
        <v>42</v>
      </c>
      <c r="AW102" s="7" t="s">
        <v>20</v>
      </c>
      <c r="AX102" s="7" t="s">
        <v>41</v>
      </c>
      <c r="AY102" s="134" t="s">
        <v>81</v>
      </c>
    </row>
    <row r="103" spans="2:65" s="1" customFormat="1" ht="31.5" customHeight="1" x14ac:dyDescent="0.3">
      <c r="B103" s="119"/>
      <c r="C103" s="120" t="s">
        <v>95</v>
      </c>
      <c r="D103" s="120" t="s">
        <v>84</v>
      </c>
      <c r="E103" s="121" t="s">
        <v>213</v>
      </c>
      <c r="F103" s="122" t="s">
        <v>214</v>
      </c>
      <c r="G103" s="123" t="s">
        <v>85</v>
      </c>
      <c r="H103" s="124">
        <v>3.3</v>
      </c>
      <c r="I103" s="125"/>
      <c r="J103" s="126">
        <f>ROUND(I103*H103,2)</f>
        <v>0</v>
      </c>
      <c r="K103" s="122" t="s">
        <v>86</v>
      </c>
      <c r="L103" s="23"/>
      <c r="M103" s="127" t="s">
        <v>1</v>
      </c>
      <c r="N103" s="128" t="s">
        <v>28</v>
      </c>
      <c r="O103" s="24"/>
      <c r="P103" s="129">
        <f>O103*H103</f>
        <v>0</v>
      </c>
      <c r="Q103" s="129">
        <v>0</v>
      </c>
      <c r="R103" s="129">
        <f>Q103*H103</f>
        <v>0</v>
      </c>
      <c r="S103" s="129">
        <v>0.05</v>
      </c>
      <c r="T103" s="130">
        <f>S103*H103</f>
        <v>0.16500000000000001</v>
      </c>
      <c r="AR103" s="12" t="s">
        <v>87</v>
      </c>
      <c r="AT103" s="12" t="s">
        <v>84</v>
      </c>
      <c r="AU103" s="12" t="s">
        <v>42</v>
      </c>
      <c r="AY103" s="12" t="s">
        <v>81</v>
      </c>
      <c r="BE103" s="131">
        <f>IF(N103="základní",J103,0)</f>
        <v>0</v>
      </c>
      <c r="BF103" s="131">
        <f>IF(N103="snížená",J103,0)</f>
        <v>0</v>
      </c>
      <c r="BG103" s="131">
        <f>IF(N103="zákl. přenesená",J103,0)</f>
        <v>0</v>
      </c>
      <c r="BH103" s="131">
        <f>IF(N103="sníž. přenesená",J103,0)</f>
        <v>0</v>
      </c>
      <c r="BI103" s="131">
        <f>IF(N103="nulová",J103,0)</f>
        <v>0</v>
      </c>
      <c r="BJ103" s="12" t="s">
        <v>41</v>
      </c>
      <c r="BK103" s="131">
        <f>ROUND(I103*H103,2)</f>
        <v>0</v>
      </c>
      <c r="BL103" s="12" t="s">
        <v>87</v>
      </c>
      <c r="BM103" s="12" t="s">
        <v>215</v>
      </c>
    </row>
    <row r="104" spans="2:65" s="7" customFormat="1" x14ac:dyDescent="0.3">
      <c r="B104" s="132"/>
      <c r="D104" s="142" t="s">
        <v>88</v>
      </c>
      <c r="E104" s="161" t="s">
        <v>1</v>
      </c>
      <c r="F104" s="162" t="s">
        <v>193</v>
      </c>
      <c r="H104" s="163">
        <v>3.3</v>
      </c>
      <c r="I104" s="137"/>
      <c r="L104" s="132"/>
      <c r="M104" s="138"/>
      <c r="N104" s="139"/>
      <c r="O104" s="139"/>
      <c r="P104" s="139"/>
      <c r="Q104" s="139"/>
      <c r="R104" s="139"/>
      <c r="S104" s="139"/>
      <c r="T104" s="140"/>
      <c r="AT104" s="134" t="s">
        <v>88</v>
      </c>
      <c r="AU104" s="134" t="s">
        <v>42</v>
      </c>
      <c r="AV104" s="7" t="s">
        <v>42</v>
      </c>
      <c r="AW104" s="7" t="s">
        <v>20</v>
      </c>
      <c r="AX104" s="7" t="s">
        <v>41</v>
      </c>
      <c r="AY104" s="134" t="s">
        <v>81</v>
      </c>
    </row>
    <row r="105" spans="2:65" s="1" customFormat="1" ht="22.5" customHeight="1" x14ac:dyDescent="0.3">
      <c r="B105" s="119"/>
      <c r="C105" s="120" t="s">
        <v>216</v>
      </c>
      <c r="D105" s="120" t="s">
        <v>84</v>
      </c>
      <c r="E105" s="121" t="s">
        <v>217</v>
      </c>
      <c r="F105" s="122" t="s">
        <v>218</v>
      </c>
      <c r="G105" s="123" t="s">
        <v>219</v>
      </c>
      <c r="H105" s="124">
        <v>715</v>
      </c>
      <c r="I105" s="125"/>
      <c r="J105" s="126">
        <f>ROUND(I105*H105,2)</f>
        <v>0</v>
      </c>
      <c r="K105" s="122" t="s">
        <v>1</v>
      </c>
      <c r="L105" s="23"/>
      <c r="M105" s="127" t="s">
        <v>1</v>
      </c>
      <c r="N105" s="128" t="s">
        <v>28</v>
      </c>
      <c r="O105" s="24"/>
      <c r="P105" s="129">
        <f>O105*H105</f>
        <v>0</v>
      </c>
      <c r="Q105" s="129">
        <v>0</v>
      </c>
      <c r="R105" s="129">
        <f>Q105*H105</f>
        <v>0</v>
      </c>
      <c r="S105" s="129">
        <v>0</v>
      </c>
      <c r="T105" s="130">
        <f>S105*H105</f>
        <v>0</v>
      </c>
      <c r="AR105" s="12" t="s">
        <v>87</v>
      </c>
      <c r="AT105" s="12" t="s">
        <v>84</v>
      </c>
      <c r="AU105" s="12" t="s">
        <v>42</v>
      </c>
      <c r="AY105" s="12" t="s">
        <v>81</v>
      </c>
      <c r="BE105" s="131">
        <f>IF(N105="základní",J105,0)</f>
        <v>0</v>
      </c>
      <c r="BF105" s="131">
        <f>IF(N105="snížená",J105,0)</f>
        <v>0</v>
      </c>
      <c r="BG105" s="131">
        <f>IF(N105="zákl. přenesená",J105,0)</f>
        <v>0</v>
      </c>
      <c r="BH105" s="131">
        <f>IF(N105="sníž. přenesená",J105,0)</f>
        <v>0</v>
      </c>
      <c r="BI105" s="131">
        <f>IF(N105="nulová",J105,0)</f>
        <v>0</v>
      </c>
      <c r="BJ105" s="12" t="s">
        <v>41</v>
      </c>
      <c r="BK105" s="131">
        <f>ROUND(I105*H105,2)</f>
        <v>0</v>
      </c>
      <c r="BL105" s="12" t="s">
        <v>87</v>
      </c>
      <c r="BM105" s="12" t="s">
        <v>220</v>
      </c>
    </row>
    <row r="106" spans="2:65" s="7" customFormat="1" x14ac:dyDescent="0.3">
      <c r="B106" s="132"/>
      <c r="D106" s="133" t="s">
        <v>88</v>
      </c>
      <c r="E106" s="134" t="s">
        <v>181</v>
      </c>
      <c r="F106" s="135" t="s">
        <v>221</v>
      </c>
      <c r="H106" s="136">
        <v>715</v>
      </c>
      <c r="I106" s="137"/>
      <c r="L106" s="132"/>
      <c r="M106" s="138"/>
      <c r="N106" s="139"/>
      <c r="O106" s="139"/>
      <c r="P106" s="139"/>
      <c r="Q106" s="139"/>
      <c r="R106" s="139"/>
      <c r="S106" s="139"/>
      <c r="T106" s="140"/>
      <c r="AT106" s="134" t="s">
        <v>88</v>
      </c>
      <c r="AU106" s="134" t="s">
        <v>42</v>
      </c>
      <c r="AV106" s="7" t="s">
        <v>42</v>
      </c>
      <c r="AW106" s="7" t="s">
        <v>20</v>
      </c>
      <c r="AX106" s="7" t="s">
        <v>41</v>
      </c>
      <c r="AY106" s="134" t="s">
        <v>81</v>
      </c>
    </row>
    <row r="107" spans="2:65" s="6" customFormat="1" ht="29.85" customHeight="1" x14ac:dyDescent="0.3">
      <c r="B107" s="105"/>
      <c r="D107" s="116" t="s">
        <v>38</v>
      </c>
      <c r="E107" s="117" t="s">
        <v>100</v>
      </c>
      <c r="F107" s="117" t="s">
        <v>101</v>
      </c>
      <c r="I107" s="108"/>
      <c r="J107" s="118">
        <f>BK107</f>
        <v>0</v>
      </c>
      <c r="L107" s="105"/>
      <c r="M107" s="110"/>
      <c r="N107" s="111"/>
      <c r="O107" s="111"/>
      <c r="P107" s="112">
        <f>SUM(P108:P111)</f>
        <v>0</v>
      </c>
      <c r="Q107" s="111"/>
      <c r="R107" s="112">
        <f>SUM(R108:R111)</f>
        <v>0</v>
      </c>
      <c r="S107" s="111"/>
      <c r="T107" s="113">
        <f>SUM(T108:T111)</f>
        <v>0</v>
      </c>
      <c r="AR107" s="106" t="s">
        <v>41</v>
      </c>
      <c r="AT107" s="114" t="s">
        <v>38</v>
      </c>
      <c r="AU107" s="114" t="s">
        <v>41</v>
      </c>
      <c r="AY107" s="106" t="s">
        <v>81</v>
      </c>
      <c r="BK107" s="115">
        <f>SUM(BK108:BK111)</f>
        <v>0</v>
      </c>
    </row>
    <row r="108" spans="2:65" s="1" customFormat="1" ht="31.5" customHeight="1" x14ac:dyDescent="0.3">
      <c r="B108" s="119"/>
      <c r="C108" s="120" t="s">
        <v>97</v>
      </c>
      <c r="D108" s="120" t="s">
        <v>84</v>
      </c>
      <c r="E108" s="121" t="s">
        <v>222</v>
      </c>
      <c r="F108" s="122" t="s">
        <v>223</v>
      </c>
      <c r="G108" s="123" t="s">
        <v>103</v>
      </c>
      <c r="H108" s="124">
        <v>23.122</v>
      </c>
      <c r="I108" s="125"/>
      <c r="J108" s="126">
        <f>ROUND(I108*H108,2)</f>
        <v>0</v>
      </c>
      <c r="K108" s="122" t="s">
        <v>86</v>
      </c>
      <c r="L108" s="23"/>
      <c r="M108" s="127" t="s">
        <v>1</v>
      </c>
      <c r="N108" s="128" t="s">
        <v>28</v>
      </c>
      <c r="O108" s="24"/>
      <c r="P108" s="129">
        <f>O108*H108</f>
        <v>0</v>
      </c>
      <c r="Q108" s="129">
        <v>0</v>
      </c>
      <c r="R108" s="129">
        <f>Q108*H108</f>
        <v>0</v>
      </c>
      <c r="S108" s="129">
        <v>0</v>
      </c>
      <c r="T108" s="130">
        <f>S108*H108</f>
        <v>0</v>
      </c>
      <c r="AR108" s="12" t="s">
        <v>87</v>
      </c>
      <c r="AT108" s="12" t="s">
        <v>84</v>
      </c>
      <c r="AU108" s="12" t="s">
        <v>42</v>
      </c>
      <c r="AY108" s="12" t="s">
        <v>81</v>
      </c>
      <c r="BE108" s="131">
        <f>IF(N108="základní",J108,0)</f>
        <v>0</v>
      </c>
      <c r="BF108" s="131">
        <f>IF(N108="snížená",J108,0)</f>
        <v>0</v>
      </c>
      <c r="BG108" s="131">
        <f>IF(N108="zákl. přenesená",J108,0)</f>
        <v>0</v>
      </c>
      <c r="BH108" s="131">
        <f>IF(N108="sníž. přenesená",J108,0)</f>
        <v>0</v>
      </c>
      <c r="BI108" s="131">
        <f>IF(N108="nulová",J108,0)</f>
        <v>0</v>
      </c>
      <c r="BJ108" s="12" t="s">
        <v>41</v>
      </c>
      <c r="BK108" s="131">
        <f>ROUND(I108*H108,2)</f>
        <v>0</v>
      </c>
      <c r="BL108" s="12" t="s">
        <v>87</v>
      </c>
      <c r="BM108" s="12" t="s">
        <v>224</v>
      </c>
    </row>
    <row r="109" spans="2:65" s="1" customFormat="1" ht="31.5" customHeight="1" x14ac:dyDescent="0.3">
      <c r="B109" s="119"/>
      <c r="C109" s="120" t="s">
        <v>98</v>
      </c>
      <c r="D109" s="120" t="s">
        <v>84</v>
      </c>
      <c r="E109" s="121" t="s">
        <v>104</v>
      </c>
      <c r="F109" s="122" t="s">
        <v>105</v>
      </c>
      <c r="G109" s="123" t="s">
        <v>103</v>
      </c>
      <c r="H109" s="124">
        <v>23.122</v>
      </c>
      <c r="I109" s="125"/>
      <c r="J109" s="126">
        <f>ROUND(I109*H109,2)</f>
        <v>0</v>
      </c>
      <c r="K109" s="122" t="s">
        <v>86</v>
      </c>
      <c r="L109" s="23"/>
      <c r="M109" s="127" t="s">
        <v>1</v>
      </c>
      <c r="N109" s="128" t="s">
        <v>28</v>
      </c>
      <c r="O109" s="24"/>
      <c r="P109" s="129">
        <f>O109*H109</f>
        <v>0</v>
      </c>
      <c r="Q109" s="129">
        <v>0</v>
      </c>
      <c r="R109" s="129">
        <f>Q109*H109</f>
        <v>0</v>
      </c>
      <c r="S109" s="129">
        <v>0</v>
      </c>
      <c r="T109" s="130">
        <f>S109*H109</f>
        <v>0</v>
      </c>
      <c r="AR109" s="12" t="s">
        <v>87</v>
      </c>
      <c r="AT109" s="12" t="s">
        <v>84</v>
      </c>
      <c r="AU109" s="12" t="s">
        <v>42</v>
      </c>
      <c r="AY109" s="12" t="s">
        <v>81</v>
      </c>
      <c r="BE109" s="131">
        <f>IF(N109="základní",J109,0)</f>
        <v>0</v>
      </c>
      <c r="BF109" s="131">
        <f>IF(N109="snížená",J109,0)</f>
        <v>0</v>
      </c>
      <c r="BG109" s="131">
        <f>IF(N109="zákl. přenesená",J109,0)</f>
        <v>0</v>
      </c>
      <c r="BH109" s="131">
        <f>IF(N109="sníž. přenesená",J109,0)</f>
        <v>0</v>
      </c>
      <c r="BI109" s="131">
        <f>IF(N109="nulová",J109,0)</f>
        <v>0</v>
      </c>
      <c r="BJ109" s="12" t="s">
        <v>41</v>
      </c>
      <c r="BK109" s="131">
        <f>ROUND(I109*H109,2)</f>
        <v>0</v>
      </c>
      <c r="BL109" s="12" t="s">
        <v>87</v>
      </c>
      <c r="BM109" s="12" t="s">
        <v>225</v>
      </c>
    </row>
    <row r="110" spans="2:65" s="1" customFormat="1" ht="31.5" customHeight="1" x14ac:dyDescent="0.3">
      <c r="B110" s="119"/>
      <c r="C110" s="120" t="s">
        <v>226</v>
      </c>
      <c r="D110" s="120" t="s">
        <v>84</v>
      </c>
      <c r="E110" s="121" t="s">
        <v>107</v>
      </c>
      <c r="F110" s="122" t="s">
        <v>108</v>
      </c>
      <c r="G110" s="123" t="s">
        <v>103</v>
      </c>
      <c r="H110" s="124">
        <v>23.122</v>
      </c>
      <c r="I110" s="125"/>
      <c r="J110" s="126">
        <f>ROUND(I110*H110,2)</f>
        <v>0</v>
      </c>
      <c r="K110" s="122" t="s">
        <v>86</v>
      </c>
      <c r="L110" s="23"/>
      <c r="M110" s="127" t="s">
        <v>1</v>
      </c>
      <c r="N110" s="128" t="s">
        <v>28</v>
      </c>
      <c r="O110" s="24"/>
      <c r="P110" s="129">
        <f>O110*H110</f>
        <v>0</v>
      </c>
      <c r="Q110" s="129">
        <v>0</v>
      </c>
      <c r="R110" s="129">
        <f>Q110*H110</f>
        <v>0</v>
      </c>
      <c r="S110" s="129">
        <v>0</v>
      </c>
      <c r="T110" s="130">
        <f>S110*H110</f>
        <v>0</v>
      </c>
      <c r="AR110" s="12" t="s">
        <v>87</v>
      </c>
      <c r="AT110" s="12" t="s">
        <v>84</v>
      </c>
      <c r="AU110" s="12" t="s">
        <v>42</v>
      </c>
      <c r="AY110" s="12" t="s">
        <v>81</v>
      </c>
      <c r="BE110" s="131">
        <f>IF(N110="základní",J110,0)</f>
        <v>0</v>
      </c>
      <c r="BF110" s="131">
        <f>IF(N110="snížená",J110,0)</f>
        <v>0</v>
      </c>
      <c r="BG110" s="131">
        <f>IF(N110="zákl. přenesená",J110,0)</f>
        <v>0</v>
      </c>
      <c r="BH110" s="131">
        <f>IF(N110="sníž. přenesená",J110,0)</f>
        <v>0</v>
      </c>
      <c r="BI110" s="131">
        <f>IF(N110="nulová",J110,0)</f>
        <v>0</v>
      </c>
      <c r="BJ110" s="12" t="s">
        <v>41</v>
      </c>
      <c r="BK110" s="131">
        <f>ROUND(I110*H110,2)</f>
        <v>0</v>
      </c>
      <c r="BL110" s="12" t="s">
        <v>87</v>
      </c>
      <c r="BM110" s="12" t="s">
        <v>227</v>
      </c>
    </row>
    <row r="111" spans="2:65" s="1" customFormat="1" ht="22.5" customHeight="1" x14ac:dyDescent="0.3">
      <c r="B111" s="119"/>
      <c r="C111" s="120" t="s">
        <v>99</v>
      </c>
      <c r="D111" s="120" t="s">
        <v>84</v>
      </c>
      <c r="E111" s="121" t="s">
        <v>110</v>
      </c>
      <c r="F111" s="122" t="s">
        <v>111</v>
      </c>
      <c r="G111" s="123" t="s">
        <v>103</v>
      </c>
      <c r="H111" s="124">
        <v>23.122</v>
      </c>
      <c r="I111" s="125"/>
      <c r="J111" s="126">
        <f>ROUND(I111*H111,2)</f>
        <v>0</v>
      </c>
      <c r="K111" s="122" t="s">
        <v>86</v>
      </c>
      <c r="L111" s="23"/>
      <c r="M111" s="127" t="s">
        <v>1</v>
      </c>
      <c r="N111" s="128" t="s">
        <v>28</v>
      </c>
      <c r="O111" s="24"/>
      <c r="P111" s="129">
        <f>O111*H111</f>
        <v>0</v>
      </c>
      <c r="Q111" s="129">
        <v>0</v>
      </c>
      <c r="R111" s="129">
        <f>Q111*H111</f>
        <v>0</v>
      </c>
      <c r="S111" s="129">
        <v>0</v>
      </c>
      <c r="T111" s="130">
        <f>S111*H111</f>
        <v>0</v>
      </c>
      <c r="AR111" s="12" t="s">
        <v>87</v>
      </c>
      <c r="AT111" s="12" t="s">
        <v>84</v>
      </c>
      <c r="AU111" s="12" t="s">
        <v>42</v>
      </c>
      <c r="AY111" s="12" t="s">
        <v>81</v>
      </c>
      <c r="BE111" s="131">
        <f>IF(N111="základní",J111,0)</f>
        <v>0</v>
      </c>
      <c r="BF111" s="131">
        <f>IF(N111="snížená",J111,0)</f>
        <v>0</v>
      </c>
      <c r="BG111" s="131">
        <f>IF(N111="zákl. přenesená",J111,0)</f>
        <v>0</v>
      </c>
      <c r="BH111" s="131">
        <f>IF(N111="sníž. přenesená",J111,0)</f>
        <v>0</v>
      </c>
      <c r="BI111" s="131">
        <f>IF(N111="nulová",J111,0)</f>
        <v>0</v>
      </c>
      <c r="BJ111" s="12" t="s">
        <v>41</v>
      </c>
      <c r="BK111" s="131">
        <f>ROUND(I111*H111,2)</f>
        <v>0</v>
      </c>
      <c r="BL111" s="12" t="s">
        <v>87</v>
      </c>
      <c r="BM111" s="12" t="s">
        <v>228</v>
      </c>
    </row>
    <row r="112" spans="2:65" s="6" customFormat="1" ht="29.85" customHeight="1" x14ac:dyDescent="0.3">
      <c r="B112" s="105"/>
      <c r="D112" s="116" t="s">
        <v>38</v>
      </c>
      <c r="E112" s="117" t="s">
        <v>112</v>
      </c>
      <c r="F112" s="117" t="s">
        <v>113</v>
      </c>
      <c r="I112" s="108"/>
      <c r="J112" s="118">
        <f>BK112</f>
        <v>0</v>
      </c>
      <c r="L112" s="105"/>
      <c r="M112" s="110"/>
      <c r="N112" s="111"/>
      <c r="O112" s="111"/>
      <c r="P112" s="112">
        <f>P113</f>
        <v>0</v>
      </c>
      <c r="Q112" s="111"/>
      <c r="R112" s="112">
        <f>R113</f>
        <v>0</v>
      </c>
      <c r="S112" s="111"/>
      <c r="T112" s="113">
        <f>T113</f>
        <v>0</v>
      </c>
      <c r="AR112" s="106" t="s">
        <v>41</v>
      </c>
      <c r="AT112" s="114" t="s">
        <v>38</v>
      </c>
      <c r="AU112" s="114" t="s">
        <v>41</v>
      </c>
      <c r="AY112" s="106" t="s">
        <v>81</v>
      </c>
      <c r="BK112" s="115">
        <f>BK113</f>
        <v>0</v>
      </c>
    </row>
    <row r="113" spans="2:65" s="1" customFormat="1" ht="44.25" customHeight="1" x14ac:dyDescent="0.3">
      <c r="B113" s="119"/>
      <c r="C113" s="120" t="s">
        <v>102</v>
      </c>
      <c r="D113" s="120" t="s">
        <v>84</v>
      </c>
      <c r="E113" s="121" t="s">
        <v>115</v>
      </c>
      <c r="F113" s="122" t="s">
        <v>116</v>
      </c>
      <c r="G113" s="123" t="s">
        <v>103</v>
      </c>
      <c r="H113" s="124">
        <v>0.52500000000000002</v>
      </c>
      <c r="I113" s="125"/>
      <c r="J113" s="126">
        <f>ROUND(I113*H113,2)</f>
        <v>0</v>
      </c>
      <c r="K113" s="122" t="s">
        <v>86</v>
      </c>
      <c r="L113" s="23"/>
      <c r="M113" s="127" t="s">
        <v>1</v>
      </c>
      <c r="N113" s="128" t="s">
        <v>28</v>
      </c>
      <c r="O113" s="24"/>
      <c r="P113" s="129">
        <f>O113*H113</f>
        <v>0</v>
      </c>
      <c r="Q113" s="129">
        <v>0</v>
      </c>
      <c r="R113" s="129">
        <f>Q113*H113</f>
        <v>0</v>
      </c>
      <c r="S113" s="129">
        <v>0</v>
      </c>
      <c r="T113" s="130">
        <f>S113*H113</f>
        <v>0</v>
      </c>
      <c r="AR113" s="12" t="s">
        <v>87</v>
      </c>
      <c r="AT113" s="12" t="s">
        <v>84</v>
      </c>
      <c r="AU113" s="12" t="s">
        <v>42</v>
      </c>
      <c r="AY113" s="12" t="s">
        <v>81</v>
      </c>
      <c r="BE113" s="131">
        <f>IF(N113="základní",J113,0)</f>
        <v>0</v>
      </c>
      <c r="BF113" s="131">
        <f>IF(N113="snížená",J113,0)</f>
        <v>0</v>
      </c>
      <c r="BG113" s="131">
        <f>IF(N113="zákl. přenesená",J113,0)</f>
        <v>0</v>
      </c>
      <c r="BH113" s="131">
        <f>IF(N113="sníž. přenesená",J113,0)</f>
        <v>0</v>
      </c>
      <c r="BI113" s="131">
        <f>IF(N113="nulová",J113,0)</f>
        <v>0</v>
      </c>
      <c r="BJ113" s="12" t="s">
        <v>41</v>
      </c>
      <c r="BK113" s="131">
        <f>ROUND(I113*H113,2)</f>
        <v>0</v>
      </c>
      <c r="BL113" s="12" t="s">
        <v>87</v>
      </c>
      <c r="BM113" s="12" t="s">
        <v>229</v>
      </c>
    </row>
    <row r="114" spans="2:65" s="6" customFormat="1" ht="37.35" customHeight="1" x14ac:dyDescent="0.35">
      <c r="B114" s="105"/>
      <c r="D114" s="106" t="s">
        <v>38</v>
      </c>
      <c r="E114" s="107" t="s">
        <v>117</v>
      </c>
      <c r="F114" s="107" t="s">
        <v>118</v>
      </c>
      <c r="I114" s="108"/>
      <c r="J114" s="109">
        <f>BK114</f>
        <v>0</v>
      </c>
      <c r="L114" s="105"/>
      <c r="M114" s="110"/>
      <c r="N114" s="111"/>
      <c r="O114" s="111"/>
      <c r="P114" s="112">
        <f>P115+P127+P143+P171+P197+P226</f>
        <v>0</v>
      </c>
      <c r="Q114" s="111"/>
      <c r="R114" s="112">
        <f>R115+R127+R143+R171+R197+R226</f>
        <v>37.171729160000005</v>
      </c>
      <c r="S114" s="111"/>
      <c r="T114" s="113">
        <f>T115+T127+T143+T171+T197+T226</f>
        <v>22.95692</v>
      </c>
      <c r="AR114" s="106" t="s">
        <v>42</v>
      </c>
      <c r="AT114" s="114" t="s">
        <v>38</v>
      </c>
      <c r="AU114" s="114" t="s">
        <v>39</v>
      </c>
      <c r="AY114" s="106" t="s">
        <v>81</v>
      </c>
      <c r="BK114" s="115">
        <f>BK115+BK127+BK143+BK171+BK197+BK226</f>
        <v>0</v>
      </c>
    </row>
    <row r="115" spans="2:65" s="6" customFormat="1" ht="19.899999999999999" customHeight="1" x14ac:dyDescent="0.3">
      <c r="B115" s="105"/>
      <c r="D115" s="116" t="s">
        <v>38</v>
      </c>
      <c r="E115" s="117" t="s">
        <v>230</v>
      </c>
      <c r="F115" s="117" t="s">
        <v>231</v>
      </c>
      <c r="I115" s="108"/>
      <c r="J115" s="118">
        <f>BK115</f>
        <v>0</v>
      </c>
      <c r="L115" s="105"/>
      <c r="M115" s="110"/>
      <c r="N115" s="111"/>
      <c r="O115" s="111"/>
      <c r="P115" s="112">
        <f>SUM(P116:P126)</f>
        <v>0</v>
      </c>
      <c r="Q115" s="111"/>
      <c r="R115" s="112">
        <f>SUM(R116:R126)</f>
        <v>9.0103097200000004</v>
      </c>
      <c r="S115" s="111"/>
      <c r="T115" s="113">
        <f>SUM(T116:T126)</f>
        <v>7.95</v>
      </c>
      <c r="AR115" s="106" t="s">
        <v>42</v>
      </c>
      <c r="AT115" s="114" t="s">
        <v>38</v>
      </c>
      <c r="AU115" s="114" t="s">
        <v>41</v>
      </c>
      <c r="AY115" s="106" t="s">
        <v>81</v>
      </c>
      <c r="BK115" s="115">
        <f>SUM(BK116:BK126)</f>
        <v>0</v>
      </c>
    </row>
    <row r="116" spans="2:65" s="1" customFormat="1" ht="22.5" customHeight="1" x14ac:dyDescent="0.3">
      <c r="B116" s="119"/>
      <c r="C116" s="120" t="s">
        <v>5</v>
      </c>
      <c r="D116" s="120" t="s">
        <v>84</v>
      </c>
      <c r="E116" s="121" t="s">
        <v>232</v>
      </c>
      <c r="F116" s="122" t="s">
        <v>233</v>
      </c>
      <c r="G116" s="123" t="s">
        <v>85</v>
      </c>
      <c r="H116" s="124">
        <v>795</v>
      </c>
      <c r="I116" s="125"/>
      <c r="J116" s="126">
        <f>ROUND(I116*H116,2)</f>
        <v>0</v>
      </c>
      <c r="K116" s="122" t="s">
        <v>86</v>
      </c>
      <c r="L116" s="23"/>
      <c r="M116" s="127" t="s">
        <v>1</v>
      </c>
      <c r="N116" s="128" t="s">
        <v>28</v>
      </c>
      <c r="O116" s="24"/>
      <c r="P116" s="129">
        <f>O116*H116</f>
        <v>0</v>
      </c>
      <c r="Q116" s="129">
        <v>0</v>
      </c>
      <c r="R116" s="129">
        <f>Q116*H116</f>
        <v>0</v>
      </c>
      <c r="S116" s="129">
        <v>0.01</v>
      </c>
      <c r="T116" s="130">
        <f>S116*H116</f>
        <v>7.95</v>
      </c>
      <c r="AR116" s="12" t="s">
        <v>106</v>
      </c>
      <c r="AT116" s="12" t="s">
        <v>84</v>
      </c>
      <c r="AU116" s="12" t="s">
        <v>42</v>
      </c>
      <c r="AY116" s="12" t="s">
        <v>81</v>
      </c>
      <c r="BE116" s="131">
        <f>IF(N116="základní",J116,0)</f>
        <v>0</v>
      </c>
      <c r="BF116" s="131">
        <f>IF(N116="snížená",J116,0)</f>
        <v>0</v>
      </c>
      <c r="BG116" s="131">
        <f>IF(N116="zákl. přenesená",J116,0)</f>
        <v>0</v>
      </c>
      <c r="BH116" s="131">
        <f>IF(N116="sníž. přenesená",J116,0)</f>
        <v>0</v>
      </c>
      <c r="BI116" s="131">
        <f>IF(N116="nulová",J116,0)</f>
        <v>0</v>
      </c>
      <c r="BJ116" s="12" t="s">
        <v>41</v>
      </c>
      <c r="BK116" s="131">
        <f>ROUND(I116*H116,2)</f>
        <v>0</v>
      </c>
      <c r="BL116" s="12" t="s">
        <v>106</v>
      </c>
      <c r="BM116" s="12" t="s">
        <v>234</v>
      </c>
    </row>
    <row r="117" spans="2:65" s="7" customFormat="1" x14ac:dyDescent="0.3">
      <c r="B117" s="132"/>
      <c r="D117" s="142" t="s">
        <v>88</v>
      </c>
      <c r="E117" s="161" t="s">
        <v>235</v>
      </c>
      <c r="F117" s="162" t="s">
        <v>236</v>
      </c>
      <c r="H117" s="163">
        <v>795</v>
      </c>
      <c r="I117" s="137"/>
      <c r="L117" s="132"/>
      <c r="M117" s="138"/>
      <c r="N117" s="139"/>
      <c r="O117" s="139"/>
      <c r="P117" s="139"/>
      <c r="Q117" s="139"/>
      <c r="R117" s="139"/>
      <c r="S117" s="139"/>
      <c r="T117" s="140"/>
      <c r="AT117" s="134" t="s">
        <v>88</v>
      </c>
      <c r="AU117" s="134" t="s">
        <v>42</v>
      </c>
      <c r="AV117" s="7" t="s">
        <v>42</v>
      </c>
      <c r="AW117" s="7" t="s">
        <v>20</v>
      </c>
      <c r="AX117" s="7" t="s">
        <v>41</v>
      </c>
      <c r="AY117" s="134" t="s">
        <v>81</v>
      </c>
    </row>
    <row r="118" spans="2:65" s="1" customFormat="1" ht="44.25" customHeight="1" x14ac:dyDescent="0.3">
      <c r="B118" s="119"/>
      <c r="C118" s="120" t="s">
        <v>106</v>
      </c>
      <c r="D118" s="120" t="s">
        <v>84</v>
      </c>
      <c r="E118" s="121" t="s">
        <v>237</v>
      </c>
      <c r="F118" s="122" t="s">
        <v>238</v>
      </c>
      <c r="G118" s="123" t="s">
        <v>124</v>
      </c>
      <c r="H118" s="124">
        <v>18</v>
      </c>
      <c r="I118" s="125"/>
      <c r="J118" s="126">
        <f>ROUND(I118*H118,2)</f>
        <v>0</v>
      </c>
      <c r="K118" s="122" t="s">
        <v>86</v>
      </c>
      <c r="L118" s="23"/>
      <c r="M118" s="127" t="s">
        <v>1</v>
      </c>
      <c r="N118" s="128" t="s">
        <v>28</v>
      </c>
      <c r="O118" s="24"/>
      <c r="P118" s="129">
        <f>O118*H118</f>
        <v>0</v>
      </c>
      <c r="Q118" s="129">
        <v>7.4999999999999997E-3</v>
      </c>
      <c r="R118" s="129">
        <f>Q118*H118</f>
        <v>0.13500000000000001</v>
      </c>
      <c r="S118" s="129">
        <v>0</v>
      </c>
      <c r="T118" s="130">
        <f>S118*H118</f>
        <v>0</v>
      </c>
      <c r="AR118" s="12" t="s">
        <v>106</v>
      </c>
      <c r="AT118" s="12" t="s">
        <v>84</v>
      </c>
      <c r="AU118" s="12" t="s">
        <v>42</v>
      </c>
      <c r="AY118" s="12" t="s">
        <v>81</v>
      </c>
      <c r="BE118" s="131">
        <f>IF(N118="základní",J118,0)</f>
        <v>0</v>
      </c>
      <c r="BF118" s="131">
        <f>IF(N118="snížená",J118,0)</f>
        <v>0</v>
      </c>
      <c r="BG118" s="131">
        <f>IF(N118="zákl. přenesená",J118,0)</f>
        <v>0</v>
      </c>
      <c r="BH118" s="131">
        <f>IF(N118="sníž. přenesená",J118,0)</f>
        <v>0</v>
      </c>
      <c r="BI118" s="131">
        <f>IF(N118="nulová",J118,0)</f>
        <v>0</v>
      </c>
      <c r="BJ118" s="12" t="s">
        <v>41</v>
      </c>
      <c r="BK118" s="131">
        <f>ROUND(I118*H118,2)</f>
        <v>0</v>
      </c>
      <c r="BL118" s="12" t="s">
        <v>106</v>
      </c>
      <c r="BM118" s="12" t="s">
        <v>239</v>
      </c>
    </row>
    <row r="119" spans="2:65" s="1" customFormat="1" ht="31.5" customHeight="1" x14ac:dyDescent="0.3">
      <c r="B119" s="119"/>
      <c r="C119" s="120" t="s">
        <v>109</v>
      </c>
      <c r="D119" s="120" t="s">
        <v>84</v>
      </c>
      <c r="E119" s="121" t="s">
        <v>240</v>
      </c>
      <c r="F119" s="122" t="s">
        <v>241</v>
      </c>
      <c r="G119" s="123" t="s">
        <v>85</v>
      </c>
      <c r="H119" s="124">
        <v>1590</v>
      </c>
      <c r="I119" s="125"/>
      <c r="J119" s="126">
        <f>ROUND(I119*H119,2)</f>
        <v>0</v>
      </c>
      <c r="K119" s="122" t="s">
        <v>86</v>
      </c>
      <c r="L119" s="23"/>
      <c r="M119" s="127" t="s">
        <v>1</v>
      </c>
      <c r="N119" s="128" t="s">
        <v>28</v>
      </c>
      <c r="O119" s="24"/>
      <c r="P119" s="129">
        <f>O119*H119</f>
        <v>0</v>
      </c>
      <c r="Q119" s="129">
        <v>9.3999999999999997E-4</v>
      </c>
      <c r="R119" s="129">
        <f>Q119*H119</f>
        <v>1.4945999999999999</v>
      </c>
      <c r="S119" s="129">
        <v>0</v>
      </c>
      <c r="T119" s="130">
        <f>S119*H119</f>
        <v>0</v>
      </c>
      <c r="AR119" s="12" t="s">
        <v>106</v>
      </c>
      <c r="AT119" s="12" t="s">
        <v>84</v>
      </c>
      <c r="AU119" s="12" t="s">
        <v>42</v>
      </c>
      <c r="AY119" s="12" t="s">
        <v>81</v>
      </c>
      <c r="BE119" s="131">
        <f>IF(N119="základní",J119,0)</f>
        <v>0</v>
      </c>
      <c r="BF119" s="131">
        <f>IF(N119="snížená",J119,0)</f>
        <v>0</v>
      </c>
      <c r="BG119" s="131">
        <f>IF(N119="zákl. přenesená",J119,0)</f>
        <v>0</v>
      </c>
      <c r="BH119" s="131">
        <f>IF(N119="sníž. přenesená",J119,0)</f>
        <v>0</v>
      </c>
      <c r="BI119" s="131">
        <f>IF(N119="nulová",J119,0)</f>
        <v>0</v>
      </c>
      <c r="BJ119" s="12" t="s">
        <v>41</v>
      </c>
      <c r="BK119" s="131">
        <f>ROUND(I119*H119,2)</f>
        <v>0</v>
      </c>
      <c r="BL119" s="12" t="s">
        <v>106</v>
      </c>
      <c r="BM119" s="12" t="s">
        <v>242</v>
      </c>
    </row>
    <row r="120" spans="2:65" s="7" customFormat="1" x14ac:dyDescent="0.3">
      <c r="B120" s="132"/>
      <c r="D120" s="142" t="s">
        <v>88</v>
      </c>
      <c r="E120" s="161" t="s">
        <v>1</v>
      </c>
      <c r="F120" s="162" t="s">
        <v>243</v>
      </c>
      <c r="H120" s="163">
        <v>1590</v>
      </c>
      <c r="I120" s="137"/>
      <c r="L120" s="132"/>
      <c r="M120" s="138"/>
      <c r="N120" s="139"/>
      <c r="O120" s="139"/>
      <c r="P120" s="139"/>
      <c r="Q120" s="139"/>
      <c r="R120" s="139"/>
      <c r="S120" s="139"/>
      <c r="T120" s="140"/>
      <c r="AT120" s="134" t="s">
        <v>88</v>
      </c>
      <c r="AU120" s="134" t="s">
        <v>42</v>
      </c>
      <c r="AV120" s="7" t="s">
        <v>42</v>
      </c>
      <c r="AW120" s="7" t="s">
        <v>20</v>
      </c>
      <c r="AX120" s="7" t="s">
        <v>41</v>
      </c>
      <c r="AY120" s="134" t="s">
        <v>81</v>
      </c>
    </row>
    <row r="121" spans="2:65" s="1" customFormat="1" ht="31.5" customHeight="1" x14ac:dyDescent="0.3">
      <c r="B121" s="119"/>
      <c r="C121" s="151" t="s">
        <v>114</v>
      </c>
      <c r="D121" s="151" t="s">
        <v>93</v>
      </c>
      <c r="E121" s="152" t="s">
        <v>244</v>
      </c>
      <c r="F121" s="153" t="s">
        <v>245</v>
      </c>
      <c r="G121" s="154" t="s">
        <v>85</v>
      </c>
      <c r="H121" s="155">
        <v>874.5</v>
      </c>
      <c r="I121" s="156"/>
      <c r="J121" s="157">
        <f>ROUND(I121*H121,2)</f>
        <v>0</v>
      </c>
      <c r="K121" s="153" t="s">
        <v>86</v>
      </c>
      <c r="L121" s="158"/>
      <c r="M121" s="159" t="s">
        <v>1</v>
      </c>
      <c r="N121" s="160" t="s">
        <v>28</v>
      </c>
      <c r="O121" s="24"/>
      <c r="P121" s="129">
        <f>O121*H121</f>
        <v>0</v>
      </c>
      <c r="Q121" s="129">
        <v>4.8999999999999998E-3</v>
      </c>
      <c r="R121" s="129">
        <f>Q121*H121</f>
        <v>4.28505</v>
      </c>
      <c r="S121" s="129">
        <v>0</v>
      </c>
      <c r="T121" s="130">
        <f>S121*H121</f>
        <v>0</v>
      </c>
      <c r="AR121" s="12" t="s">
        <v>128</v>
      </c>
      <c r="AT121" s="12" t="s">
        <v>93</v>
      </c>
      <c r="AU121" s="12" t="s">
        <v>42</v>
      </c>
      <c r="AY121" s="12" t="s">
        <v>81</v>
      </c>
      <c r="BE121" s="131">
        <f>IF(N121="základní",J121,0)</f>
        <v>0</v>
      </c>
      <c r="BF121" s="131">
        <f>IF(N121="snížená",J121,0)</f>
        <v>0</v>
      </c>
      <c r="BG121" s="131">
        <f>IF(N121="zákl. přenesená",J121,0)</f>
        <v>0</v>
      </c>
      <c r="BH121" s="131">
        <f>IF(N121="sníž. přenesená",J121,0)</f>
        <v>0</v>
      </c>
      <c r="BI121" s="131">
        <f>IF(N121="nulová",J121,0)</f>
        <v>0</v>
      </c>
      <c r="BJ121" s="12" t="s">
        <v>41</v>
      </c>
      <c r="BK121" s="131">
        <f>ROUND(I121*H121,2)</f>
        <v>0</v>
      </c>
      <c r="BL121" s="12" t="s">
        <v>106</v>
      </c>
      <c r="BM121" s="12" t="s">
        <v>246</v>
      </c>
    </row>
    <row r="122" spans="2:65" s="7" customFormat="1" x14ac:dyDescent="0.3">
      <c r="B122" s="132"/>
      <c r="D122" s="142" t="s">
        <v>88</v>
      </c>
      <c r="E122" s="161" t="s">
        <v>1</v>
      </c>
      <c r="F122" s="162" t="s">
        <v>247</v>
      </c>
      <c r="H122" s="163">
        <v>874.5</v>
      </c>
      <c r="I122" s="137"/>
      <c r="L122" s="132"/>
      <c r="M122" s="138"/>
      <c r="N122" s="139"/>
      <c r="O122" s="139"/>
      <c r="P122" s="139"/>
      <c r="Q122" s="139"/>
      <c r="R122" s="139"/>
      <c r="S122" s="139"/>
      <c r="T122" s="140"/>
      <c r="AT122" s="134" t="s">
        <v>88</v>
      </c>
      <c r="AU122" s="134" t="s">
        <v>42</v>
      </c>
      <c r="AV122" s="7" t="s">
        <v>42</v>
      </c>
      <c r="AW122" s="7" t="s">
        <v>20</v>
      </c>
      <c r="AX122" s="7" t="s">
        <v>41</v>
      </c>
      <c r="AY122" s="134" t="s">
        <v>81</v>
      </c>
    </row>
    <row r="123" spans="2:65" s="1" customFormat="1" ht="22.5" customHeight="1" x14ac:dyDescent="0.3">
      <c r="B123" s="119"/>
      <c r="C123" s="151" t="s">
        <v>121</v>
      </c>
      <c r="D123" s="151" t="s">
        <v>93</v>
      </c>
      <c r="E123" s="152" t="s">
        <v>248</v>
      </c>
      <c r="F123" s="153" t="s">
        <v>249</v>
      </c>
      <c r="G123" s="154" t="s">
        <v>85</v>
      </c>
      <c r="H123" s="155">
        <v>874.5</v>
      </c>
      <c r="I123" s="156"/>
      <c r="J123" s="157">
        <f>ROUND(I123*H123,2)</f>
        <v>0</v>
      </c>
      <c r="K123" s="153" t="s">
        <v>86</v>
      </c>
      <c r="L123" s="158"/>
      <c r="M123" s="159" t="s">
        <v>1</v>
      </c>
      <c r="N123" s="160" t="s">
        <v>28</v>
      </c>
      <c r="O123" s="24"/>
      <c r="P123" s="129">
        <f>O123*H123</f>
        <v>0</v>
      </c>
      <c r="Q123" s="129">
        <v>3.5000000000000001E-3</v>
      </c>
      <c r="R123" s="129">
        <f>Q123*H123</f>
        <v>3.0607500000000001</v>
      </c>
      <c r="S123" s="129">
        <v>0</v>
      </c>
      <c r="T123" s="130">
        <f>S123*H123</f>
        <v>0</v>
      </c>
      <c r="AR123" s="12" t="s">
        <v>128</v>
      </c>
      <c r="AT123" s="12" t="s">
        <v>93</v>
      </c>
      <c r="AU123" s="12" t="s">
        <v>42</v>
      </c>
      <c r="AY123" s="12" t="s">
        <v>81</v>
      </c>
      <c r="BE123" s="131">
        <f>IF(N123="základní",J123,0)</f>
        <v>0</v>
      </c>
      <c r="BF123" s="131">
        <f>IF(N123="snížená",J123,0)</f>
        <v>0</v>
      </c>
      <c r="BG123" s="131">
        <f>IF(N123="zákl. přenesená",J123,0)</f>
        <v>0</v>
      </c>
      <c r="BH123" s="131">
        <f>IF(N123="sníž. přenesená",J123,0)</f>
        <v>0</v>
      </c>
      <c r="BI123" s="131">
        <f>IF(N123="nulová",J123,0)</f>
        <v>0</v>
      </c>
      <c r="BJ123" s="12" t="s">
        <v>41</v>
      </c>
      <c r="BK123" s="131">
        <f>ROUND(I123*H123,2)</f>
        <v>0</v>
      </c>
      <c r="BL123" s="12" t="s">
        <v>106</v>
      </c>
      <c r="BM123" s="12" t="s">
        <v>250</v>
      </c>
    </row>
    <row r="124" spans="2:65" s="7" customFormat="1" x14ac:dyDescent="0.3">
      <c r="B124" s="132"/>
      <c r="D124" s="142" t="s">
        <v>88</v>
      </c>
      <c r="E124" s="161" t="s">
        <v>1</v>
      </c>
      <c r="F124" s="162" t="s">
        <v>247</v>
      </c>
      <c r="H124" s="163">
        <v>874.5</v>
      </c>
      <c r="I124" s="137"/>
      <c r="L124" s="132"/>
      <c r="M124" s="138"/>
      <c r="N124" s="139"/>
      <c r="O124" s="139"/>
      <c r="P124" s="139"/>
      <c r="Q124" s="139"/>
      <c r="R124" s="139"/>
      <c r="S124" s="139"/>
      <c r="T124" s="140"/>
      <c r="AT124" s="134" t="s">
        <v>88</v>
      </c>
      <c r="AU124" s="134" t="s">
        <v>42</v>
      </c>
      <c r="AV124" s="7" t="s">
        <v>42</v>
      </c>
      <c r="AW124" s="7" t="s">
        <v>20</v>
      </c>
      <c r="AX124" s="7" t="s">
        <v>41</v>
      </c>
      <c r="AY124" s="134" t="s">
        <v>81</v>
      </c>
    </row>
    <row r="125" spans="2:65" s="1" customFormat="1" ht="31.5" customHeight="1" x14ac:dyDescent="0.3">
      <c r="B125" s="119"/>
      <c r="C125" s="120" t="s">
        <v>122</v>
      </c>
      <c r="D125" s="120" t="s">
        <v>84</v>
      </c>
      <c r="E125" s="121" t="s">
        <v>251</v>
      </c>
      <c r="F125" s="122" t="s">
        <v>252</v>
      </c>
      <c r="G125" s="123" t="s">
        <v>85</v>
      </c>
      <c r="H125" s="124">
        <v>37.137999999999998</v>
      </c>
      <c r="I125" s="125"/>
      <c r="J125" s="126">
        <f>ROUND(I125*H125,2)</f>
        <v>0</v>
      </c>
      <c r="K125" s="122" t="s">
        <v>86</v>
      </c>
      <c r="L125" s="23"/>
      <c r="M125" s="127" t="s">
        <v>1</v>
      </c>
      <c r="N125" s="128" t="s">
        <v>28</v>
      </c>
      <c r="O125" s="24"/>
      <c r="P125" s="129">
        <f>O125*H125</f>
        <v>0</v>
      </c>
      <c r="Q125" s="129">
        <v>9.3999999999999997E-4</v>
      </c>
      <c r="R125" s="129">
        <f>Q125*H125</f>
        <v>3.4909719999999998E-2</v>
      </c>
      <c r="S125" s="129">
        <v>0</v>
      </c>
      <c r="T125" s="130">
        <f>S125*H125</f>
        <v>0</v>
      </c>
      <c r="AR125" s="12" t="s">
        <v>106</v>
      </c>
      <c r="AT125" s="12" t="s">
        <v>84</v>
      </c>
      <c r="AU125" s="12" t="s">
        <v>42</v>
      </c>
      <c r="AY125" s="12" t="s">
        <v>81</v>
      </c>
      <c r="BE125" s="131">
        <f>IF(N125="základní",J125,0)</f>
        <v>0</v>
      </c>
      <c r="BF125" s="131">
        <f>IF(N125="snížená",J125,0)</f>
        <v>0</v>
      </c>
      <c r="BG125" s="131">
        <f>IF(N125="zákl. přenesená",J125,0)</f>
        <v>0</v>
      </c>
      <c r="BH125" s="131">
        <f>IF(N125="sníž. přenesená",J125,0)</f>
        <v>0</v>
      </c>
      <c r="BI125" s="131">
        <f>IF(N125="nulová",J125,0)</f>
        <v>0</v>
      </c>
      <c r="BJ125" s="12" t="s">
        <v>41</v>
      </c>
      <c r="BK125" s="131">
        <f>ROUND(I125*H125,2)</f>
        <v>0</v>
      </c>
      <c r="BL125" s="12" t="s">
        <v>106</v>
      </c>
      <c r="BM125" s="12" t="s">
        <v>253</v>
      </c>
    </row>
    <row r="126" spans="2:65" s="1" customFormat="1" ht="31.5" customHeight="1" x14ac:dyDescent="0.3">
      <c r="B126" s="119"/>
      <c r="C126" s="120" t="s">
        <v>4</v>
      </c>
      <c r="D126" s="120" t="s">
        <v>84</v>
      </c>
      <c r="E126" s="121" t="s">
        <v>254</v>
      </c>
      <c r="F126" s="122" t="s">
        <v>255</v>
      </c>
      <c r="G126" s="123" t="s">
        <v>103</v>
      </c>
      <c r="H126" s="124">
        <v>8.9749999999999996</v>
      </c>
      <c r="I126" s="125"/>
      <c r="J126" s="126">
        <f>ROUND(I126*H126,2)</f>
        <v>0</v>
      </c>
      <c r="K126" s="122" t="s">
        <v>86</v>
      </c>
      <c r="L126" s="23"/>
      <c r="M126" s="127" t="s">
        <v>1</v>
      </c>
      <c r="N126" s="128" t="s">
        <v>28</v>
      </c>
      <c r="O126" s="24"/>
      <c r="P126" s="129">
        <f>O126*H126</f>
        <v>0</v>
      </c>
      <c r="Q126" s="129">
        <v>0</v>
      </c>
      <c r="R126" s="129">
        <f>Q126*H126</f>
        <v>0</v>
      </c>
      <c r="S126" s="129">
        <v>0</v>
      </c>
      <c r="T126" s="130">
        <f>S126*H126</f>
        <v>0</v>
      </c>
      <c r="AR126" s="12" t="s">
        <v>106</v>
      </c>
      <c r="AT126" s="12" t="s">
        <v>84</v>
      </c>
      <c r="AU126" s="12" t="s">
        <v>42</v>
      </c>
      <c r="AY126" s="12" t="s">
        <v>81</v>
      </c>
      <c r="BE126" s="131">
        <f>IF(N126="základní",J126,0)</f>
        <v>0</v>
      </c>
      <c r="BF126" s="131">
        <f>IF(N126="snížená",J126,0)</f>
        <v>0</v>
      </c>
      <c r="BG126" s="131">
        <f>IF(N126="zákl. přenesená",J126,0)</f>
        <v>0</v>
      </c>
      <c r="BH126" s="131">
        <f>IF(N126="sníž. přenesená",J126,0)</f>
        <v>0</v>
      </c>
      <c r="BI126" s="131">
        <f>IF(N126="nulová",J126,0)</f>
        <v>0</v>
      </c>
      <c r="BJ126" s="12" t="s">
        <v>41</v>
      </c>
      <c r="BK126" s="131">
        <f>ROUND(I126*H126,2)</f>
        <v>0</v>
      </c>
      <c r="BL126" s="12" t="s">
        <v>106</v>
      </c>
      <c r="BM126" s="12" t="s">
        <v>256</v>
      </c>
    </row>
    <row r="127" spans="2:65" s="6" customFormat="1" ht="29.85" customHeight="1" x14ac:dyDescent="0.3">
      <c r="B127" s="105"/>
      <c r="D127" s="116" t="s">
        <v>38</v>
      </c>
      <c r="E127" s="117" t="s">
        <v>257</v>
      </c>
      <c r="F127" s="117" t="s">
        <v>258</v>
      </c>
      <c r="I127" s="108"/>
      <c r="J127" s="118">
        <f>BK127</f>
        <v>0</v>
      </c>
      <c r="L127" s="105"/>
      <c r="M127" s="110"/>
      <c r="N127" s="111"/>
      <c r="O127" s="111"/>
      <c r="P127" s="112">
        <f>SUM(P128:P142)</f>
        <v>0</v>
      </c>
      <c r="Q127" s="111"/>
      <c r="R127" s="112">
        <f>SUM(R128:R142)</f>
        <v>7.5231000000000003</v>
      </c>
      <c r="S127" s="111"/>
      <c r="T127" s="113">
        <f>SUM(T128:T142)</f>
        <v>2.431</v>
      </c>
      <c r="AR127" s="106" t="s">
        <v>42</v>
      </c>
      <c r="AT127" s="114" t="s">
        <v>38</v>
      </c>
      <c r="AU127" s="114" t="s">
        <v>41</v>
      </c>
      <c r="AY127" s="106" t="s">
        <v>81</v>
      </c>
      <c r="BK127" s="115">
        <f>SUM(BK128:BK142)</f>
        <v>0</v>
      </c>
    </row>
    <row r="128" spans="2:65" s="1" customFormat="1" ht="44.25" customHeight="1" x14ac:dyDescent="0.3">
      <c r="B128" s="119"/>
      <c r="C128" s="120" t="s">
        <v>123</v>
      </c>
      <c r="D128" s="120" t="s">
        <v>84</v>
      </c>
      <c r="E128" s="121" t="s">
        <v>259</v>
      </c>
      <c r="F128" s="122" t="s">
        <v>260</v>
      </c>
      <c r="G128" s="123" t="s">
        <v>85</v>
      </c>
      <c r="H128" s="124">
        <v>715</v>
      </c>
      <c r="I128" s="125"/>
      <c r="J128" s="126">
        <f>ROUND(I128*H128,2)</f>
        <v>0</v>
      </c>
      <c r="K128" s="122" t="s">
        <v>86</v>
      </c>
      <c r="L128" s="23"/>
      <c r="M128" s="127" t="s">
        <v>1</v>
      </c>
      <c r="N128" s="128" t="s">
        <v>28</v>
      </c>
      <c r="O128" s="24"/>
      <c r="P128" s="129">
        <f>O128*H128</f>
        <v>0</v>
      </c>
      <c r="Q128" s="129">
        <v>0</v>
      </c>
      <c r="R128" s="129">
        <f>Q128*H128</f>
        <v>0</v>
      </c>
      <c r="S128" s="129">
        <v>3.3999999999999998E-3</v>
      </c>
      <c r="T128" s="130">
        <f>S128*H128</f>
        <v>2.431</v>
      </c>
      <c r="AR128" s="12" t="s">
        <v>106</v>
      </c>
      <c r="AT128" s="12" t="s">
        <v>84</v>
      </c>
      <c r="AU128" s="12" t="s">
        <v>42</v>
      </c>
      <c r="AY128" s="12" t="s">
        <v>81</v>
      </c>
      <c r="BE128" s="131">
        <f>IF(N128="základní",J128,0)</f>
        <v>0</v>
      </c>
      <c r="BF128" s="131">
        <f>IF(N128="snížená",J128,0)</f>
        <v>0</v>
      </c>
      <c r="BG128" s="131">
        <f>IF(N128="zákl. přenesená",J128,0)</f>
        <v>0</v>
      </c>
      <c r="BH128" s="131">
        <f>IF(N128="sníž. přenesená",J128,0)</f>
        <v>0</v>
      </c>
      <c r="BI128" s="131">
        <f>IF(N128="nulová",J128,0)</f>
        <v>0</v>
      </c>
      <c r="BJ128" s="12" t="s">
        <v>41</v>
      </c>
      <c r="BK128" s="131">
        <f>ROUND(I128*H128,2)</f>
        <v>0</v>
      </c>
      <c r="BL128" s="12" t="s">
        <v>106</v>
      </c>
      <c r="BM128" s="12" t="s">
        <v>261</v>
      </c>
    </row>
    <row r="129" spans="2:65" s="7" customFormat="1" x14ac:dyDescent="0.3">
      <c r="B129" s="132"/>
      <c r="D129" s="142" t="s">
        <v>88</v>
      </c>
      <c r="E129" s="161" t="s">
        <v>1</v>
      </c>
      <c r="F129" s="162" t="s">
        <v>181</v>
      </c>
      <c r="H129" s="163">
        <v>715</v>
      </c>
      <c r="I129" s="137"/>
      <c r="L129" s="132"/>
      <c r="M129" s="138"/>
      <c r="N129" s="139"/>
      <c r="O129" s="139"/>
      <c r="P129" s="139"/>
      <c r="Q129" s="139"/>
      <c r="R129" s="139"/>
      <c r="S129" s="139"/>
      <c r="T129" s="140"/>
      <c r="AT129" s="134" t="s">
        <v>88</v>
      </c>
      <c r="AU129" s="134" t="s">
        <v>42</v>
      </c>
      <c r="AV129" s="7" t="s">
        <v>42</v>
      </c>
      <c r="AW129" s="7" t="s">
        <v>20</v>
      </c>
      <c r="AX129" s="7" t="s">
        <v>41</v>
      </c>
      <c r="AY129" s="134" t="s">
        <v>81</v>
      </c>
    </row>
    <row r="130" spans="2:65" s="1" customFormat="1" ht="31.5" customHeight="1" x14ac:dyDescent="0.3">
      <c r="B130" s="119"/>
      <c r="C130" s="120" t="s">
        <v>262</v>
      </c>
      <c r="D130" s="120" t="s">
        <v>84</v>
      </c>
      <c r="E130" s="121" t="s">
        <v>263</v>
      </c>
      <c r="F130" s="122" t="s">
        <v>264</v>
      </c>
      <c r="G130" s="123" t="s">
        <v>85</v>
      </c>
      <c r="H130" s="124">
        <v>52</v>
      </c>
      <c r="I130" s="125"/>
      <c r="J130" s="126">
        <f>ROUND(I130*H130,2)</f>
        <v>0</v>
      </c>
      <c r="K130" s="122" t="s">
        <v>86</v>
      </c>
      <c r="L130" s="23"/>
      <c r="M130" s="127" t="s">
        <v>1</v>
      </c>
      <c r="N130" s="128" t="s">
        <v>28</v>
      </c>
      <c r="O130" s="24"/>
      <c r="P130" s="129">
        <f>O130*H130</f>
        <v>0</v>
      </c>
      <c r="Q130" s="129">
        <v>0</v>
      </c>
      <c r="R130" s="129">
        <f>Q130*H130</f>
        <v>0</v>
      </c>
      <c r="S130" s="129">
        <v>0</v>
      </c>
      <c r="T130" s="130">
        <f>S130*H130</f>
        <v>0</v>
      </c>
      <c r="AR130" s="12" t="s">
        <v>106</v>
      </c>
      <c r="AT130" s="12" t="s">
        <v>84</v>
      </c>
      <c r="AU130" s="12" t="s">
        <v>42</v>
      </c>
      <c r="AY130" s="12" t="s">
        <v>81</v>
      </c>
      <c r="BE130" s="131">
        <f>IF(N130="základní",J130,0)</f>
        <v>0</v>
      </c>
      <c r="BF130" s="131">
        <f>IF(N130="snížená",J130,0)</f>
        <v>0</v>
      </c>
      <c r="BG130" s="131">
        <f>IF(N130="zákl. přenesená",J130,0)</f>
        <v>0</v>
      </c>
      <c r="BH130" s="131">
        <f>IF(N130="sníž. přenesená",J130,0)</f>
        <v>0</v>
      </c>
      <c r="BI130" s="131">
        <f>IF(N130="nulová",J130,0)</f>
        <v>0</v>
      </c>
      <c r="BJ130" s="12" t="s">
        <v>41</v>
      </c>
      <c r="BK130" s="131">
        <f>ROUND(I130*H130,2)</f>
        <v>0</v>
      </c>
      <c r="BL130" s="12" t="s">
        <v>106</v>
      </c>
      <c r="BM130" s="12" t="s">
        <v>265</v>
      </c>
    </row>
    <row r="131" spans="2:65" s="7" customFormat="1" x14ac:dyDescent="0.3">
      <c r="B131" s="132"/>
      <c r="D131" s="142" t="s">
        <v>88</v>
      </c>
      <c r="E131" s="161" t="s">
        <v>1</v>
      </c>
      <c r="F131" s="162" t="s">
        <v>183</v>
      </c>
      <c r="H131" s="163">
        <v>52</v>
      </c>
      <c r="I131" s="137"/>
      <c r="L131" s="132"/>
      <c r="M131" s="138"/>
      <c r="N131" s="139"/>
      <c r="O131" s="139"/>
      <c r="P131" s="139"/>
      <c r="Q131" s="139"/>
      <c r="R131" s="139"/>
      <c r="S131" s="139"/>
      <c r="T131" s="140"/>
      <c r="AT131" s="134" t="s">
        <v>88</v>
      </c>
      <c r="AU131" s="134" t="s">
        <v>42</v>
      </c>
      <c r="AV131" s="7" t="s">
        <v>42</v>
      </c>
      <c r="AW131" s="7" t="s">
        <v>20</v>
      </c>
      <c r="AX131" s="7" t="s">
        <v>41</v>
      </c>
      <c r="AY131" s="134" t="s">
        <v>81</v>
      </c>
    </row>
    <row r="132" spans="2:65" s="1" customFormat="1" ht="31.5" customHeight="1" x14ac:dyDescent="0.3">
      <c r="B132" s="119"/>
      <c r="C132" s="120" t="s">
        <v>125</v>
      </c>
      <c r="D132" s="120" t="s">
        <v>84</v>
      </c>
      <c r="E132" s="121" t="s">
        <v>266</v>
      </c>
      <c r="F132" s="122" t="s">
        <v>267</v>
      </c>
      <c r="G132" s="123" t="s">
        <v>85</v>
      </c>
      <c r="H132" s="124">
        <v>715</v>
      </c>
      <c r="I132" s="125"/>
      <c r="J132" s="126">
        <f>ROUND(I132*H132,2)</f>
        <v>0</v>
      </c>
      <c r="K132" s="122" t="s">
        <v>86</v>
      </c>
      <c r="L132" s="23"/>
      <c r="M132" s="127" t="s">
        <v>1</v>
      </c>
      <c r="N132" s="128" t="s">
        <v>28</v>
      </c>
      <c r="O132" s="24"/>
      <c r="P132" s="129">
        <f>O132*H132</f>
        <v>0</v>
      </c>
      <c r="Q132" s="129">
        <v>0</v>
      </c>
      <c r="R132" s="129">
        <f>Q132*H132</f>
        <v>0</v>
      </c>
      <c r="S132" s="129">
        <v>0</v>
      </c>
      <c r="T132" s="130">
        <f>S132*H132</f>
        <v>0</v>
      </c>
      <c r="AR132" s="12" t="s">
        <v>106</v>
      </c>
      <c r="AT132" s="12" t="s">
        <v>84</v>
      </c>
      <c r="AU132" s="12" t="s">
        <v>42</v>
      </c>
      <c r="AY132" s="12" t="s">
        <v>81</v>
      </c>
      <c r="BE132" s="131">
        <f>IF(N132="základní",J132,0)</f>
        <v>0</v>
      </c>
      <c r="BF132" s="131">
        <f>IF(N132="snížená",J132,0)</f>
        <v>0</v>
      </c>
      <c r="BG132" s="131">
        <f>IF(N132="zákl. přenesená",J132,0)</f>
        <v>0</v>
      </c>
      <c r="BH132" s="131">
        <f>IF(N132="sníž. přenesená",J132,0)</f>
        <v>0</v>
      </c>
      <c r="BI132" s="131">
        <f>IF(N132="nulová",J132,0)</f>
        <v>0</v>
      </c>
      <c r="BJ132" s="12" t="s">
        <v>41</v>
      </c>
      <c r="BK132" s="131">
        <f>ROUND(I132*H132,2)</f>
        <v>0</v>
      </c>
      <c r="BL132" s="12" t="s">
        <v>106</v>
      </c>
      <c r="BM132" s="12" t="s">
        <v>268</v>
      </c>
    </row>
    <row r="133" spans="2:65" s="7" customFormat="1" x14ac:dyDescent="0.3">
      <c r="B133" s="132"/>
      <c r="D133" s="142" t="s">
        <v>88</v>
      </c>
      <c r="E133" s="161" t="s">
        <v>1</v>
      </c>
      <c r="F133" s="162" t="s">
        <v>181</v>
      </c>
      <c r="H133" s="163">
        <v>715</v>
      </c>
      <c r="I133" s="137"/>
      <c r="L133" s="132"/>
      <c r="M133" s="138"/>
      <c r="N133" s="139"/>
      <c r="O133" s="139"/>
      <c r="P133" s="139"/>
      <c r="Q133" s="139"/>
      <c r="R133" s="139"/>
      <c r="S133" s="139"/>
      <c r="T133" s="140"/>
      <c r="AT133" s="134" t="s">
        <v>88</v>
      </c>
      <c r="AU133" s="134" t="s">
        <v>42</v>
      </c>
      <c r="AV133" s="7" t="s">
        <v>42</v>
      </c>
      <c r="AW133" s="7" t="s">
        <v>20</v>
      </c>
      <c r="AX133" s="7" t="s">
        <v>41</v>
      </c>
      <c r="AY133" s="134" t="s">
        <v>81</v>
      </c>
    </row>
    <row r="134" spans="2:65" s="1" customFormat="1" ht="31.5" customHeight="1" x14ac:dyDescent="0.3">
      <c r="B134" s="119"/>
      <c r="C134" s="151" t="s">
        <v>126</v>
      </c>
      <c r="D134" s="151" t="s">
        <v>93</v>
      </c>
      <c r="E134" s="152" t="s">
        <v>269</v>
      </c>
      <c r="F134" s="153" t="s">
        <v>270</v>
      </c>
      <c r="G134" s="154" t="s">
        <v>85</v>
      </c>
      <c r="H134" s="155">
        <v>156</v>
      </c>
      <c r="I134" s="156"/>
      <c r="J134" s="157">
        <f>ROUND(I134*H134,2)</f>
        <v>0</v>
      </c>
      <c r="K134" s="153" t="s">
        <v>86</v>
      </c>
      <c r="L134" s="158"/>
      <c r="M134" s="159" t="s">
        <v>1</v>
      </c>
      <c r="N134" s="160" t="s">
        <v>28</v>
      </c>
      <c r="O134" s="24"/>
      <c r="P134" s="129">
        <f>O134*H134</f>
        <v>0</v>
      </c>
      <c r="Q134" s="129">
        <v>3.5999999999999999E-3</v>
      </c>
      <c r="R134" s="129">
        <f>Q134*H134</f>
        <v>0.56159999999999999</v>
      </c>
      <c r="S134" s="129">
        <v>0</v>
      </c>
      <c r="T134" s="130">
        <f>S134*H134</f>
        <v>0</v>
      </c>
      <c r="AR134" s="12" t="s">
        <v>128</v>
      </c>
      <c r="AT134" s="12" t="s">
        <v>93</v>
      </c>
      <c r="AU134" s="12" t="s">
        <v>42</v>
      </c>
      <c r="AY134" s="12" t="s">
        <v>81</v>
      </c>
      <c r="BE134" s="131">
        <f>IF(N134="základní",J134,0)</f>
        <v>0</v>
      </c>
      <c r="BF134" s="131">
        <f>IF(N134="snížená",J134,0)</f>
        <v>0</v>
      </c>
      <c r="BG134" s="131">
        <f>IF(N134="zákl. přenesená",J134,0)</f>
        <v>0</v>
      </c>
      <c r="BH134" s="131">
        <f>IF(N134="sníž. přenesená",J134,0)</f>
        <v>0</v>
      </c>
      <c r="BI134" s="131">
        <f>IF(N134="nulová",J134,0)</f>
        <v>0</v>
      </c>
      <c r="BJ134" s="12" t="s">
        <v>41</v>
      </c>
      <c r="BK134" s="131">
        <f>ROUND(I134*H134,2)</f>
        <v>0</v>
      </c>
      <c r="BL134" s="12" t="s">
        <v>106</v>
      </c>
      <c r="BM134" s="12" t="s">
        <v>271</v>
      </c>
    </row>
    <row r="135" spans="2:65" s="7" customFormat="1" x14ac:dyDescent="0.3">
      <c r="B135" s="132"/>
      <c r="D135" s="133" t="s">
        <v>88</v>
      </c>
      <c r="E135" s="134" t="s">
        <v>183</v>
      </c>
      <c r="F135" s="135" t="s">
        <v>272</v>
      </c>
      <c r="H135" s="136">
        <v>52</v>
      </c>
      <c r="I135" s="137"/>
      <c r="L135" s="132"/>
      <c r="M135" s="138"/>
      <c r="N135" s="139"/>
      <c r="O135" s="139"/>
      <c r="P135" s="139"/>
      <c r="Q135" s="139"/>
      <c r="R135" s="139"/>
      <c r="S135" s="139"/>
      <c r="T135" s="140"/>
      <c r="AT135" s="134" t="s">
        <v>88</v>
      </c>
      <c r="AU135" s="134" t="s">
        <v>42</v>
      </c>
      <c r="AV135" s="7" t="s">
        <v>42</v>
      </c>
      <c r="AW135" s="7" t="s">
        <v>20</v>
      </c>
      <c r="AX135" s="7" t="s">
        <v>39</v>
      </c>
      <c r="AY135" s="134" t="s">
        <v>81</v>
      </c>
    </row>
    <row r="136" spans="2:65" s="7" customFormat="1" x14ac:dyDescent="0.3">
      <c r="B136" s="132"/>
      <c r="D136" s="142" t="s">
        <v>88</v>
      </c>
      <c r="E136" s="161" t="s">
        <v>1</v>
      </c>
      <c r="F136" s="162" t="s">
        <v>273</v>
      </c>
      <c r="H136" s="163">
        <v>156</v>
      </c>
      <c r="I136" s="137"/>
      <c r="L136" s="132"/>
      <c r="M136" s="138"/>
      <c r="N136" s="139"/>
      <c r="O136" s="139"/>
      <c r="P136" s="139"/>
      <c r="Q136" s="139"/>
      <c r="R136" s="139"/>
      <c r="S136" s="139"/>
      <c r="T136" s="140"/>
      <c r="AT136" s="134" t="s">
        <v>88</v>
      </c>
      <c r="AU136" s="134" t="s">
        <v>42</v>
      </c>
      <c r="AV136" s="7" t="s">
        <v>42</v>
      </c>
      <c r="AW136" s="7" t="s">
        <v>20</v>
      </c>
      <c r="AX136" s="7" t="s">
        <v>41</v>
      </c>
      <c r="AY136" s="134" t="s">
        <v>81</v>
      </c>
    </row>
    <row r="137" spans="2:65" s="1" customFormat="1" ht="22.5" customHeight="1" x14ac:dyDescent="0.3">
      <c r="B137" s="119"/>
      <c r="C137" s="151" t="s">
        <v>127</v>
      </c>
      <c r="D137" s="151" t="s">
        <v>93</v>
      </c>
      <c r="E137" s="152" t="s">
        <v>274</v>
      </c>
      <c r="F137" s="153" t="s">
        <v>275</v>
      </c>
      <c r="G137" s="154" t="s">
        <v>85</v>
      </c>
      <c r="H137" s="155">
        <v>663</v>
      </c>
      <c r="I137" s="156"/>
      <c r="J137" s="157">
        <f>ROUND(I137*H137,2)</f>
        <v>0</v>
      </c>
      <c r="K137" s="153" t="s">
        <v>86</v>
      </c>
      <c r="L137" s="158"/>
      <c r="M137" s="159" t="s">
        <v>1</v>
      </c>
      <c r="N137" s="160" t="s">
        <v>28</v>
      </c>
      <c r="O137" s="24"/>
      <c r="P137" s="129">
        <f>O137*H137</f>
        <v>0</v>
      </c>
      <c r="Q137" s="129">
        <v>7.0000000000000001E-3</v>
      </c>
      <c r="R137" s="129">
        <f>Q137*H137</f>
        <v>4.641</v>
      </c>
      <c r="S137" s="129">
        <v>0</v>
      </c>
      <c r="T137" s="130">
        <f>S137*H137</f>
        <v>0</v>
      </c>
      <c r="AR137" s="12" t="s">
        <v>128</v>
      </c>
      <c r="AT137" s="12" t="s">
        <v>93</v>
      </c>
      <c r="AU137" s="12" t="s">
        <v>42</v>
      </c>
      <c r="AY137" s="12" t="s">
        <v>81</v>
      </c>
      <c r="BE137" s="131">
        <f>IF(N137="základní",J137,0)</f>
        <v>0</v>
      </c>
      <c r="BF137" s="131">
        <f>IF(N137="snížená",J137,0)</f>
        <v>0</v>
      </c>
      <c r="BG137" s="131">
        <f>IF(N137="zákl. přenesená",J137,0)</f>
        <v>0</v>
      </c>
      <c r="BH137" s="131">
        <f>IF(N137="sníž. přenesená",J137,0)</f>
        <v>0</v>
      </c>
      <c r="BI137" s="131">
        <f>IF(N137="nulová",J137,0)</f>
        <v>0</v>
      </c>
      <c r="BJ137" s="12" t="s">
        <v>41</v>
      </c>
      <c r="BK137" s="131">
        <f>ROUND(I137*H137,2)</f>
        <v>0</v>
      </c>
      <c r="BL137" s="12" t="s">
        <v>106</v>
      </c>
      <c r="BM137" s="12" t="s">
        <v>276</v>
      </c>
    </row>
    <row r="138" spans="2:65" s="7" customFormat="1" x14ac:dyDescent="0.3">
      <c r="B138" s="132"/>
      <c r="D138" s="142" t="s">
        <v>88</v>
      </c>
      <c r="E138" s="161" t="s">
        <v>1</v>
      </c>
      <c r="F138" s="162" t="s">
        <v>277</v>
      </c>
      <c r="H138" s="163">
        <v>663</v>
      </c>
      <c r="I138" s="137"/>
      <c r="L138" s="132"/>
      <c r="M138" s="138"/>
      <c r="N138" s="139"/>
      <c r="O138" s="139"/>
      <c r="P138" s="139"/>
      <c r="Q138" s="139"/>
      <c r="R138" s="139"/>
      <c r="S138" s="139"/>
      <c r="T138" s="140"/>
      <c r="AT138" s="134" t="s">
        <v>88</v>
      </c>
      <c r="AU138" s="134" t="s">
        <v>42</v>
      </c>
      <c r="AV138" s="7" t="s">
        <v>42</v>
      </c>
      <c r="AW138" s="7" t="s">
        <v>20</v>
      </c>
      <c r="AX138" s="7" t="s">
        <v>41</v>
      </c>
      <c r="AY138" s="134" t="s">
        <v>81</v>
      </c>
    </row>
    <row r="139" spans="2:65" s="1" customFormat="1" ht="22.5" customHeight="1" x14ac:dyDescent="0.3">
      <c r="B139" s="119"/>
      <c r="C139" s="151" t="s">
        <v>129</v>
      </c>
      <c r="D139" s="151" t="s">
        <v>93</v>
      </c>
      <c r="E139" s="152" t="s">
        <v>278</v>
      </c>
      <c r="F139" s="153" t="s">
        <v>279</v>
      </c>
      <c r="G139" s="154" t="s">
        <v>85</v>
      </c>
      <c r="H139" s="155">
        <v>663</v>
      </c>
      <c r="I139" s="156"/>
      <c r="J139" s="157">
        <f>ROUND(I139*H139,2)</f>
        <v>0</v>
      </c>
      <c r="K139" s="153" t="s">
        <v>86</v>
      </c>
      <c r="L139" s="158"/>
      <c r="M139" s="159" t="s">
        <v>1</v>
      </c>
      <c r="N139" s="160" t="s">
        <v>28</v>
      </c>
      <c r="O139" s="24"/>
      <c r="P139" s="129">
        <f>O139*H139</f>
        <v>0</v>
      </c>
      <c r="Q139" s="129">
        <v>3.5000000000000001E-3</v>
      </c>
      <c r="R139" s="129">
        <f>Q139*H139</f>
        <v>2.3205</v>
      </c>
      <c r="S139" s="129">
        <v>0</v>
      </c>
      <c r="T139" s="130">
        <f>S139*H139</f>
        <v>0</v>
      </c>
      <c r="AR139" s="12" t="s">
        <v>128</v>
      </c>
      <c r="AT139" s="12" t="s">
        <v>93</v>
      </c>
      <c r="AU139" s="12" t="s">
        <v>42</v>
      </c>
      <c r="AY139" s="12" t="s">
        <v>81</v>
      </c>
      <c r="BE139" s="131">
        <f>IF(N139="základní",J139,0)</f>
        <v>0</v>
      </c>
      <c r="BF139" s="131">
        <f>IF(N139="snížená",J139,0)</f>
        <v>0</v>
      </c>
      <c r="BG139" s="131">
        <f>IF(N139="zákl. přenesená",J139,0)</f>
        <v>0</v>
      </c>
      <c r="BH139" s="131">
        <f>IF(N139="sníž. přenesená",J139,0)</f>
        <v>0</v>
      </c>
      <c r="BI139" s="131">
        <f>IF(N139="nulová",J139,0)</f>
        <v>0</v>
      </c>
      <c r="BJ139" s="12" t="s">
        <v>41</v>
      </c>
      <c r="BK139" s="131">
        <f>ROUND(I139*H139,2)</f>
        <v>0</v>
      </c>
      <c r="BL139" s="12" t="s">
        <v>106</v>
      </c>
      <c r="BM139" s="12" t="s">
        <v>280</v>
      </c>
    </row>
    <row r="140" spans="2:65" s="7" customFormat="1" x14ac:dyDescent="0.3">
      <c r="B140" s="132"/>
      <c r="D140" s="142" t="s">
        <v>88</v>
      </c>
      <c r="E140" s="161" t="s">
        <v>1</v>
      </c>
      <c r="F140" s="162" t="s">
        <v>277</v>
      </c>
      <c r="H140" s="163">
        <v>663</v>
      </c>
      <c r="I140" s="137"/>
      <c r="L140" s="132"/>
      <c r="M140" s="138"/>
      <c r="N140" s="139"/>
      <c r="O140" s="139"/>
      <c r="P140" s="139"/>
      <c r="Q140" s="139"/>
      <c r="R140" s="139"/>
      <c r="S140" s="139"/>
      <c r="T140" s="140"/>
      <c r="AT140" s="134" t="s">
        <v>88</v>
      </c>
      <c r="AU140" s="134" t="s">
        <v>42</v>
      </c>
      <c r="AV140" s="7" t="s">
        <v>42</v>
      </c>
      <c r="AW140" s="7" t="s">
        <v>20</v>
      </c>
      <c r="AX140" s="7" t="s">
        <v>41</v>
      </c>
      <c r="AY140" s="134" t="s">
        <v>81</v>
      </c>
    </row>
    <row r="141" spans="2:65" s="1" customFormat="1" ht="31.5" customHeight="1" x14ac:dyDescent="0.3">
      <c r="B141" s="119"/>
      <c r="C141" s="120" t="s">
        <v>281</v>
      </c>
      <c r="D141" s="120" t="s">
        <v>84</v>
      </c>
      <c r="E141" s="121" t="s">
        <v>282</v>
      </c>
      <c r="F141" s="122" t="s">
        <v>283</v>
      </c>
      <c r="G141" s="123" t="s">
        <v>103</v>
      </c>
      <c r="H141" s="124">
        <v>7.6669999999999998</v>
      </c>
      <c r="I141" s="125"/>
      <c r="J141" s="126">
        <f>ROUND(I141*H141,2)</f>
        <v>0</v>
      </c>
      <c r="K141" s="122" t="s">
        <v>86</v>
      </c>
      <c r="L141" s="23"/>
      <c r="M141" s="127" t="s">
        <v>1</v>
      </c>
      <c r="N141" s="128" t="s">
        <v>28</v>
      </c>
      <c r="O141" s="24"/>
      <c r="P141" s="129">
        <f>O141*H141</f>
        <v>0</v>
      </c>
      <c r="Q141" s="129">
        <v>0</v>
      </c>
      <c r="R141" s="129">
        <f>Q141*H141</f>
        <v>0</v>
      </c>
      <c r="S141" s="129">
        <v>0</v>
      </c>
      <c r="T141" s="130">
        <f>S141*H141</f>
        <v>0</v>
      </c>
      <c r="AR141" s="12" t="s">
        <v>106</v>
      </c>
      <c r="AT141" s="12" t="s">
        <v>84</v>
      </c>
      <c r="AU141" s="12" t="s">
        <v>42</v>
      </c>
      <c r="AY141" s="12" t="s">
        <v>81</v>
      </c>
      <c r="BE141" s="131">
        <f>IF(N141="základní",J141,0)</f>
        <v>0</v>
      </c>
      <c r="BF141" s="131">
        <f>IF(N141="snížená",J141,0)</f>
        <v>0</v>
      </c>
      <c r="BG141" s="131">
        <f>IF(N141="zákl. přenesená",J141,0)</f>
        <v>0</v>
      </c>
      <c r="BH141" s="131">
        <f>IF(N141="sníž. přenesená",J141,0)</f>
        <v>0</v>
      </c>
      <c r="BI141" s="131">
        <f>IF(N141="nulová",J141,0)</f>
        <v>0</v>
      </c>
      <c r="BJ141" s="12" t="s">
        <v>41</v>
      </c>
      <c r="BK141" s="131">
        <f>ROUND(I141*H141,2)</f>
        <v>0</v>
      </c>
      <c r="BL141" s="12" t="s">
        <v>106</v>
      </c>
      <c r="BM141" s="12" t="s">
        <v>284</v>
      </c>
    </row>
    <row r="142" spans="2:65" s="1" customFormat="1" ht="31.5" customHeight="1" x14ac:dyDescent="0.3">
      <c r="B142" s="119"/>
      <c r="C142" s="120" t="s">
        <v>285</v>
      </c>
      <c r="D142" s="120" t="s">
        <v>84</v>
      </c>
      <c r="E142" s="121" t="s">
        <v>286</v>
      </c>
      <c r="F142" s="122" t="s">
        <v>287</v>
      </c>
      <c r="G142" s="123" t="s">
        <v>288</v>
      </c>
      <c r="H142" s="124">
        <v>0</v>
      </c>
      <c r="I142" s="125"/>
      <c r="J142" s="126">
        <f>ROUND(I142*H142,2)</f>
        <v>0</v>
      </c>
      <c r="K142" s="122" t="s">
        <v>1</v>
      </c>
      <c r="L142" s="23"/>
      <c r="M142" s="127" t="s">
        <v>1</v>
      </c>
      <c r="N142" s="128" t="s">
        <v>28</v>
      </c>
      <c r="O142" s="24"/>
      <c r="P142" s="129">
        <f>O142*H142</f>
        <v>0</v>
      </c>
      <c r="Q142" s="129">
        <v>0</v>
      </c>
      <c r="R142" s="129">
        <f>Q142*H142</f>
        <v>0</v>
      </c>
      <c r="S142" s="129">
        <v>0</v>
      </c>
      <c r="T142" s="130">
        <f>S142*H142</f>
        <v>0</v>
      </c>
      <c r="AR142" s="12" t="s">
        <v>106</v>
      </c>
      <c r="AT142" s="12" t="s">
        <v>84</v>
      </c>
      <c r="AU142" s="12" t="s">
        <v>42</v>
      </c>
      <c r="AY142" s="12" t="s">
        <v>81</v>
      </c>
      <c r="BE142" s="131">
        <f>IF(N142="základní",J142,0)</f>
        <v>0</v>
      </c>
      <c r="BF142" s="131">
        <f>IF(N142="snížená",J142,0)</f>
        <v>0</v>
      </c>
      <c r="BG142" s="131">
        <f>IF(N142="zákl. přenesená",J142,0)</f>
        <v>0</v>
      </c>
      <c r="BH142" s="131">
        <f>IF(N142="sníž. přenesená",J142,0)</f>
        <v>0</v>
      </c>
      <c r="BI142" s="131">
        <f>IF(N142="nulová",J142,0)</f>
        <v>0</v>
      </c>
      <c r="BJ142" s="12" t="s">
        <v>41</v>
      </c>
      <c r="BK142" s="131">
        <f>ROUND(I142*H142,2)</f>
        <v>0</v>
      </c>
      <c r="BL142" s="12" t="s">
        <v>106</v>
      </c>
      <c r="BM142" s="12" t="s">
        <v>289</v>
      </c>
    </row>
    <row r="143" spans="2:65" s="6" customFormat="1" ht="29.85" customHeight="1" x14ac:dyDescent="0.3">
      <c r="B143" s="105"/>
      <c r="D143" s="116" t="s">
        <v>38</v>
      </c>
      <c r="E143" s="117" t="s">
        <v>290</v>
      </c>
      <c r="F143" s="117" t="s">
        <v>291</v>
      </c>
      <c r="I143" s="108"/>
      <c r="J143" s="118">
        <f>BK143</f>
        <v>0</v>
      </c>
      <c r="L143" s="105"/>
      <c r="M143" s="110"/>
      <c r="N143" s="111"/>
      <c r="O143" s="111"/>
      <c r="P143" s="112">
        <f>SUM(P144:P170)</f>
        <v>0</v>
      </c>
      <c r="Q143" s="111"/>
      <c r="R143" s="112">
        <f>SUM(R144:R170)</f>
        <v>0.17708000000000002</v>
      </c>
      <c r="S143" s="111"/>
      <c r="T143" s="113">
        <f>SUM(T144:T170)</f>
        <v>0</v>
      </c>
      <c r="AR143" s="106" t="s">
        <v>42</v>
      </c>
      <c r="AT143" s="114" t="s">
        <v>38</v>
      </c>
      <c r="AU143" s="114" t="s">
        <v>41</v>
      </c>
      <c r="AY143" s="106" t="s">
        <v>81</v>
      </c>
      <c r="BK143" s="115">
        <f>SUM(BK144:BK170)</f>
        <v>0</v>
      </c>
    </row>
    <row r="144" spans="2:65" s="1" customFormat="1" ht="22.5" customHeight="1" x14ac:dyDescent="0.3">
      <c r="B144" s="119"/>
      <c r="C144" s="120" t="s">
        <v>130</v>
      </c>
      <c r="D144" s="120" t="s">
        <v>84</v>
      </c>
      <c r="E144" s="121" t="s">
        <v>292</v>
      </c>
      <c r="F144" s="122" t="s">
        <v>293</v>
      </c>
      <c r="G144" s="123" t="s">
        <v>139</v>
      </c>
      <c r="H144" s="124">
        <v>1</v>
      </c>
      <c r="I144" s="125"/>
      <c r="J144" s="126">
        <f>ROUND(I144*H144,2)</f>
        <v>0</v>
      </c>
      <c r="K144" s="122" t="s">
        <v>1</v>
      </c>
      <c r="L144" s="23"/>
      <c r="M144" s="127" t="s">
        <v>1</v>
      </c>
      <c r="N144" s="128" t="s">
        <v>28</v>
      </c>
      <c r="O144" s="24"/>
      <c r="P144" s="129">
        <f>O144*H144</f>
        <v>0</v>
      </c>
      <c r="Q144" s="129">
        <v>0</v>
      </c>
      <c r="R144" s="129">
        <f>Q144*H144</f>
        <v>0</v>
      </c>
      <c r="S144" s="129">
        <v>0</v>
      </c>
      <c r="T144" s="130">
        <f>S144*H144</f>
        <v>0</v>
      </c>
      <c r="AR144" s="12" t="s">
        <v>106</v>
      </c>
      <c r="AT144" s="12" t="s">
        <v>84</v>
      </c>
      <c r="AU144" s="12" t="s">
        <v>42</v>
      </c>
      <c r="AY144" s="12" t="s">
        <v>81</v>
      </c>
      <c r="BE144" s="131">
        <f>IF(N144="základní",J144,0)</f>
        <v>0</v>
      </c>
      <c r="BF144" s="131">
        <f>IF(N144="snížená",J144,0)</f>
        <v>0</v>
      </c>
      <c r="BG144" s="131">
        <f>IF(N144="zákl. přenesená",J144,0)</f>
        <v>0</v>
      </c>
      <c r="BH144" s="131">
        <f>IF(N144="sníž. přenesená",J144,0)</f>
        <v>0</v>
      </c>
      <c r="BI144" s="131">
        <f>IF(N144="nulová",J144,0)</f>
        <v>0</v>
      </c>
      <c r="BJ144" s="12" t="s">
        <v>41</v>
      </c>
      <c r="BK144" s="131">
        <f>ROUND(I144*H144,2)</f>
        <v>0</v>
      </c>
      <c r="BL144" s="12" t="s">
        <v>106</v>
      </c>
      <c r="BM144" s="12" t="s">
        <v>294</v>
      </c>
    </row>
    <row r="145" spans="2:65" s="1" customFormat="1" ht="22.5" customHeight="1" x14ac:dyDescent="0.3">
      <c r="B145" s="119"/>
      <c r="C145" s="120" t="s">
        <v>131</v>
      </c>
      <c r="D145" s="120" t="s">
        <v>84</v>
      </c>
      <c r="E145" s="121" t="s">
        <v>295</v>
      </c>
      <c r="F145" s="122" t="s">
        <v>296</v>
      </c>
      <c r="G145" s="123" t="s">
        <v>91</v>
      </c>
      <c r="H145" s="124">
        <v>160</v>
      </c>
      <c r="I145" s="125"/>
      <c r="J145" s="126">
        <f>ROUND(I145*H145,2)</f>
        <v>0</v>
      </c>
      <c r="K145" s="122" t="s">
        <v>86</v>
      </c>
      <c r="L145" s="23"/>
      <c r="M145" s="127" t="s">
        <v>1</v>
      </c>
      <c r="N145" s="128" t="s">
        <v>28</v>
      </c>
      <c r="O145" s="24"/>
      <c r="P145" s="129">
        <f>O145*H145</f>
        <v>0</v>
      </c>
      <c r="Q145" s="129">
        <v>0</v>
      </c>
      <c r="R145" s="129">
        <f>Q145*H145</f>
        <v>0</v>
      </c>
      <c r="S145" s="129">
        <v>0</v>
      </c>
      <c r="T145" s="130">
        <f>S145*H145</f>
        <v>0</v>
      </c>
      <c r="AR145" s="12" t="s">
        <v>106</v>
      </c>
      <c r="AT145" s="12" t="s">
        <v>84</v>
      </c>
      <c r="AU145" s="12" t="s">
        <v>42</v>
      </c>
      <c r="AY145" s="12" t="s">
        <v>81</v>
      </c>
      <c r="BE145" s="131">
        <f>IF(N145="základní",J145,0)</f>
        <v>0</v>
      </c>
      <c r="BF145" s="131">
        <f>IF(N145="snížená",J145,0)</f>
        <v>0</v>
      </c>
      <c r="BG145" s="131">
        <f>IF(N145="zákl. přenesená",J145,0)</f>
        <v>0</v>
      </c>
      <c r="BH145" s="131">
        <f>IF(N145="sníž. přenesená",J145,0)</f>
        <v>0</v>
      </c>
      <c r="BI145" s="131">
        <f>IF(N145="nulová",J145,0)</f>
        <v>0</v>
      </c>
      <c r="BJ145" s="12" t="s">
        <v>41</v>
      </c>
      <c r="BK145" s="131">
        <f>ROUND(I145*H145,2)</f>
        <v>0</v>
      </c>
      <c r="BL145" s="12" t="s">
        <v>106</v>
      </c>
      <c r="BM145" s="12" t="s">
        <v>297</v>
      </c>
    </row>
    <row r="146" spans="2:65" s="1" customFormat="1" ht="22.5" customHeight="1" x14ac:dyDescent="0.3">
      <c r="B146" s="119"/>
      <c r="C146" s="151" t="s">
        <v>132</v>
      </c>
      <c r="D146" s="151" t="s">
        <v>93</v>
      </c>
      <c r="E146" s="152" t="s">
        <v>298</v>
      </c>
      <c r="F146" s="153" t="s">
        <v>299</v>
      </c>
      <c r="G146" s="154" t="s">
        <v>300</v>
      </c>
      <c r="H146" s="155">
        <v>80</v>
      </c>
      <c r="I146" s="156"/>
      <c r="J146" s="157">
        <f>ROUND(I146*H146,2)</f>
        <v>0</v>
      </c>
      <c r="K146" s="153" t="s">
        <v>86</v>
      </c>
      <c r="L146" s="158"/>
      <c r="M146" s="159" t="s">
        <v>1</v>
      </c>
      <c r="N146" s="160" t="s">
        <v>28</v>
      </c>
      <c r="O146" s="24"/>
      <c r="P146" s="129">
        <f>O146*H146</f>
        <v>0</v>
      </c>
      <c r="Q146" s="129">
        <v>1E-3</v>
      </c>
      <c r="R146" s="129">
        <f>Q146*H146</f>
        <v>0.08</v>
      </c>
      <c r="S146" s="129">
        <v>0</v>
      </c>
      <c r="T146" s="130">
        <f>S146*H146</f>
        <v>0</v>
      </c>
      <c r="AR146" s="12" t="s">
        <v>128</v>
      </c>
      <c r="AT146" s="12" t="s">
        <v>93</v>
      </c>
      <c r="AU146" s="12" t="s">
        <v>42</v>
      </c>
      <c r="AY146" s="12" t="s">
        <v>81</v>
      </c>
      <c r="BE146" s="131">
        <f>IF(N146="základní",J146,0)</f>
        <v>0</v>
      </c>
      <c r="BF146" s="131">
        <f>IF(N146="snížená",J146,0)</f>
        <v>0</v>
      </c>
      <c r="BG146" s="131">
        <f>IF(N146="zákl. přenesená",J146,0)</f>
        <v>0</v>
      </c>
      <c r="BH146" s="131">
        <f>IF(N146="sníž. přenesená",J146,0)</f>
        <v>0</v>
      </c>
      <c r="BI146" s="131">
        <f>IF(N146="nulová",J146,0)</f>
        <v>0</v>
      </c>
      <c r="BJ146" s="12" t="s">
        <v>41</v>
      </c>
      <c r="BK146" s="131">
        <f>ROUND(I146*H146,2)</f>
        <v>0</v>
      </c>
      <c r="BL146" s="12" t="s">
        <v>106</v>
      </c>
      <c r="BM146" s="12" t="s">
        <v>301</v>
      </c>
    </row>
    <row r="147" spans="2:65" s="1" customFormat="1" ht="22.5" customHeight="1" x14ac:dyDescent="0.3">
      <c r="B147" s="119"/>
      <c r="C147" s="151" t="s">
        <v>133</v>
      </c>
      <c r="D147" s="151" t="s">
        <v>93</v>
      </c>
      <c r="E147" s="152" t="s">
        <v>302</v>
      </c>
      <c r="F147" s="153" t="s">
        <v>303</v>
      </c>
      <c r="G147" s="154" t="s">
        <v>124</v>
      </c>
      <c r="H147" s="155">
        <v>195</v>
      </c>
      <c r="I147" s="156"/>
      <c r="J147" s="157">
        <f>ROUND(I147*H147,2)</f>
        <v>0</v>
      </c>
      <c r="K147" s="153" t="s">
        <v>86</v>
      </c>
      <c r="L147" s="158"/>
      <c r="M147" s="159" t="s">
        <v>1</v>
      </c>
      <c r="N147" s="160" t="s">
        <v>28</v>
      </c>
      <c r="O147" s="24"/>
      <c r="P147" s="129">
        <f>O147*H147</f>
        <v>0</v>
      </c>
      <c r="Q147" s="129">
        <v>2.3000000000000001E-4</v>
      </c>
      <c r="R147" s="129">
        <f>Q147*H147</f>
        <v>4.4850000000000001E-2</v>
      </c>
      <c r="S147" s="129">
        <v>0</v>
      </c>
      <c r="T147" s="130">
        <f>S147*H147</f>
        <v>0</v>
      </c>
      <c r="AR147" s="12" t="s">
        <v>128</v>
      </c>
      <c r="AT147" s="12" t="s">
        <v>93</v>
      </c>
      <c r="AU147" s="12" t="s">
        <v>42</v>
      </c>
      <c r="AY147" s="12" t="s">
        <v>81</v>
      </c>
      <c r="BE147" s="131">
        <f>IF(N147="základní",J147,0)</f>
        <v>0</v>
      </c>
      <c r="BF147" s="131">
        <f>IF(N147="snížená",J147,0)</f>
        <v>0</v>
      </c>
      <c r="BG147" s="131">
        <f>IF(N147="zákl. přenesená",J147,0)</f>
        <v>0</v>
      </c>
      <c r="BH147" s="131">
        <f>IF(N147="sníž. přenesená",J147,0)</f>
        <v>0</v>
      </c>
      <c r="BI147" s="131">
        <f>IF(N147="nulová",J147,0)</f>
        <v>0</v>
      </c>
      <c r="BJ147" s="12" t="s">
        <v>41</v>
      </c>
      <c r="BK147" s="131">
        <f>ROUND(I147*H147,2)</f>
        <v>0</v>
      </c>
      <c r="BL147" s="12" t="s">
        <v>106</v>
      </c>
      <c r="BM147" s="12" t="s">
        <v>304</v>
      </c>
    </row>
    <row r="148" spans="2:65" s="7" customFormat="1" x14ac:dyDescent="0.3">
      <c r="B148" s="132"/>
      <c r="D148" s="133" t="s">
        <v>88</v>
      </c>
      <c r="E148" s="134" t="s">
        <v>1</v>
      </c>
      <c r="F148" s="135" t="s">
        <v>305</v>
      </c>
      <c r="H148" s="136">
        <v>70</v>
      </c>
      <c r="I148" s="137"/>
      <c r="L148" s="132"/>
      <c r="M148" s="138"/>
      <c r="N148" s="139"/>
      <c r="O148" s="139"/>
      <c r="P148" s="139"/>
      <c r="Q148" s="139"/>
      <c r="R148" s="139"/>
      <c r="S148" s="139"/>
      <c r="T148" s="140"/>
      <c r="AT148" s="134" t="s">
        <v>88</v>
      </c>
      <c r="AU148" s="134" t="s">
        <v>42</v>
      </c>
      <c r="AV148" s="7" t="s">
        <v>42</v>
      </c>
      <c r="AW148" s="7" t="s">
        <v>20</v>
      </c>
      <c r="AX148" s="7" t="s">
        <v>39</v>
      </c>
      <c r="AY148" s="134" t="s">
        <v>81</v>
      </c>
    </row>
    <row r="149" spans="2:65" s="7" customFormat="1" x14ac:dyDescent="0.3">
      <c r="B149" s="132"/>
      <c r="D149" s="133" t="s">
        <v>88</v>
      </c>
      <c r="E149" s="134" t="s">
        <v>1</v>
      </c>
      <c r="F149" s="135" t="s">
        <v>306</v>
      </c>
      <c r="H149" s="136">
        <v>40</v>
      </c>
      <c r="I149" s="137"/>
      <c r="L149" s="132"/>
      <c r="M149" s="138"/>
      <c r="N149" s="139"/>
      <c r="O149" s="139"/>
      <c r="P149" s="139"/>
      <c r="Q149" s="139"/>
      <c r="R149" s="139"/>
      <c r="S149" s="139"/>
      <c r="T149" s="140"/>
      <c r="AT149" s="134" t="s">
        <v>88</v>
      </c>
      <c r="AU149" s="134" t="s">
        <v>42</v>
      </c>
      <c r="AV149" s="7" t="s">
        <v>42</v>
      </c>
      <c r="AW149" s="7" t="s">
        <v>20</v>
      </c>
      <c r="AX149" s="7" t="s">
        <v>39</v>
      </c>
      <c r="AY149" s="134" t="s">
        <v>81</v>
      </c>
    </row>
    <row r="150" spans="2:65" s="7" customFormat="1" x14ac:dyDescent="0.3">
      <c r="B150" s="132"/>
      <c r="D150" s="133" t="s">
        <v>88</v>
      </c>
      <c r="E150" s="134" t="s">
        <v>1</v>
      </c>
      <c r="F150" s="135" t="s">
        <v>307</v>
      </c>
      <c r="H150" s="136">
        <v>80</v>
      </c>
      <c r="I150" s="137"/>
      <c r="L150" s="132"/>
      <c r="M150" s="138"/>
      <c r="N150" s="139"/>
      <c r="O150" s="139"/>
      <c r="P150" s="139"/>
      <c r="Q150" s="139"/>
      <c r="R150" s="139"/>
      <c r="S150" s="139"/>
      <c r="T150" s="140"/>
      <c r="AT150" s="134" t="s">
        <v>88</v>
      </c>
      <c r="AU150" s="134" t="s">
        <v>42</v>
      </c>
      <c r="AV150" s="7" t="s">
        <v>42</v>
      </c>
      <c r="AW150" s="7" t="s">
        <v>20</v>
      </c>
      <c r="AX150" s="7" t="s">
        <v>39</v>
      </c>
      <c r="AY150" s="134" t="s">
        <v>81</v>
      </c>
    </row>
    <row r="151" spans="2:65" s="7" customFormat="1" x14ac:dyDescent="0.3">
      <c r="B151" s="132"/>
      <c r="D151" s="133" t="s">
        <v>88</v>
      </c>
      <c r="E151" s="134" t="s">
        <v>1</v>
      </c>
      <c r="F151" s="135" t="s">
        <v>308</v>
      </c>
      <c r="H151" s="136">
        <v>5</v>
      </c>
      <c r="I151" s="137"/>
      <c r="L151" s="132"/>
      <c r="M151" s="138"/>
      <c r="N151" s="139"/>
      <c r="O151" s="139"/>
      <c r="P151" s="139"/>
      <c r="Q151" s="139"/>
      <c r="R151" s="139"/>
      <c r="S151" s="139"/>
      <c r="T151" s="140"/>
      <c r="AT151" s="134" t="s">
        <v>88</v>
      </c>
      <c r="AU151" s="134" t="s">
        <v>42</v>
      </c>
      <c r="AV151" s="7" t="s">
        <v>42</v>
      </c>
      <c r="AW151" s="7" t="s">
        <v>20</v>
      </c>
      <c r="AX151" s="7" t="s">
        <v>39</v>
      </c>
      <c r="AY151" s="134" t="s">
        <v>81</v>
      </c>
    </row>
    <row r="152" spans="2:65" s="8" customFormat="1" x14ac:dyDescent="0.3">
      <c r="B152" s="141"/>
      <c r="D152" s="142" t="s">
        <v>88</v>
      </c>
      <c r="E152" s="143" t="s">
        <v>1</v>
      </c>
      <c r="F152" s="144" t="s">
        <v>89</v>
      </c>
      <c r="H152" s="145">
        <v>195</v>
      </c>
      <c r="I152" s="146"/>
      <c r="L152" s="141"/>
      <c r="M152" s="147"/>
      <c r="N152" s="148"/>
      <c r="O152" s="148"/>
      <c r="P152" s="148"/>
      <c r="Q152" s="148"/>
      <c r="R152" s="148"/>
      <c r="S152" s="148"/>
      <c r="T152" s="149"/>
      <c r="AT152" s="150" t="s">
        <v>88</v>
      </c>
      <c r="AU152" s="150" t="s">
        <v>42</v>
      </c>
      <c r="AV152" s="8" t="s">
        <v>87</v>
      </c>
      <c r="AW152" s="8" t="s">
        <v>2</v>
      </c>
      <c r="AX152" s="8" t="s">
        <v>41</v>
      </c>
      <c r="AY152" s="150" t="s">
        <v>81</v>
      </c>
    </row>
    <row r="153" spans="2:65" s="1" customFormat="1" ht="22.5" customHeight="1" x14ac:dyDescent="0.3">
      <c r="B153" s="119"/>
      <c r="C153" s="120" t="s">
        <v>128</v>
      </c>
      <c r="D153" s="120" t="s">
        <v>84</v>
      </c>
      <c r="E153" s="121" t="s">
        <v>309</v>
      </c>
      <c r="F153" s="122" t="s">
        <v>310</v>
      </c>
      <c r="G153" s="123" t="s">
        <v>124</v>
      </c>
      <c r="H153" s="124">
        <v>67</v>
      </c>
      <c r="I153" s="125"/>
      <c r="J153" s="126">
        <f>ROUND(I153*H153,2)</f>
        <v>0</v>
      </c>
      <c r="K153" s="122" t="s">
        <v>86</v>
      </c>
      <c r="L153" s="23"/>
      <c r="M153" s="127" t="s">
        <v>1</v>
      </c>
      <c r="N153" s="128" t="s">
        <v>28</v>
      </c>
      <c r="O153" s="24"/>
      <c r="P153" s="129">
        <f>O153*H153</f>
        <v>0</v>
      </c>
      <c r="Q153" s="129">
        <v>0</v>
      </c>
      <c r="R153" s="129">
        <f>Q153*H153</f>
        <v>0</v>
      </c>
      <c r="S153" s="129">
        <v>0</v>
      </c>
      <c r="T153" s="130">
        <f>S153*H153</f>
        <v>0</v>
      </c>
      <c r="AR153" s="12" t="s">
        <v>106</v>
      </c>
      <c r="AT153" s="12" t="s">
        <v>84</v>
      </c>
      <c r="AU153" s="12" t="s">
        <v>42</v>
      </c>
      <c r="AY153" s="12" t="s">
        <v>81</v>
      </c>
      <c r="BE153" s="131">
        <f>IF(N153="základní",J153,0)</f>
        <v>0</v>
      </c>
      <c r="BF153" s="131">
        <f>IF(N153="snížená",J153,0)</f>
        <v>0</v>
      </c>
      <c r="BG153" s="131">
        <f>IF(N153="zákl. přenesená",J153,0)</f>
        <v>0</v>
      </c>
      <c r="BH153" s="131">
        <f>IF(N153="sníž. přenesená",J153,0)</f>
        <v>0</v>
      </c>
      <c r="BI153" s="131">
        <f>IF(N153="nulová",J153,0)</f>
        <v>0</v>
      </c>
      <c r="BJ153" s="12" t="s">
        <v>41</v>
      </c>
      <c r="BK153" s="131">
        <f>ROUND(I153*H153,2)</f>
        <v>0</v>
      </c>
      <c r="BL153" s="12" t="s">
        <v>106</v>
      </c>
      <c r="BM153" s="12" t="s">
        <v>311</v>
      </c>
    </row>
    <row r="154" spans="2:65" s="7" customFormat="1" x14ac:dyDescent="0.3">
      <c r="B154" s="132"/>
      <c r="D154" s="142" t="s">
        <v>88</v>
      </c>
      <c r="E154" s="161" t="s">
        <v>1</v>
      </c>
      <c r="F154" s="162" t="s">
        <v>312</v>
      </c>
      <c r="H154" s="163">
        <v>67</v>
      </c>
      <c r="I154" s="137"/>
      <c r="L154" s="132"/>
      <c r="M154" s="138"/>
      <c r="N154" s="139"/>
      <c r="O154" s="139"/>
      <c r="P154" s="139"/>
      <c r="Q154" s="139"/>
      <c r="R154" s="139"/>
      <c r="S154" s="139"/>
      <c r="T154" s="140"/>
      <c r="AT154" s="134" t="s">
        <v>88</v>
      </c>
      <c r="AU154" s="134" t="s">
        <v>42</v>
      </c>
      <c r="AV154" s="7" t="s">
        <v>42</v>
      </c>
      <c r="AW154" s="7" t="s">
        <v>20</v>
      </c>
      <c r="AX154" s="7" t="s">
        <v>41</v>
      </c>
      <c r="AY154" s="134" t="s">
        <v>81</v>
      </c>
    </row>
    <row r="155" spans="2:65" s="1" customFormat="1" ht="22.5" customHeight="1" x14ac:dyDescent="0.3">
      <c r="B155" s="119"/>
      <c r="C155" s="151" t="s">
        <v>134</v>
      </c>
      <c r="D155" s="151" t="s">
        <v>93</v>
      </c>
      <c r="E155" s="152" t="s">
        <v>313</v>
      </c>
      <c r="F155" s="153" t="s">
        <v>314</v>
      </c>
      <c r="G155" s="154" t="s">
        <v>124</v>
      </c>
      <c r="H155" s="155">
        <v>40</v>
      </c>
      <c r="I155" s="156"/>
      <c r="J155" s="157">
        <f t="shared" ref="J155:J170" si="0">ROUND(I155*H155,2)</f>
        <v>0</v>
      </c>
      <c r="K155" s="153" t="s">
        <v>86</v>
      </c>
      <c r="L155" s="158"/>
      <c r="M155" s="159" t="s">
        <v>1</v>
      </c>
      <c r="N155" s="160" t="s">
        <v>28</v>
      </c>
      <c r="O155" s="24"/>
      <c r="P155" s="129">
        <f t="shared" ref="P155:P170" si="1">O155*H155</f>
        <v>0</v>
      </c>
      <c r="Q155" s="129">
        <v>1.4999999999999999E-4</v>
      </c>
      <c r="R155" s="129">
        <f t="shared" ref="R155:R170" si="2">Q155*H155</f>
        <v>5.9999999999999993E-3</v>
      </c>
      <c r="S155" s="129">
        <v>0</v>
      </c>
      <c r="T155" s="130">
        <f t="shared" ref="T155:T170" si="3">S155*H155</f>
        <v>0</v>
      </c>
      <c r="AR155" s="12" t="s">
        <v>128</v>
      </c>
      <c r="AT155" s="12" t="s">
        <v>93</v>
      </c>
      <c r="AU155" s="12" t="s">
        <v>42</v>
      </c>
      <c r="AY155" s="12" t="s">
        <v>81</v>
      </c>
      <c r="BE155" s="131">
        <f t="shared" ref="BE155:BE170" si="4">IF(N155="základní",J155,0)</f>
        <v>0</v>
      </c>
      <c r="BF155" s="131">
        <f t="shared" ref="BF155:BF170" si="5">IF(N155="snížená",J155,0)</f>
        <v>0</v>
      </c>
      <c r="BG155" s="131">
        <f t="shared" ref="BG155:BG170" si="6">IF(N155="zákl. přenesená",J155,0)</f>
        <v>0</v>
      </c>
      <c r="BH155" s="131">
        <f t="shared" ref="BH155:BH170" si="7">IF(N155="sníž. přenesená",J155,0)</f>
        <v>0</v>
      </c>
      <c r="BI155" s="131">
        <f t="shared" ref="BI155:BI170" si="8">IF(N155="nulová",J155,0)</f>
        <v>0</v>
      </c>
      <c r="BJ155" s="12" t="s">
        <v>41</v>
      </c>
      <c r="BK155" s="131">
        <f t="shared" ref="BK155:BK170" si="9">ROUND(I155*H155,2)</f>
        <v>0</v>
      </c>
      <c r="BL155" s="12" t="s">
        <v>106</v>
      </c>
      <c r="BM155" s="12" t="s">
        <v>315</v>
      </c>
    </row>
    <row r="156" spans="2:65" s="1" customFormat="1" ht="22.5" customHeight="1" x14ac:dyDescent="0.3">
      <c r="B156" s="119"/>
      <c r="C156" s="151" t="s">
        <v>135</v>
      </c>
      <c r="D156" s="151" t="s">
        <v>93</v>
      </c>
      <c r="E156" s="152" t="s">
        <v>316</v>
      </c>
      <c r="F156" s="153" t="s">
        <v>317</v>
      </c>
      <c r="G156" s="154" t="s">
        <v>124</v>
      </c>
      <c r="H156" s="155">
        <v>5</v>
      </c>
      <c r="I156" s="156"/>
      <c r="J156" s="157">
        <f t="shared" si="0"/>
        <v>0</v>
      </c>
      <c r="K156" s="153" t="s">
        <v>86</v>
      </c>
      <c r="L156" s="158"/>
      <c r="M156" s="159" t="s">
        <v>1</v>
      </c>
      <c r="N156" s="160" t="s">
        <v>28</v>
      </c>
      <c r="O156" s="24"/>
      <c r="P156" s="129">
        <f t="shared" si="1"/>
        <v>0</v>
      </c>
      <c r="Q156" s="129">
        <v>2.3000000000000001E-4</v>
      </c>
      <c r="R156" s="129">
        <f t="shared" si="2"/>
        <v>1.15E-3</v>
      </c>
      <c r="S156" s="129">
        <v>0</v>
      </c>
      <c r="T156" s="130">
        <f t="shared" si="3"/>
        <v>0</v>
      </c>
      <c r="AR156" s="12" t="s">
        <v>128</v>
      </c>
      <c r="AT156" s="12" t="s">
        <v>93</v>
      </c>
      <c r="AU156" s="12" t="s">
        <v>42</v>
      </c>
      <c r="AY156" s="12" t="s">
        <v>81</v>
      </c>
      <c r="BE156" s="131">
        <f t="shared" si="4"/>
        <v>0</v>
      </c>
      <c r="BF156" s="131">
        <f t="shared" si="5"/>
        <v>0</v>
      </c>
      <c r="BG156" s="131">
        <f t="shared" si="6"/>
        <v>0</v>
      </c>
      <c r="BH156" s="131">
        <f t="shared" si="7"/>
        <v>0</v>
      </c>
      <c r="BI156" s="131">
        <f t="shared" si="8"/>
        <v>0</v>
      </c>
      <c r="BJ156" s="12" t="s">
        <v>41</v>
      </c>
      <c r="BK156" s="131">
        <f t="shared" si="9"/>
        <v>0</v>
      </c>
      <c r="BL156" s="12" t="s">
        <v>106</v>
      </c>
      <c r="BM156" s="12" t="s">
        <v>318</v>
      </c>
    </row>
    <row r="157" spans="2:65" s="1" customFormat="1" ht="22.5" customHeight="1" x14ac:dyDescent="0.3">
      <c r="B157" s="119"/>
      <c r="C157" s="151" t="s">
        <v>136</v>
      </c>
      <c r="D157" s="151" t="s">
        <v>93</v>
      </c>
      <c r="E157" s="152" t="s">
        <v>319</v>
      </c>
      <c r="F157" s="153" t="s">
        <v>320</v>
      </c>
      <c r="G157" s="154" t="s">
        <v>124</v>
      </c>
      <c r="H157" s="155">
        <v>20</v>
      </c>
      <c r="I157" s="156"/>
      <c r="J157" s="157">
        <f t="shared" si="0"/>
        <v>0</v>
      </c>
      <c r="K157" s="153" t="s">
        <v>86</v>
      </c>
      <c r="L157" s="158"/>
      <c r="M157" s="159" t="s">
        <v>1</v>
      </c>
      <c r="N157" s="160" t="s">
        <v>28</v>
      </c>
      <c r="O157" s="24"/>
      <c r="P157" s="129">
        <f t="shared" si="1"/>
        <v>0</v>
      </c>
      <c r="Q157" s="129">
        <v>2.7999999999999998E-4</v>
      </c>
      <c r="R157" s="129">
        <f t="shared" si="2"/>
        <v>5.5999999999999991E-3</v>
      </c>
      <c r="S157" s="129">
        <v>0</v>
      </c>
      <c r="T157" s="130">
        <f t="shared" si="3"/>
        <v>0</v>
      </c>
      <c r="AR157" s="12" t="s">
        <v>128</v>
      </c>
      <c r="AT157" s="12" t="s">
        <v>93</v>
      </c>
      <c r="AU157" s="12" t="s">
        <v>42</v>
      </c>
      <c r="AY157" s="12" t="s">
        <v>81</v>
      </c>
      <c r="BE157" s="131">
        <f t="shared" si="4"/>
        <v>0</v>
      </c>
      <c r="BF157" s="131">
        <f t="shared" si="5"/>
        <v>0</v>
      </c>
      <c r="BG157" s="131">
        <f t="shared" si="6"/>
        <v>0</v>
      </c>
      <c r="BH157" s="131">
        <f t="shared" si="7"/>
        <v>0</v>
      </c>
      <c r="BI157" s="131">
        <f t="shared" si="8"/>
        <v>0</v>
      </c>
      <c r="BJ157" s="12" t="s">
        <v>41</v>
      </c>
      <c r="BK157" s="131">
        <f t="shared" si="9"/>
        <v>0</v>
      </c>
      <c r="BL157" s="12" t="s">
        <v>106</v>
      </c>
      <c r="BM157" s="12" t="s">
        <v>321</v>
      </c>
    </row>
    <row r="158" spans="2:65" s="1" customFormat="1" ht="22.5" customHeight="1" x14ac:dyDescent="0.3">
      <c r="B158" s="119"/>
      <c r="C158" s="151" t="s">
        <v>137</v>
      </c>
      <c r="D158" s="151" t="s">
        <v>93</v>
      </c>
      <c r="E158" s="152" t="s">
        <v>322</v>
      </c>
      <c r="F158" s="153" t="s">
        <v>323</v>
      </c>
      <c r="G158" s="154" t="s">
        <v>124</v>
      </c>
      <c r="H158" s="155">
        <v>2</v>
      </c>
      <c r="I158" s="156"/>
      <c r="J158" s="157">
        <f t="shared" si="0"/>
        <v>0</v>
      </c>
      <c r="K158" s="153" t="s">
        <v>86</v>
      </c>
      <c r="L158" s="158"/>
      <c r="M158" s="159" t="s">
        <v>1</v>
      </c>
      <c r="N158" s="160" t="s">
        <v>28</v>
      </c>
      <c r="O158" s="24"/>
      <c r="P158" s="129">
        <f t="shared" si="1"/>
        <v>0</v>
      </c>
      <c r="Q158" s="129">
        <v>3.2000000000000003E-4</v>
      </c>
      <c r="R158" s="129">
        <f t="shared" si="2"/>
        <v>6.4000000000000005E-4</v>
      </c>
      <c r="S158" s="129">
        <v>0</v>
      </c>
      <c r="T158" s="130">
        <f t="shared" si="3"/>
        <v>0</v>
      </c>
      <c r="AR158" s="12" t="s">
        <v>128</v>
      </c>
      <c r="AT158" s="12" t="s">
        <v>93</v>
      </c>
      <c r="AU158" s="12" t="s">
        <v>42</v>
      </c>
      <c r="AY158" s="12" t="s">
        <v>81</v>
      </c>
      <c r="BE158" s="131">
        <f t="shared" si="4"/>
        <v>0</v>
      </c>
      <c r="BF158" s="131">
        <f t="shared" si="5"/>
        <v>0</v>
      </c>
      <c r="BG158" s="131">
        <f t="shared" si="6"/>
        <v>0</v>
      </c>
      <c r="BH158" s="131">
        <f t="shared" si="7"/>
        <v>0</v>
      </c>
      <c r="BI158" s="131">
        <f t="shared" si="8"/>
        <v>0</v>
      </c>
      <c r="BJ158" s="12" t="s">
        <v>41</v>
      </c>
      <c r="BK158" s="131">
        <f t="shared" si="9"/>
        <v>0</v>
      </c>
      <c r="BL158" s="12" t="s">
        <v>106</v>
      </c>
      <c r="BM158" s="12" t="s">
        <v>324</v>
      </c>
    </row>
    <row r="159" spans="2:65" s="1" customFormat="1" ht="31.5" customHeight="1" x14ac:dyDescent="0.3">
      <c r="B159" s="119"/>
      <c r="C159" s="120" t="s">
        <v>138</v>
      </c>
      <c r="D159" s="120" t="s">
        <v>84</v>
      </c>
      <c r="E159" s="121" t="s">
        <v>325</v>
      </c>
      <c r="F159" s="122" t="s">
        <v>326</v>
      </c>
      <c r="G159" s="123" t="s">
        <v>124</v>
      </c>
      <c r="H159" s="124">
        <v>5</v>
      </c>
      <c r="I159" s="125"/>
      <c r="J159" s="126">
        <f t="shared" si="0"/>
        <v>0</v>
      </c>
      <c r="K159" s="122" t="s">
        <v>86</v>
      </c>
      <c r="L159" s="23"/>
      <c r="M159" s="127" t="s">
        <v>1</v>
      </c>
      <c r="N159" s="128" t="s">
        <v>28</v>
      </c>
      <c r="O159" s="24"/>
      <c r="P159" s="129">
        <f t="shared" si="1"/>
        <v>0</v>
      </c>
      <c r="Q159" s="129">
        <v>0</v>
      </c>
      <c r="R159" s="129">
        <f t="shared" si="2"/>
        <v>0</v>
      </c>
      <c r="S159" s="129">
        <v>0</v>
      </c>
      <c r="T159" s="130">
        <f t="shared" si="3"/>
        <v>0</v>
      </c>
      <c r="AR159" s="12" t="s">
        <v>106</v>
      </c>
      <c r="AT159" s="12" t="s">
        <v>84</v>
      </c>
      <c r="AU159" s="12" t="s">
        <v>42</v>
      </c>
      <c r="AY159" s="12" t="s">
        <v>81</v>
      </c>
      <c r="BE159" s="131">
        <f t="shared" si="4"/>
        <v>0</v>
      </c>
      <c r="BF159" s="131">
        <f t="shared" si="5"/>
        <v>0</v>
      </c>
      <c r="BG159" s="131">
        <f t="shared" si="6"/>
        <v>0</v>
      </c>
      <c r="BH159" s="131">
        <f t="shared" si="7"/>
        <v>0</v>
      </c>
      <c r="BI159" s="131">
        <f t="shared" si="8"/>
        <v>0</v>
      </c>
      <c r="BJ159" s="12" t="s">
        <v>41</v>
      </c>
      <c r="BK159" s="131">
        <f t="shared" si="9"/>
        <v>0</v>
      </c>
      <c r="BL159" s="12" t="s">
        <v>106</v>
      </c>
      <c r="BM159" s="12" t="s">
        <v>327</v>
      </c>
    </row>
    <row r="160" spans="2:65" s="1" customFormat="1" ht="22.5" customHeight="1" x14ac:dyDescent="0.3">
      <c r="B160" s="119"/>
      <c r="C160" s="151" t="s">
        <v>140</v>
      </c>
      <c r="D160" s="151" t="s">
        <v>93</v>
      </c>
      <c r="E160" s="152" t="s">
        <v>328</v>
      </c>
      <c r="F160" s="153" t="s">
        <v>329</v>
      </c>
      <c r="G160" s="154" t="s">
        <v>124</v>
      </c>
      <c r="H160" s="155">
        <v>5</v>
      </c>
      <c r="I160" s="156"/>
      <c r="J160" s="157">
        <f t="shared" si="0"/>
        <v>0</v>
      </c>
      <c r="K160" s="153" t="s">
        <v>86</v>
      </c>
      <c r="L160" s="158"/>
      <c r="M160" s="159" t="s">
        <v>1</v>
      </c>
      <c r="N160" s="160" t="s">
        <v>28</v>
      </c>
      <c r="O160" s="24"/>
      <c r="P160" s="129">
        <f t="shared" si="1"/>
        <v>0</v>
      </c>
      <c r="Q160" s="129">
        <v>2.5999999999999999E-3</v>
      </c>
      <c r="R160" s="129">
        <f t="shared" si="2"/>
        <v>1.2999999999999999E-2</v>
      </c>
      <c r="S160" s="129">
        <v>0</v>
      </c>
      <c r="T160" s="130">
        <f t="shared" si="3"/>
        <v>0</v>
      </c>
      <c r="AR160" s="12" t="s">
        <v>128</v>
      </c>
      <c r="AT160" s="12" t="s">
        <v>93</v>
      </c>
      <c r="AU160" s="12" t="s">
        <v>42</v>
      </c>
      <c r="AY160" s="12" t="s">
        <v>81</v>
      </c>
      <c r="BE160" s="131">
        <f t="shared" si="4"/>
        <v>0</v>
      </c>
      <c r="BF160" s="131">
        <f t="shared" si="5"/>
        <v>0</v>
      </c>
      <c r="BG160" s="131">
        <f t="shared" si="6"/>
        <v>0</v>
      </c>
      <c r="BH160" s="131">
        <f t="shared" si="7"/>
        <v>0</v>
      </c>
      <c r="BI160" s="131">
        <f t="shared" si="8"/>
        <v>0</v>
      </c>
      <c r="BJ160" s="12" t="s">
        <v>41</v>
      </c>
      <c r="BK160" s="131">
        <f t="shared" si="9"/>
        <v>0</v>
      </c>
      <c r="BL160" s="12" t="s">
        <v>106</v>
      </c>
      <c r="BM160" s="12" t="s">
        <v>330</v>
      </c>
    </row>
    <row r="161" spans="2:65" s="1" customFormat="1" ht="22.5" customHeight="1" x14ac:dyDescent="0.3">
      <c r="B161" s="119"/>
      <c r="C161" s="151" t="s">
        <v>141</v>
      </c>
      <c r="D161" s="151" t="s">
        <v>93</v>
      </c>
      <c r="E161" s="152" t="s">
        <v>331</v>
      </c>
      <c r="F161" s="153" t="s">
        <v>332</v>
      </c>
      <c r="G161" s="154" t="s">
        <v>124</v>
      </c>
      <c r="H161" s="155">
        <v>15</v>
      </c>
      <c r="I161" s="156"/>
      <c r="J161" s="157">
        <f t="shared" si="0"/>
        <v>0</v>
      </c>
      <c r="K161" s="153" t="s">
        <v>86</v>
      </c>
      <c r="L161" s="158"/>
      <c r="M161" s="159" t="s">
        <v>1</v>
      </c>
      <c r="N161" s="160" t="s">
        <v>28</v>
      </c>
      <c r="O161" s="24"/>
      <c r="P161" s="129">
        <f t="shared" si="1"/>
        <v>0</v>
      </c>
      <c r="Q161" s="129">
        <v>3.2000000000000003E-4</v>
      </c>
      <c r="R161" s="129">
        <f t="shared" si="2"/>
        <v>4.8000000000000004E-3</v>
      </c>
      <c r="S161" s="129">
        <v>0</v>
      </c>
      <c r="T161" s="130">
        <f t="shared" si="3"/>
        <v>0</v>
      </c>
      <c r="AR161" s="12" t="s">
        <v>128</v>
      </c>
      <c r="AT161" s="12" t="s">
        <v>93</v>
      </c>
      <c r="AU161" s="12" t="s">
        <v>42</v>
      </c>
      <c r="AY161" s="12" t="s">
        <v>81</v>
      </c>
      <c r="BE161" s="131">
        <f t="shared" si="4"/>
        <v>0</v>
      </c>
      <c r="BF161" s="131">
        <f t="shared" si="5"/>
        <v>0</v>
      </c>
      <c r="BG161" s="131">
        <f t="shared" si="6"/>
        <v>0</v>
      </c>
      <c r="BH161" s="131">
        <f t="shared" si="7"/>
        <v>0</v>
      </c>
      <c r="BI161" s="131">
        <f t="shared" si="8"/>
        <v>0</v>
      </c>
      <c r="BJ161" s="12" t="s">
        <v>41</v>
      </c>
      <c r="BK161" s="131">
        <f t="shared" si="9"/>
        <v>0</v>
      </c>
      <c r="BL161" s="12" t="s">
        <v>106</v>
      </c>
      <c r="BM161" s="12" t="s">
        <v>333</v>
      </c>
    </row>
    <row r="162" spans="2:65" s="1" customFormat="1" ht="22.5" customHeight="1" x14ac:dyDescent="0.3">
      <c r="B162" s="119"/>
      <c r="C162" s="120" t="s">
        <v>142</v>
      </c>
      <c r="D162" s="120" t="s">
        <v>84</v>
      </c>
      <c r="E162" s="121" t="s">
        <v>334</v>
      </c>
      <c r="F162" s="122" t="s">
        <v>335</v>
      </c>
      <c r="G162" s="123" t="s">
        <v>124</v>
      </c>
      <c r="H162" s="124">
        <v>5</v>
      </c>
      <c r="I162" s="125"/>
      <c r="J162" s="126">
        <f t="shared" si="0"/>
        <v>0</v>
      </c>
      <c r="K162" s="122" t="s">
        <v>86</v>
      </c>
      <c r="L162" s="23"/>
      <c r="M162" s="127" t="s">
        <v>1</v>
      </c>
      <c r="N162" s="128" t="s">
        <v>28</v>
      </c>
      <c r="O162" s="24"/>
      <c r="P162" s="129">
        <f t="shared" si="1"/>
        <v>0</v>
      </c>
      <c r="Q162" s="129">
        <v>0</v>
      </c>
      <c r="R162" s="129">
        <f t="shared" si="2"/>
        <v>0</v>
      </c>
      <c r="S162" s="129">
        <v>0</v>
      </c>
      <c r="T162" s="130">
        <f t="shared" si="3"/>
        <v>0</v>
      </c>
      <c r="AR162" s="12" t="s">
        <v>106</v>
      </c>
      <c r="AT162" s="12" t="s">
        <v>84</v>
      </c>
      <c r="AU162" s="12" t="s">
        <v>42</v>
      </c>
      <c r="AY162" s="12" t="s">
        <v>81</v>
      </c>
      <c r="BE162" s="131">
        <f t="shared" si="4"/>
        <v>0</v>
      </c>
      <c r="BF162" s="131">
        <f t="shared" si="5"/>
        <v>0</v>
      </c>
      <c r="BG162" s="131">
        <f t="shared" si="6"/>
        <v>0</v>
      </c>
      <c r="BH162" s="131">
        <f t="shared" si="7"/>
        <v>0</v>
      </c>
      <c r="BI162" s="131">
        <f t="shared" si="8"/>
        <v>0</v>
      </c>
      <c r="BJ162" s="12" t="s">
        <v>41</v>
      </c>
      <c r="BK162" s="131">
        <f t="shared" si="9"/>
        <v>0</v>
      </c>
      <c r="BL162" s="12" t="s">
        <v>106</v>
      </c>
      <c r="BM162" s="12" t="s">
        <v>336</v>
      </c>
    </row>
    <row r="163" spans="2:65" s="1" customFormat="1" ht="22.5" customHeight="1" x14ac:dyDescent="0.3">
      <c r="B163" s="119"/>
      <c r="C163" s="151" t="s">
        <v>143</v>
      </c>
      <c r="D163" s="151" t="s">
        <v>93</v>
      </c>
      <c r="E163" s="152" t="s">
        <v>337</v>
      </c>
      <c r="F163" s="153" t="s">
        <v>338</v>
      </c>
      <c r="G163" s="154" t="s">
        <v>124</v>
      </c>
      <c r="H163" s="155">
        <v>5</v>
      </c>
      <c r="I163" s="156"/>
      <c r="J163" s="157">
        <f t="shared" si="0"/>
        <v>0</v>
      </c>
      <c r="K163" s="153" t="s">
        <v>86</v>
      </c>
      <c r="L163" s="158"/>
      <c r="M163" s="159" t="s">
        <v>1</v>
      </c>
      <c r="N163" s="160" t="s">
        <v>28</v>
      </c>
      <c r="O163" s="24"/>
      <c r="P163" s="129">
        <f t="shared" si="1"/>
        <v>0</v>
      </c>
      <c r="Q163" s="129">
        <v>0</v>
      </c>
      <c r="R163" s="129">
        <f t="shared" si="2"/>
        <v>0</v>
      </c>
      <c r="S163" s="129">
        <v>0</v>
      </c>
      <c r="T163" s="130">
        <f t="shared" si="3"/>
        <v>0</v>
      </c>
      <c r="AR163" s="12" t="s">
        <v>128</v>
      </c>
      <c r="AT163" s="12" t="s">
        <v>93</v>
      </c>
      <c r="AU163" s="12" t="s">
        <v>42</v>
      </c>
      <c r="AY163" s="12" t="s">
        <v>81</v>
      </c>
      <c r="BE163" s="131">
        <f t="shared" si="4"/>
        <v>0</v>
      </c>
      <c r="BF163" s="131">
        <f t="shared" si="5"/>
        <v>0</v>
      </c>
      <c r="BG163" s="131">
        <f t="shared" si="6"/>
        <v>0</v>
      </c>
      <c r="BH163" s="131">
        <f t="shared" si="7"/>
        <v>0</v>
      </c>
      <c r="BI163" s="131">
        <f t="shared" si="8"/>
        <v>0</v>
      </c>
      <c r="BJ163" s="12" t="s">
        <v>41</v>
      </c>
      <c r="BK163" s="131">
        <f t="shared" si="9"/>
        <v>0</v>
      </c>
      <c r="BL163" s="12" t="s">
        <v>106</v>
      </c>
      <c r="BM163" s="12" t="s">
        <v>339</v>
      </c>
    </row>
    <row r="164" spans="2:65" s="1" customFormat="1" ht="22.5" customHeight="1" x14ac:dyDescent="0.3">
      <c r="B164" s="119"/>
      <c r="C164" s="120" t="s">
        <v>145</v>
      </c>
      <c r="D164" s="120" t="s">
        <v>84</v>
      </c>
      <c r="E164" s="121" t="s">
        <v>340</v>
      </c>
      <c r="F164" s="122" t="s">
        <v>341</v>
      </c>
      <c r="G164" s="123" t="s">
        <v>124</v>
      </c>
      <c r="H164" s="124">
        <v>2</v>
      </c>
      <c r="I164" s="125"/>
      <c r="J164" s="126">
        <f t="shared" si="0"/>
        <v>0</v>
      </c>
      <c r="K164" s="122" t="s">
        <v>86</v>
      </c>
      <c r="L164" s="23"/>
      <c r="M164" s="127" t="s">
        <v>1</v>
      </c>
      <c r="N164" s="128" t="s">
        <v>28</v>
      </c>
      <c r="O164" s="24"/>
      <c r="P164" s="129">
        <f t="shared" si="1"/>
        <v>0</v>
      </c>
      <c r="Q164" s="129">
        <v>0</v>
      </c>
      <c r="R164" s="129">
        <f t="shared" si="2"/>
        <v>0</v>
      </c>
      <c r="S164" s="129">
        <v>0</v>
      </c>
      <c r="T164" s="130">
        <f t="shared" si="3"/>
        <v>0</v>
      </c>
      <c r="AR164" s="12" t="s">
        <v>106</v>
      </c>
      <c r="AT164" s="12" t="s">
        <v>84</v>
      </c>
      <c r="AU164" s="12" t="s">
        <v>42</v>
      </c>
      <c r="AY164" s="12" t="s">
        <v>81</v>
      </c>
      <c r="BE164" s="131">
        <f t="shared" si="4"/>
        <v>0</v>
      </c>
      <c r="BF164" s="131">
        <f t="shared" si="5"/>
        <v>0</v>
      </c>
      <c r="BG164" s="131">
        <f t="shared" si="6"/>
        <v>0</v>
      </c>
      <c r="BH164" s="131">
        <f t="shared" si="7"/>
        <v>0</v>
      </c>
      <c r="BI164" s="131">
        <f t="shared" si="8"/>
        <v>0</v>
      </c>
      <c r="BJ164" s="12" t="s">
        <v>41</v>
      </c>
      <c r="BK164" s="131">
        <f t="shared" si="9"/>
        <v>0</v>
      </c>
      <c r="BL164" s="12" t="s">
        <v>106</v>
      </c>
      <c r="BM164" s="12" t="s">
        <v>342</v>
      </c>
    </row>
    <row r="165" spans="2:65" s="1" customFormat="1" ht="22.5" customHeight="1" x14ac:dyDescent="0.3">
      <c r="B165" s="119"/>
      <c r="C165" s="120" t="s">
        <v>146</v>
      </c>
      <c r="D165" s="120" t="s">
        <v>84</v>
      </c>
      <c r="E165" s="121" t="s">
        <v>343</v>
      </c>
      <c r="F165" s="122" t="s">
        <v>344</v>
      </c>
      <c r="G165" s="123" t="s">
        <v>124</v>
      </c>
      <c r="H165" s="124">
        <v>4</v>
      </c>
      <c r="I165" s="125"/>
      <c r="J165" s="126">
        <f t="shared" si="0"/>
        <v>0</v>
      </c>
      <c r="K165" s="122" t="s">
        <v>86</v>
      </c>
      <c r="L165" s="23"/>
      <c r="M165" s="127" t="s">
        <v>1</v>
      </c>
      <c r="N165" s="128" t="s">
        <v>28</v>
      </c>
      <c r="O165" s="24"/>
      <c r="P165" s="129">
        <f t="shared" si="1"/>
        <v>0</v>
      </c>
      <c r="Q165" s="129">
        <v>0</v>
      </c>
      <c r="R165" s="129">
        <f t="shared" si="2"/>
        <v>0</v>
      </c>
      <c r="S165" s="129">
        <v>0</v>
      </c>
      <c r="T165" s="130">
        <f t="shared" si="3"/>
        <v>0</v>
      </c>
      <c r="AR165" s="12" t="s">
        <v>106</v>
      </c>
      <c r="AT165" s="12" t="s">
        <v>84</v>
      </c>
      <c r="AU165" s="12" t="s">
        <v>42</v>
      </c>
      <c r="AY165" s="12" t="s">
        <v>81</v>
      </c>
      <c r="BE165" s="131">
        <f t="shared" si="4"/>
        <v>0</v>
      </c>
      <c r="BF165" s="131">
        <f t="shared" si="5"/>
        <v>0</v>
      </c>
      <c r="BG165" s="131">
        <f t="shared" si="6"/>
        <v>0</v>
      </c>
      <c r="BH165" s="131">
        <f t="shared" si="7"/>
        <v>0</v>
      </c>
      <c r="BI165" s="131">
        <f t="shared" si="8"/>
        <v>0</v>
      </c>
      <c r="BJ165" s="12" t="s">
        <v>41</v>
      </c>
      <c r="BK165" s="131">
        <f t="shared" si="9"/>
        <v>0</v>
      </c>
      <c r="BL165" s="12" t="s">
        <v>106</v>
      </c>
      <c r="BM165" s="12" t="s">
        <v>345</v>
      </c>
    </row>
    <row r="166" spans="2:65" s="1" customFormat="1" ht="22.5" customHeight="1" x14ac:dyDescent="0.3">
      <c r="B166" s="119"/>
      <c r="C166" s="151" t="s">
        <v>147</v>
      </c>
      <c r="D166" s="151" t="s">
        <v>93</v>
      </c>
      <c r="E166" s="152" t="s">
        <v>346</v>
      </c>
      <c r="F166" s="153" t="s">
        <v>347</v>
      </c>
      <c r="G166" s="154" t="s">
        <v>124</v>
      </c>
      <c r="H166" s="155">
        <v>4</v>
      </c>
      <c r="I166" s="156"/>
      <c r="J166" s="157">
        <f t="shared" si="0"/>
        <v>0</v>
      </c>
      <c r="K166" s="153" t="s">
        <v>86</v>
      </c>
      <c r="L166" s="158"/>
      <c r="M166" s="159" t="s">
        <v>1</v>
      </c>
      <c r="N166" s="160" t="s">
        <v>28</v>
      </c>
      <c r="O166" s="24"/>
      <c r="P166" s="129">
        <f t="shared" si="1"/>
        <v>0</v>
      </c>
      <c r="Q166" s="129">
        <v>4.5500000000000002E-3</v>
      </c>
      <c r="R166" s="129">
        <f t="shared" si="2"/>
        <v>1.8200000000000001E-2</v>
      </c>
      <c r="S166" s="129">
        <v>0</v>
      </c>
      <c r="T166" s="130">
        <f t="shared" si="3"/>
        <v>0</v>
      </c>
      <c r="AR166" s="12" t="s">
        <v>128</v>
      </c>
      <c r="AT166" s="12" t="s">
        <v>93</v>
      </c>
      <c r="AU166" s="12" t="s">
        <v>42</v>
      </c>
      <c r="AY166" s="12" t="s">
        <v>81</v>
      </c>
      <c r="BE166" s="131">
        <f t="shared" si="4"/>
        <v>0</v>
      </c>
      <c r="BF166" s="131">
        <f t="shared" si="5"/>
        <v>0</v>
      </c>
      <c r="BG166" s="131">
        <f t="shared" si="6"/>
        <v>0</v>
      </c>
      <c r="BH166" s="131">
        <f t="shared" si="7"/>
        <v>0</v>
      </c>
      <c r="BI166" s="131">
        <f t="shared" si="8"/>
        <v>0</v>
      </c>
      <c r="BJ166" s="12" t="s">
        <v>41</v>
      </c>
      <c r="BK166" s="131">
        <f t="shared" si="9"/>
        <v>0</v>
      </c>
      <c r="BL166" s="12" t="s">
        <v>106</v>
      </c>
      <c r="BM166" s="12" t="s">
        <v>348</v>
      </c>
    </row>
    <row r="167" spans="2:65" s="1" customFormat="1" ht="22.5" customHeight="1" x14ac:dyDescent="0.3">
      <c r="B167" s="119"/>
      <c r="C167" s="151" t="s">
        <v>148</v>
      </c>
      <c r="D167" s="151" t="s">
        <v>93</v>
      </c>
      <c r="E167" s="152" t="s">
        <v>349</v>
      </c>
      <c r="F167" s="153" t="s">
        <v>350</v>
      </c>
      <c r="G167" s="154" t="s">
        <v>124</v>
      </c>
      <c r="H167" s="155">
        <v>4</v>
      </c>
      <c r="I167" s="156"/>
      <c r="J167" s="157">
        <f t="shared" si="0"/>
        <v>0</v>
      </c>
      <c r="K167" s="153" t="s">
        <v>86</v>
      </c>
      <c r="L167" s="158"/>
      <c r="M167" s="159" t="s">
        <v>1</v>
      </c>
      <c r="N167" s="160" t="s">
        <v>28</v>
      </c>
      <c r="O167" s="24"/>
      <c r="P167" s="129">
        <f t="shared" si="1"/>
        <v>0</v>
      </c>
      <c r="Q167" s="129">
        <v>2.7999999999999998E-4</v>
      </c>
      <c r="R167" s="129">
        <f t="shared" si="2"/>
        <v>1.1199999999999999E-3</v>
      </c>
      <c r="S167" s="129">
        <v>0</v>
      </c>
      <c r="T167" s="130">
        <f t="shared" si="3"/>
        <v>0</v>
      </c>
      <c r="AR167" s="12" t="s">
        <v>128</v>
      </c>
      <c r="AT167" s="12" t="s">
        <v>93</v>
      </c>
      <c r="AU167" s="12" t="s">
        <v>42</v>
      </c>
      <c r="AY167" s="12" t="s">
        <v>81</v>
      </c>
      <c r="BE167" s="131">
        <f t="shared" si="4"/>
        <v>0</v>
      </c>
      <c r="BF167" s="131">
        <f t="shared" si="5"/>
        <v>0</v>
      </c>
      <c r="BG167" s="131">
        <f t="shared" si="6"/>
        <v>0</v>
      </c>
      <c r="BH167" s="131">
        <f t="shared" si="7"/>
        <v>0</v>
      </c>
      <c r="BI167" s="131">
        <f t="shared" si="8"/>
        <v>0</v>
      </c>
      <c r="BJ167" s="12" t="s">
        <v>41</v>
      </c>
      <c r="BK167" s="131">
        <f t="shared" si="9"/>
        <v>0</v>
      </c>
      <c r="BL167" s="12" t="s">
        <v>106</v>
      </c>
      <c r="BM167" s="12" t="s">
        <v>351</v>
      </c>
    </row>
    <row r="168" spans="2:65" s="1" customFormat="1" ht="22.5" customHeight="1" x14ac:dyDescent="0.3">
      <c r="B168" s="119"/>
      <c r="C168" s="151" t="s">
        <v>149</v>
      </c>
      <c r="D168" s="151" t="s">
        <v>93</v>
      </c>
      <c r="E168" s="152" t="s">
        <v>352</v>
      </c>
      <c r="F168" s="153" t="s">
        <v>353</v>
      </c>
      <c r="G168" s="154" t="s">
        <v>124</v>
      </c>
      <c r="H168" s="155">
        <v>4</v>
      </c>
      <c r="I168" s="156"/>
      <c r="J168" s="157">
        <f t="shared" si="0"/>
        <v>0</v>
      </c>
      <c r="K168" s="153" t="s">
        <v>86</v>
      </c>
      <c r="L168" s="158"/>
      <c r="M168" s="159" t="s">
        <v>1</v>
      </c>
      <c r="N168" s="160" t="s">
        <v>28</v>
      </c>
      <c r="O168" s="24"/>
      <c r="P168" s="129">
        <f t="shared" si="1"/>
        <v>0</v>
      </c>
      <c r="Q168" s="129">
        <v>4.2999999999999999E-4</v>
      </c>
      <c r="R168" s="129">
        <f t="shared" si="2"/>
        <v>1.72E-3</v>
      </c>
      <c r="S168" s="129">
        <v>0</v>
      </c>
      <c r="T168" s="130">
        <f t="shared" si="3"/>
        <v>0</v>
      </c>
      <c r="AR168" s="12" t="s">
        <v>128</v>
      </c>
      <c r="AT168" s="12" t="s">
        <v>93</v>
      </c>
      <c r="AU168" s="12" t="s">
        <v>42</v>
      </c>
      <c r="AY168" s="12" t="s">
        <v>81</v>
      </c>
      <c r="BE168" s="131">
        <f t="shared" si="4"/>
        <v>0</v>
      </c>
      <c r="BF168" s="131">
        <f t="shared" si="5"/>
        <v>0</v>
      </c>
      <c r="BG168" s="131">
        <f t="shared" si="6"/>
        <v>0</v>
      </c>
      <c r="BH168" s="131">
        <f t="shared" si="7"/>
        <v>0</v>
      </c>
      <c r="BI168" s="131">
        <f t="shared" si="8"/>
        <v>0</v>
      </c>
      <c r="BJ168" s="12" t="s">
        <v>41</v>
      </c>
      <c r="BK168" s="131">
        <f t="shared" si="9"/>
        <v>0</v>
      </c>
      <c r="BL168" s="12" t="s">
        <v>106</v>
      </c>
      <c r="BM168" s="12" t="s">
        <v>354</v>
      </c>
    </row>
    <row r="169" spans="2:65" s="1" customFormat="1" ht="22.5" customHeight="1" x14ac:dyDescent="0.3">
      <c r="B169" s="119"/>
      <c r="C169" s="120" t="s">
        <v>355</v>
      </c>
      <c r="D169" s="120" t="s">
        <v>84</v>
      </c>
      <c r="E169" s="121" t="s">
        <v>356</v>
      </c>
      <c r="F169" s="122" t="s">
        <v>357</v>
      </c>
      <c r="G169" s="123" t="s">
        <v>124</v>
      </c>
      <c r="H169" s="124">
        <v>4</v>
      </c>
      <c r="I169" s="125"/>
      <c r="J169" s="126">
        <f t="shared" si="0"/>
        <v>0</v>
      </c>
      <c r="K169" s="122" t="s">
        <v>86</v>
      </c>
      <c r="L169" s="23"/>
      <c r="M169" s="127" t="s">
        <v>1</v>
      </c>
      <c r="N169" s="128" t="s">
        <v>28</v>
      </c>
      <c r="O169" s="24"/>
      <c r="P169" s="129">
        <f t="shared" si="1"/>
        <v>0</v>
      </c>
      <c r="Q169" s="129">
        <v>0</v>
      </c>
      <c r="R169" s="129">
        <f t="shared" si="2"/>
        <v>0</v>
      </c>
      <c r="S169" s="129">
        <v>0</v>
      </c>
      <c r="T169" s="130">
        <f t="shared" si="3"/>
        <v>0</v>
      </c>
      <c r="AR169" s="12" t="s">
        <v>106</v>
      </c>
      <c r="AT169" s="12" t="s">
        <v>84</v>
      </c>
      <c r="AU169" s="12" t="s">
        <v>42</v>
      </c>
      <c r="AY169" s="12" t="s">
        <v>81</v>
      </c>
      <c r="BE169" s="131">
        <f t="shared" si="4"/>
        <v>0</v>
      </c>
      <c r="BF169" s="131">
        <f t="shared" si="5"/>
        <v>0</v>
      </c>
      <c r="BG169" s="131">
        <f t="shared" si="6"/>
        <v>0</v>
      </c>
      <c r="BH169" s="131">
        <f t="shared" si="7"/>
        <v>0</v>
      </c>
      <c r="BI169" s="131">
        <f t="shared" si="8"/>
        <v>0</v>
      </c>
      <c r="BJ169" s="12" t="s">
        <v>41</v>
      </c>
      <c r="BK169" s="131">
        <f t="shared" si="9"/>
        <v>0</v>
      </c>
      <c r="BL169" s="12" t="s">
        <v>106</v>
      </c>
      <c r="BM169" s="12" t="s">
        <v>358</v>
      </c>
    </row>
    <row r="170" spans="2:65" s="1" customFormat="1" ht="31.5" customHeight="1" x14ac:dyDescent="0.3">
      <c r="B170" s="119"/>
      <c r="C170" s="120" t="s">
        <v>359</v>
      </c>
      <c r="D170" s="120" t="s">
        <v>84</v>
      </c>
      <c r="E170" s="121" t="s">
        <v>360</v>
      </c>
      <c r="F170" s="122" t="s">
        <v>361</v>
      </c>
      <c r="G170" s="123" t="s">
        <v>103</v>
      </c>
      <c r="H170" s="124">
        <v>0.17699999999999999</v>
      </c>
      <c r="I170" s="125"/>
      <c r="J170" s="126">
        <f t="shared" si="0"/>
        <v>0</v>
      </c>
      <c r="K170" s="122" t="s">
        <v>86</v>
      </c>
      <c r="L170" s="23"/>
      <c r="M170" s="127" t="s">
        <v>1</v>
      </c>
      <c r="N170" s="128" t="s">
        <v>28</v>
      </c>
      <c r="O170" s="24"/>
      <c r="P170" s="129">
        <f t="shared" si="1"/>
        <v>0</v>
      </c>
      <c r="Q170" s="129">
        <v>0</v>
      </c>
      <c r="R170" s="129">
        <f t="shared" si="2"/>
        <v>0</v>
      </c>
      <c r="S170" s="129">
        <v>0</v>
      </c>
      <c r="T170" s="130">
        <f t="shared" si="3"/>
        <v>0</v>
      </c>
      <c r="AR170" s="12" t="s">
        <v>106</v>
      </c>
      <c r="AT170" s="12" t="s">
        <v>84</v>
      </c>
      <c r="AU170" s="12" t="s">
        <v>42</v>
      </c>
      <c r="AY170" s="12" t="s">
        <v>81</v>
      </c>
      <c r="BE170" s="131">
        <f t="shared" si="4"/>
        <v>0</v>
      </c>
      <c r="BF170" s="131">
        <f t="shared" si="5"/>
        <v>0</v>
      </c>
      <c r="BG170" s="131">
        <f t="shared" si="6"/>
        <v>0</v>
      </c>
      <c r="BH170" s="131">
        <f t="shared" si="7"/>
        <v>0</v>
      </c>
      <c r="BI170" s="131">
        <f t="shared" si="8"/>
        <v>0</v>
      </c>
      <c r="BJ170" s="12" t="s">
        <v>41</v>
      </c>
      <c r="BK170" s="131">
        <f t="shared" si="9"/>
        <v>0</v>
      </c>
      <c r="BL170" s="12" t="s">
        <v>106</v>
      </c>
      <c r="BM170" s="12" t="s">
        <v>362</v>
      </c>
    </row>
    <row r="171" spans="2:65" s="6" customFormat="1" ht="29.85" customHeight="1" x14ac:dyDescent="0.3">
      <c r="B171" s="105"/>
      <c r="D171" s="116" t="s">
        <v>38</v>
      </c>
      <c r="E171" s="117" t="s">
        <v>363</v>
      </c>
      <c r="F171" s="117" t="s">
        <v>364</v>
      </c>
      <c r="I171" s="108"/>
      <c r="J171" s="118">
        <f>BK171</f>
        <v>0</v>
      </c>
      <c r="L171" s="105"/>
      <c r="M171" s="110"/>
      <c r="N171" s="111"/>
      <c r="O171" s="111"/>
      <c r="P171" s="112">
        <f>SUM(P172:P196)</f>
        <v>0</v>
      </c>
      <c r="Q171" s="111"/>
      <c r="R171" s="112">
        <f>SUM(R172:R196)</f>
        <v>20.162346639999999</v>
      </c>
      <c r="S171" s="111"/>
      <c r="T171" s="113">
        <f>SUM(T172:T196)</f>
        <v>12.217500000000001</v>
      </c>
      <c r="AR171" s="106" t="s">
        <v>42</v>
      </c>
      <c r="AT171" s="114" t="s">
        <v>38</v>
      </c>
      <c r="AU171" s="114" t="s">
        <v>41</v>
      </c>
      <c r="AY171" s="106" t="s">
        <v>81</v>
      </c>
      <c r="BK171" s="115">
        <f>SUM(BK172:BK196)</f>
        <v>0</v>
      </c>
    </row>
    <row r="172" spans="2:65" s="1" customFormat="1" ht="31.5" customHeight="1" x14ac:dyDescent="0.3">
      <c r="B172" s="119"/>
      <c r="C172" s="120" t="s">
        <v>365</v>
      </c>
      <c r="D172" s="120" t="s">
        <v>84</v>
      </c>
      <c r="E172" s="121" t="s">
        <v>366</v>
      </c>
      <c r="F172" s="122" t="s">
        <v>367</v>
      </c>
      <c r="G172" s="123" t="s">
        <v>368</v>
      </c>
      <c r="H172" s="124">
        <v>3.9740000000000002</v>
      </c>
      <c r="I172" s="125"/>
      <c r="J172" s="126">
        <f>ROUND(I172*H172,2)</f>
        <v>0</v>
      </c>
      <c r="K172" s="122" t="s">
        <v>86</v>
      </c>
      <c r="L172" s="23"/>
      <c r="M172" s="127" t="s">
        <v>1</v>
      </c>
      <c r="N172" s="128" t="s">
        <v>28</v>
      </c>
      <c r="O172" s="24"/>
      <c r="P172" s="129">
        <f>O172*H172</f>
        <v>0</v>
      </c>
      <c r="Q172" s="129">
        <v>1.89E-3</v>
      </c>
      <c r="R172" s="129">
        <f>Q172*H172</f>
        <v>7.5108600000000003E-3</v>
      </c>
      <c r="S172" s="129">
        <v>0</v>
      </c>
      <c r="T172" s="130">
        <f>S172*H172</f>
        <v>0</v>
      </c>
      <c r="AR172" s="12" t="s">
        <v>106</v>
      </c>
      <c r="AT172" s="12" t="s">
        <v>84</v>
      </c>
      <c r="AU172" s="12" t="s">
        <v>42</v>
      </c>
      <c r="AY172" s="12" t="s">
        <v>81</v>
      </c>
      <c r="BE172" s="131">
        <f>IF(N172="základní",J172,0)</f>
        <v>0</v>
      </c>
      <c r="BF172" s="131">
        <f>IF(N172="snížená",J172,0)</f>
        <v>0</v>
      </c>
      <c r="BG172" s="131">
        <f>IF(N172="zákl. přenesená",J172,0)</f>
        <v>0</v>
      </c>
      <c r="BH172" s="131">
        <f>IF(N172="sníž. přenesená",J172,0)</f>
        <v>0</v>
      </c>
      <c r="BI172" s="131">
        <f>IF(N172="nulová",J172,0)</f>
        <v>0</v>
      </c>
      <c r="BJ172" s="12" t="s">
        <v>41</v>
      </c>
      <c r="BK172" s="131">
        <f>ROUND(I172*H172,2)</f>
        <v>0</v>
      </c>
      <c r="BL172" s="12" t="s">
        <v>106</v>
      </c>
      <c r="BM172" s="12" t="s">
        <v>369</v>
      </c>
    </row>
    <row r="173" spans="2:65" s="1" customFormat="1" ht="44.25" customHeight="1" x14ac:dyDescent="0.3">
      <c r="B173" s="119"/>
      <c r="C173" s="120" t="s">
        <v>153</v>
      </c>
      <c r="D173" s="120" t="s">
        <v>84</v>
      </c>
      <c r="E173" s="121" t="s">
        <v>370</v>
      </c>
      <c r="F173" s="122" t="s">
        <v>371</v>
      </c>
      <c r="G173" s="123" t="s">
        <v>85</v>
      </c>
      <c r="H173" s="124">
        <v>795</v>
      </c>
      <c r="I173" s="125"/>
      <c r="J173" s="126">
        <f>ROUND(I173*H173,2)</f>
        <v>0</v>
      </c>
      <c r="K173" s="122" t="s">
        <v>86</v>
      </c>
      <c r="L173" s="23"/>
      <c r="M173" s="127" t="s">
        <v>1</v>
      </c>
      <c r="N173" s="128" t="s">
        <v>28</v>
      </c>
      <c r="O173" s="24"/>
      <c r="P173" s="129">
        <f>O173*H173</f>
        <v>0</v>
      </c>
      <c r="Q173" s="129">
        <v>0</v>
      </c>
      <c r="R173" s="129">
        <f>Q173*H173</f>
        <v>0</v>
      </c>
      <c r="S173" s="129">
        <v>1.4E-2</v>
      </c>
      <c r="T173" s="130">
        <f>S173*H173</f>
        <v>11.13</v>
      </c>
      <c r="AR173" s="12" t="s">
        <v>106</v>
      </c>
      <c r="AT173" s="12" t="s">
        <v>84</v>
      </c>
      <c r="AU173" s="12" t="s">
        <v>42</v>
      </c>
      <c r="AY173" s="12" t="s">
        <v>81</v>
      </c>
      <c r="BE173" s="131">
        <f>IF(N173="základní",J173,0)</f>
        <v>0</v>
      </c>
      <c r="BF173" s="131">
        <f>IF(N173="snížená",J173,0)</f>
        <v>0</v>
      </c>
      <c r="BG173" s="131">
        <f>IF(N173="zákl. přenesená",J173,0)</f>
        <v>0</v>
      </c>
      <c r="BH173" s="131">
        <f>IF(N173="sníž. přenesená",J173,0)</f>
        <v>0</v>
      </c>
      <c r="BI173" s="131">
        <f>IF(N173="nulová",J173,0)</f>
        <v>0</v>
      </c>
      <c r="BJ173" s="12" t="s">
        <v>41</v>
      </c>
      <c r="BK173" s="131">
        <f>ROUND(I173*H173,2)</f>
        <v>0</v>
      </c>
      <c r="BL173" s="12" t="s">
        <v>106</v>
      </c>
      <c r="BM173" s="12" t="s">
        <v>372</v>
      </c>
    </row>
    <row r="174" spans="2:65" s="1" customFormat="1" ht="31.5" customHeight="1" x14ac:dyDescent="0.3">
      <c r="B174" s="119"/>
      <c r="C174" s="120" t="s">
        <v>154</v>
      </c>
      <c r="D174" s="120" t="s">
        <v>84</v>
      </c>
      <c r="E174" s="121" t="s">
        <v>373</v>
      </c>
      <c r="F174" s="122" t="s">
        <v>374</v>
      </c>
      <c r="G174" s="123" t="s">
        <v>85</v>
      </c>
      <c r="H174" s="124">
        <v>362.5</v>
      </c>
      <c r="I174" s="125"/>
      <c r="J174" s="126">
        <f>ROUND(I174*H174,2)</f>
        <v>0</v>
      </c>
      <c r="K174" s="122" t="s">
        <v>86</v>
      </c>
      <c r="L174" s="23"/>
      <c r="M174" s="127" t="s">
        <v>1</v>
      </c>
      <c r="N174" s="128" t="s">
        <v>28</v>
      </c>
      <c r="O174" s="24"/>
      <c r="P174" s="129">
        <f>O174*H174</f>
        <v>0</v>
      </c>
      <c r="Q174" s="129">
        <v>0</v>
      </c>
      <c r="R174" s="129">
        <f>Q174*H174</f>
        <v>0</v>
      </c>
      <c r="S174" s="129">
        <v>3.0000000000000001E-3</v>
      </c>
      <c r="T174" s="130">
        <f>S174*H174</f>
        <v>1.0875000000000001</v>
      </c>
      <c r="AR174" s="12" t="s">
        <v>106</v>
      </c>
      <c r="AT174" s="12" t="s">
        <v>84</v>
      </c>
      <c r="AU174" s="12" t="s">
        <v>42</v>
      </c>
      <c r="AY174" s="12" t="s">
        <v>81</v>
      </c>
      <c r="BE174" s="131">
        <f>IF(N174="základní",J174,0)</f>
        <v>0</v>
      </c>
      <c r="BF174" s="131">
        <f>IF(N174="snížená",J174,0)</f>
        <v>0</v>
      </c>
      <c r="BG174" s="131">
        <f>IF(N174="zákl. přenesená",J174,0)</f>
        <v>0</v>
      </c>
      <c r="BH174" s="131">
        <f>IF(N174="sníž. přenesená",J174,0)</f>
        <v>0</v>
      </c>
      <c r="BI174" s="131">
        <f>IF(N174="nulová",J174,0)</f>
        <v>0</v>
      </c>
      <c r="BJ174" s="12" t="s">
        <v>41</v>
      </c>
      <c r="BK174" s="131">
        <f>ROUND(I174*H174,2)</f>
        <v>0</v>
      </c>
      <c r="BL174" s="12" t="s">
        <v>106</v>
      </c>
      <c r="BM174" s="12" t="s">
        <v>375</v>
      </c>
    </row>
    <row r="175" spans="2:65" s="7" customFormat="1" x14ac:dyDescent="0.3">
      <c r="B175" s="132"/>
      <c r="D175" s="142" t="s">
        <v>88</v>
      </c>
      <c r="E175" s="161" t="s">
        <v>1</v>
      </c>
      <c r="F175" s="162" t="s">
        <v>376</v>
      </c>
      <c r="H175" s="163">
        <v>362.5</v>
      </c>
      <c r="I175" s="137"/>
      <c r="L175" s="132"/>
      <c r="M175" s="138"/>
      <c r="N175" s="139"/>
      <c r="O175" s="139"/>
      <c r="P175" s="139"/>
      <c r="Q175" s="139"/>
      <c r="R175" s="139"/>
      <c r="S175" s="139"/>
      <c r="T175" s="140"/>
      <c r="AT175" s="134" t="s">
        <v>88</v>
      </c>
      <c r="AU175" s="134" t="s">
        <v>42</v>
      </c>
      <c r="AV175" s="7" t="s">
        <v>42</v>
      </c>
      <c r="AW175" s="7" t="s">
        <v>20</v>
      </c>
      <c r="AX175" s="7" t="s">
        <v>41</v>
      </c>
      <c r="AY175" s="134" t="s">
        <v>81</v>
      </c>
    </row>
    <row r="176" spans="2:65" s="1" customFormat="1" ht="44.25" customHeight="1" x14ac:dyDescent="0.3">
      <c r="B176" s="119"/>
      <c r="C176" s="120" t="s">
        <v>155</v>
      </c>
      <c r="D176" s="120" t="s">
        <v>84</v>
      </c>
      <c r="E176" s="121" t="s">
        <v>377</v>
      </c>
      <c r="F176" s="122" t="s">
        <v>378</v>
      </c>
      <c r="G176" s="123" t="s">
        <v>85</v>
      </c>
      <c r="H176" s="124">
        <v>1621.2</v>
      </c>
      <c r="I176" s="125"/>
      <c r="J176" s="126">
        <f>ROUND(I176*H176,2)</f>
        <v>0</v>
      </c>
      <c r="K176" s="122" t="s">
        <v>86</v>
      </c>
      <c r="L176" s="23"/>
      <c r="M176" s="127" t="s">
        <v>1</v>
      </c>
      <c r="N176" s="128" t="s">
        <v>28</v>
      </c>
      <c r="O176" s="24"/>
      <c r="P176" s="129">
        <f>O176*H176</f>
        <v>0</v>
      </c>
      <c r="Q176" s="129">
        <v>9.9600000000000001E-3</v>
      </c>
      <c r="R176" s="129">
        <f>Q176*H176</f>
        <v>16.147152000000002</v>
      </c>
      <c r="S176" s="129">
        <v>0</v>
      </c>
      <c r="T176" s="130">
        <f>S176*H176</f>
        <v>0</v>
      </c>
      <c r="AR176" s="12" t="s">
        <v>106</v>
      </c>
      <c r="AT176" s="12" t="s">
        <v>84</v>
      </c>
      <c r="AU176" s="12" t="s">
        <v>42</v>
      </c>
      <c r="AY176" s="12" t="s">
        <v>81</v>
      </c>
      <c r="BE176" s="131">
        <f>IF(N176="základní",J176,0)</f>
        <v>0</v>
      </c>
      <c r="BF176" s="131">
        <f>IF(N176="snížená",J176,0)</f>
        <v>0</v>
      </c>
      <c r="BG176" s="131">
        <f>IF(N176="zákl. přenesená",J176,0)</f>
        <v>0</v>
      </c>
      <c r="BH176" s="131">
        <f>IF(N176="sníž. přenesená",J176,0)</f>
        <v>0</v>
      </c>
      <c r="BI176" s="131">
        <f>IF(N176="nulová",J176,0)</f>
        <v>0</v>
      </c>
      <c r="BJ176" s="12" t="s">
        <v>41</v>
      </c>
      <c r="BK176" s="131">
        <f>ROUND(I176*H176,2)</f>
        <v>0</v>
      </c>
      <c r="BL176" s="12" t="s">
        <v>106</v>
      </c>
      <c r="BM176" s="12" t="s">
        <v>379</v>
      </c>
    </row>
    <row r="177" spans="2:65" s="7" customFormat="1" x14ac:dyDescent="0.3">
      <c r="B177" s="132"/>
      <c r="D177" s="133" t="s">
        <v>88</v>
      </c>
      <c r="E177" s="134" t="s">
        <v>1</v>
      </c>
      <c r="F177" s="135" t="s">
        <v>380</v>
      </c>
      <c r="H177" s="136">
        <v>1590</v>
      </c>
      <c r="I177" s="137"/>
      <c r="L177" s="132"/>
      <c r="M177" s="138"/>
      <c r="N177" s="139"/>
      <c r="O177" s="139"/>
      <c r="P177" s="139"/>
      <c r="Q177" s="139"/>
      <c r="R177" s="139"/>
      <c r="S177" s="139"/>
      <c r="T177" s="140"/>
      <c r="AT177" s="134" t="s">
        <v>88</v>
      </c>
      <c r="AU177" s="134" t="s">
        <v>42</v>
      </c>
      <c r="AV177" s="7" t="s">
        <v>42</v>
      </c>
      <c r="AW177" s="7" t="s">
        <v>20</v>
      </c>
      <c r="AX177" s="7" t="s">
        <v>39</v>
      </c>
      <c r="AY177" s="134" t="s">
        <v>81</v>
      </c>
    </row>
    <row r="178" spans="2:65" s="7" customFormat="1" x14ac:dyDescent="0.3">
      <c r="B178" s="132"/>
      <c r="D178" s="133" t="s">
        <v>88</v>
      </c>
      <c r="E178" s="134" t="s">
        <v>1</v>
      </c>
      <c r="F178" s="135" t="s">
        <v>381</v>
      </c>
      <c r="H178" s="136">
        <v>31.2</v>
      </c>
      <c r="I178" s="137"/>
      <c r="L178" s="132"/>
      <c r="M178" s="138"/>
      <c r="N178" s="139"/>
      <c r="O178" s="139"/>
      <c r="P178" s="139"/>
      <c r="Q178" s="139"/>
      <c r="R178" s="139"/>
      <c r="S178" s="139"/>
      <c r="T178" s="140"/>
      <c r="AT178" s="134" t="s">
        <v>88</v>
      </c>
      <c r="AU178" s="134" t="s">
        <v>42</v>
      </c>
      <c r="AV178" s="7" t="s">
        <v>42</v>
      </c>
      <c r="AW178" s="7" t="s">
        <v>20</v>
      </c>
      <c r="AX178" s="7" t="s">
        <v>39</v>
      </c>
      <c r="AY178" s="134" t="s">
        <v>81</v>
      </c>
    </row>
    <row r="179" spans="2:65" s="8" customFormat="1" x14ac:dyDescent="0.3">
      <c r="B179" s="141"/>
      <c r="D179" s="142" t="s">
        <v>88</v>
      </c>
      <c r="E179" s="143" t="s">
        <v>1</v>
      </c>
      <c r="F179" s="144" t="s">
        <v>89</v>
      </c>
      <c r="H179" s="145">
        <v>1621.2</v>
      </c>
      <c r="I179" s="146"/>
      <c r="L179" s="141"/>
      <c r="M179" s="147"/>
      <c r="N179" s="148"/>
      <c r="O179" s="148"/>
      <c r="P179" s="148"/>
      <c r="Q179" s="148"/>
      <c r="R179" s="148"/>
      <c r="S179" s="148"/>
      <c r="T179" s="149"/>
      <c r="AT179" s="150" t="s">
        <v>88</v>
      </c>
      <c r="AU179" s="150" t="s">
        <v>42</v>
      </c>
      <c r="AV179" s="8" t="s">
        <v>87</v>
      </c>
      <c r="AW179" s="8" t="s">
        <v>2</v>
      </c>
      <c r="AX179" s="8" t="s">
        <v>41</v>
      </c>
      <c r="AY179" s="150" t="s">
        <v>81</v>
      </c>
    </row>
    <row r="180" spans="2:65" s="1" customFormat="1" ht="31.5" customHeight="1" x14ac:dyDescent="0.3">
      <c r="B180" s="119"/>
      <c r="C180" s="120" t="s">
        <v>156</v>
      </c>
      <c r="D180" s="120" t="s">
        <v>84</v>
      </c>
      <c r="E180" s="121" t="s">
        <v>382</v>
      </c>
      <c r="F180" s="122" t="s">
        <v>383</v>
      </c>
      <c r="G180" s="123" t="s">
        <v>85</v>
      </c>
      <c r="H180" s="124">
        <v>397.5</v>
      </c>
      <c r="I180" s="125"/>
      <c r="J180" s="126">
        <f>ROUND(I180*H180,2)</f>
        <v>0</v>
      </c>
      <c r="K180" s="122" t="s">
        <v>86</v>
      </c>
      <c r="L180" s="23"/>
      <c r="M180" s="127" t="s">
        <v>1</v>
      </c>
      <c r="N180" s="128" t="s">
        <v>28</v>
      </c>
      <c r="O180" s="24"/>
      <c r="P180" s="129">
        <f>O180*H180</f>
        <v>0</v>
      </c>
      <c r="Q180" s="129">
        <v>0</v>
      </c>
      <c r="R180" s="129">
        <f>Q180*H180</f>
        <v>0</v>
      </c>
      <c r="S180" s="129">
        <v>0</v>
      </c>
      <c r="T180" s="130">
        <f>S180*H180</f>
        <v>0</v>
      </c>
      <c r="AR180" s="12" t="s">
        <v>106</v>
      </c>
      <c r="AT180" s="12" t="s">
        <v>84</v>
      </c>
      <c r="AU180" s="12" t="s">
        <v>42</v>
      </c>
      <c r="AY180" s="12" t="s">
        <v>81</v>
      </c>
      <c r="BE180" s="131">
        <f>IF(N180="základní",J180,0)</f>
        <v>0</v>
      </c>
      <c r="BF180" s="131">
        <f>IF(N180="snížená",J180,0)</f>
        <v>0</v>
      </c>
      <c r="BG180" s="131">
        <f>IF(N180="zákl. přenesená",J180,0)</f>
        <v>0</v>
      </c>
      <c r="BH180" s="131">
        <f>IF(N180="sníž. přenesená",J180,0)</f>
        <v>0</v>
      </c>
      <c r="BI180" s="131">
        <f>IF(N180="nulová",J180,0)</f>
        <v>0</v>
      </c>
      <c r="BJ180" s="12" t="s">
        <v>41</v>
      </c>
      <c r="BK180" s="131">
        <f>ROUND(I180*H180,2)</f>
        <v>0</v>
      </c>
      <c r="BL180" s="12" t="s">
        <v>106</v>
      </c>
      <c r="BM180" s="12" t="s">
        <v>384</v>
      </c>
    </row>
    <row r="181" spans="2:65" s="7" customFormat="1" x14ac:dyDescent="0.3">
      <c r="B181" s="132"/>
      <c r="D181" s="142" t="s">
        <v>88</v>
      </c>
      <c r="E181" s="161" t="s">
        <v>1</v>
      </c>
      <c r="F181" s="162" t="s">
        <v>385</v>
      </c>
      <c r="H181" s="163">
        <v>397.5</v>
      </c>
      <c r="I181" s="137"/>
      <c r="L181" s="132"/>
      <c r="M181" s="138"/>
      <c r="N181" s="139"/>
      <c r="O181" s="139"/>
      <c r="P181" s="139"/>
      <c r="Q181" s="139"/>
      <c r="R181" s="139"/>
      <c r="S181" s="139"/>
      <c r="T181" s="140"/>
      <c r="AT181" s="134" t="s">
        <v>88</v>
      </c>
      <c r="AU181" s="134" t="s">
        <v>42</v>
      </c>
      <c r="AV181" s="7" t="s">
        <v>42</v>
      </c>
      <c r="AW181" s="7" t="s">
        <v>20</v>
      </c>
      <c r="AX181" s="7" t="s">
        <v>41</v>
      </c>
      <c r="AY181" s="134" t="s">
        <v>81</v>
      </c>
    </row>
    <row r="182" spans="2:65" s="1" customFormat="1" ht="22.5" customHeight="1" x14ac:dyDescent="0.3">
      <c r="B182" s="119"/>
      <c r="C182" s="120" t="s">
        <v>157</v>
      </c>
      <c r="D182" s="120" t="s">
        <v>84</v>
      </c>
      <c r="E182" s="121" t="s">
        <v>386</v>
      </c>
      <c r="F182" s="122" t="s">
        <v>387</v>
      </c>
      <c r="G182" s="123" t="s">
        <v>91</v>
      </c>
      <c r="H182" s="124">
        <v>437.25</v>
      </c>
      <c r="I182" s="125"/>
      <c r="J182" s="126">
        <f>ROUND(I182*H182,2)</f>
        <v>0</v>
      </c>
      <c r="K182" s="122" t="s">
        <v>86</v>
      </c>
      <c r="L182" s="23"/>
      <c r="M182" s="127" t="s">
        <v>1</v>
      </c>
      <c r="N182" s="128" t="s">
        <v>28</v>
      </c>
      <c r="O182" s="24"/>
      <c r="P182" s="129">
        <f>O182*H182</f>
        <v>0</v>
      </c>
      <c r="Q182" s="129">
        <v>0</v>
      </c>
      <c r="R182" s="129">
        <f>Q182*H182</f>
        <v>0</v>
      </c>
      <c r="S182" s="129">
        <v>0</v>
      </c>
      <c r="T182" s="130">
        <f>S182*H182</f>
        <v>0</v>
      </c>
      <c r="AR182" s="12" t="s">
        <v>106</v>
      </c>
      <c r="AT182" s="12" t="s">
        <v>84</v>
      </c>
      <c r="AU182" s="12" t="s">
        <v>42</v>
      </c>
      <c r="AY182" s="12" t="s">
        <v>81</v>
      </c>
      <c r="BE182" s="131">
        <f>IF(N182="základní",J182,0)</f>
        <v>0</v>
      </c>
      <c r="BF182" s="131">
        <f>IF(N182="snížená",J182,0)</f>
        <v>0</v>
      </c>
      <c r="BG182" s="131">
        <f>IF(N182="zákl. přenesená",J182,0)</f>
        <v>0</v>
      </c>
      <c r="BH182" s="131">
        <f>IF(N182="sníž. přenesená",J182,0)</f>
        <v>0</v>
      </c>
      <c r="BI182" s="131">
        <f>IF(N182="nulová",J182,0)</f>
        <v>0</v>
      </c>
      <c r="BJ182" s="12" t="s">
        <v>41</v>
      </c>
      <c r="BK182" s="131">
        <f>ROUND(I182*H182,2)</f>
        <v>0</v>
      </c>
      <c r="BL182" s="12" t="s">
        <v>106</v>
      </c>
      <c r="BM182" s="12" t="s">
        <v>388</v>
      </c>
    </row>
    <row r="183" spans="2:65" s="7" customFormat="1" x14ac:dyDescent="0.3">
      <c r="B183" s="132"/>
      <c r="D183" s="133" t="s">
        <v>88</v>
      </c>
      <c r="E183" s="134" t="s">
        <v>1</v>
      </c>
      <c r="F183" s="135" t="s">
        <v>389</v>
      </c>
      <c r="H183" s="136">
        <v>331.25</v>
      </c>
      <c r="I183" s="137"/>
      <c r="L183" s="132"/>
      <c r="M183" s="138"/>
      <c r="N183" s="139"/>
      <c r="O183" s="139"/>
      <c r="P183" s="139"/>
      <c r="Q183" s="139"/>
      <c r="R183" s="139"/>
      <c r="S183" s="139"/>
      <c r="T183" s="140"/>
      <c r="AT183" s="134" t="s">
        <v>88</v>
      </c>
      <c r="AU183" s="134" t="s">
        <v>42</v>
      </c>
      <c r="AV183" s="7" t="s">
        <v>42</v>
      </c>
      <c r="AW183" s="7" t="s">
        <v>20</v>
      </c>
      <c r="AX183" s="7" t="s">
        <v>39</v>
      </c>
      <c r="AY183" s="134" t="s">
        <v>81</v>
      </c>
    </row>
    <row r="184" spans="2:65" s="7" customFormat="1" x14ac:dyDescent="0.3">
      <c r="B184" s="132"/>
      <c r="D184" s="133" t="s">
        <v>88</v>
      </c>
      <c r="E184" s="134" t="s">
        <v>1</v>
      </c>
      <c r="F184" s="135" t="s">
        <v>390</v>
      </c>
      <c r="H184" s="136">
        <v>106</v>
      </c>
      <c r="I184" s="137"/>
      <c r="L184" s="132"/>
      <c r="M184" s="138"/>
      <c r="N184" s="139"/>
      <c r="O184" s="139"/>
      <c r="P184" s="139"/>
      <c r="Q184" s="139"/>
      <c r="R184" s="139"/>
      <c r="S184" s="139"/>
      <c r="T184" s="140"/>
      <c r="AT184" s="134" t="s">
        <v>88</v>
      </c>
      <c r="AU184" s="134" t="s">
        <v>42</v>
      </c>
      <c r="AV184" s="7" t="s">
        <v>42</v>
      </c>
      <c r="AW184" s="7" t="s">
        <v>20</v>
      </c>
      <c r="AX184" s="7" t="s">
        <v>39</v>
      </c>
      <c r="AY184" s="134" t="s">
        <v>81</v>
      </c>
    </row>
    <row r="185" spans="2:65" s="8" customFormat="1" x14ac:dyDescent="0.3">
      <c r="B185" s="141"/>
      <c r="D185" s="142" t="s">
        <v>88</v>
      </c>
      <c r="E185" s="143" t="s">
        <v>1</v>
      </c>
      <c r="F185" s="144" t="s">
        <v>89</v>
      </c>
      <c r="H185" s="145">
        <v>437.25</v>
      </c>
      <c r="I185" s="146"/>
      <c r="L185" s="141"/>
      <c r="M185" s="147"/>
      <c r="N185" s="148"/>
      <c r="O185" s="148"/>
      <c r="P185" s="148"/>
      <c r="Q185" s="148"/>
      <c r="R185" s="148"/>
      <c r="S185" s="148"/>
      <c r="T185" s="149"/>
      <c r="AT185" s="150" t="s">
        <v>88</v>
      </c>
      <c r="AU185" s="150" t="s">
        <v>42</v>
      </c>
      <c r="AV185" s="8" t="s">
        <v>87</v>
      </c>
      <c r="AW185" s="8" t="s">
        <v>2</v>
      </c>
      <c r="AX185" s="8" t="s">
        <v>41</v>
      </c>
      <c r="AY185" s="150" t="s">
        <v>81</v>
      </c>
    </row>
    <row r="186" spans="2:65" s="1" customFormat="1" ht="22.5" customHeight="1" x14ac:dyDescent="0.3">
      <c r="B186" s="119"/>
      <c r="C186" s="151" t="s">
        <v>158</v>
      </c>
      <c r="D186" s="151" t="s">
        <v>93</v>
      </c>
      <c r="E186" s="152" t="s">
        <v>391</v>
      </c>
      <c r="F186" s="153" t="s">
        <v>392</v>
      </c>
      <c r="G186" s="154" t="s">
        <v>368</v>
      </c>
      <c r="H186" s="155">
        <v>5.194</v>
      </c>
      <c r="I186" s="156"/>
      <c r="J186" s="157">
        <f>ROUND(I186*H186,2)</f>
        <v>0</v>
      </c>
      <c r="K186" s="153" t="s">
        <v>86</v>
      </c>
      <c r="L186" s="158"/>
      <c r="M186" s="159" t="s">
        <v>1</v>
      </c>
      <c r="N186" s="160" t="s">
        <v>28</v>
      </c>
      <c r="O186" s="24"/>
      <c r="P186" s="129">
        <f>O186*H186</f>
        <v>0</v>
      </c>
      <c r="Q186" s="129">
        <v>0.55000000000000004</v>
      </c>
      <c r="R186" s="129">
        <f>Q186*H186</f>
        <v>2.8567</v>
      </c>
      <c r="S186" s="129">
        <v>0</v>
      </c>
      <c r="T186" s="130">
        <f>S186*H186</f>
        <v>0</v>
      </c>
      <c r="AR186" s="12" t="s">
        <v>128</v>
      </c>
      <c r="AT186" s="12" t="s">
        <v>93</v>
      </c>
      <c r="AU186" s="12" t="s">
        <v>42</v>
      </c>
      <c r="AY186" s="12" t="s">
        <v>81</v>
      </c>
      <c r="BE186" s="131">
        <f>IF(N186="základní",J186,0)</f>
        <v>0</v>
      </c>
      <c r="BF186" s="131">
        <f>IF(N186="snížená",J186,0)</f>
        <v>0</v>
      </c>
      <c r="BG186" s="131">
        <f>IF(N186="zákl. přenesená",J186,0)</f>
        <v>0</v>
      </c>
      <c r="BH186" s="131">
        <f>IF(N186="sníž. přenesená",J186,0)</f>
        <v>0</v>
      </c>
      <c r="BI186" s="131">
        <f>IF(N186="nulová",J186,0)</f>
        <v>0</v>
      </c>
      <c r="BJ186" s="12" t="s">
        <v>41</v>
      </c>
      <c r="BK186" s="131">
        <f>ROUND(I186*H186,2)</f>
        <v>0</v>
      </c>
      <c r="BL186" s="12" t="s">
        <v>106</v>
      </c>
      <c r="BM186" s="12" t="s">
        <v>393</v>
      </c>
    </row>
    <row r="187" spans="2:65" s="7" customFormat="1" x14ac:dyDescent="0.3">
      <c r="B187" s="132"/>
      <c r="D187" s="133" t="s">
        <v>88</v>
      </c>
      <c r="E187" s="134" t="s">
        <v>1</v>
      </c>
      <c r="F187" s="135" t="s">
        <v>394</v>
      </c>
      <c r="H187" s="136">
        <v>3.18</v>
      </c>
      <c r="I187" s="137"/>
      <c r="L187" s="132"/>
      <c r="M187" s="138"/>
      <c r="N187" s="139"/>
      <c r="O187" s="139"/>
      <c r="P187" s="139"/>
      <c r="Q187" s="139"/>
      <c r="R187" s="139"/>
      <c r="S187" s="139"/>
      <c r="T187" s="140"/>
      <c r="AT187" s="134" t="s">
        <v>88</v>
      </c>
      <c r="AU187" s="134" t="s">
        <v>42</v>
      </c>
      <c r="AV187" s="7" t="s">
        <v>42</v>
      </c>
      <c r="AW187" s="7" t="s">
        <v>20</v>
      </c>
      <c r="AX187" s="7" t="s">
        <v>39</v>
      </c>
      <c r="AY187" s="134" t="s">
        <v>81</v>
      </c>
    </row>
    <row r="188" spans="2:65" s="7" customFormat="1" x14ac:dyDescent="0.3">
      <c r="B188" s="132"/>
      <c r="D188" s="133" t="s">
        <v>88</v>
      </c>
      <c r="E188" s="134" t="s">
        <v>1</v>
      </c>
      <c r="F188" s="135" t="s">
        <v>395</v>
      </c>
      <c r="H188" s="136">
        <v>1.59</v>
      </c>
      <c r="I188" s="137"/>
      <c r="L188" s="132"/>
      <c r="M188" s="138"/>
      <c r="N188" s="139"/>
      <c r="O188" s="139"/>
      <c r="P188" s="139"/>
      <c r="Q188" s="139"/>
      <c r="R188" s="139"/>
      <c r="S188" s="139"/>
      <c r="T188" s="140"/>
      <c r="AT188" s="134" t="s">
        <v>88</v>
      </c>
      <c r="AU188" s="134" t="s">
        <v>42</v>
      </c>
      <c r="AV188" s="7" t="s">
        <v>42</v>
      </c>
      <c r="AW188" s="7" t="s">
        <v>20</v>
      </c>
      <c r="AX188" s="7" t="s">
        <v>39</v>
      </c>
      <c r="AY188" s="134" t="s">
        <v>81</v>
      </c>
    </row>
    <row r="189" spans="2:65" s="7" customFormat="1" x14ac:dyDescent="0.3">
      <c r="B189" s="132"/>
      <c r="D189" s="133" t="s">
        <v>88</v>
      </c>
      <c r="E189" s="134" t="s">
        <v>1</v>
      </c>
      <c r="F189" s="135" t="s">
        <v>396</v>
      </c>
      <c r="H189" s="136">
        <v>0.42399999999999999</v>
      </c>
      <c r="I189" s="137"/>
      <c r="L189" s="132"/>
      <c r="M189" s="138"/>
      <c r="N189" s="139"/>
      <c r="O189" s="139"/>
      <c r="P189" s="139"/>
      <c r="Q189" s="139"/>
      <c r="R189" s="139"/>
      <c r="S189" s="139"/>
      <c r="T189" s="140"/>
      <c r="AT189" s="134" t="s">
        <v>88</v>
      </c>
      <c r="AU189" s="134" t="s">
        <v>42</v>
      </c>
      <c r="AV189" s="7" t="s">
        <v>42</v>
      </c>
      <c r="AW189" s="7" t="s">
        <v>20</v>
      </c>
      <c r="AX189" s="7" t="s">
        <v>39</v>
      </c>
      <c r="AY189" s="134" t="s">
        <v>81</v>
      </c>
    </row>
    <row r="190" spans="2:65" s="8" customFormat="1" x14ac:dyDescent="0.3">
      <c r="B190" s="141"/>
      <c r="D190" s="142" t="s">
        <v>88</v>
      </c>
      <c r="E190" s="143" t="s">
        <v>1</v>
      </c>
      <c r="F190" s="144" t="s">
        <v>89</v>
      </c>
      <c r="H190" s="145">
        <v>5.194</v>
      </c>
      <c r="I190" s="146"/>
      <c r="L190" s="141"/>
      <c r="M190" s="147"/>
      <c r="N190" s="148"/>
      <c r="O190" s="148"/>
      <c r="P190" s="148"/>
      <c r="Q190" s="148"/>
      <c r="R190" s="148"/>
      <c r="S190" s="148"/>
      <c r="T190" s="149"/>
      <c r="AT190" s="150" t="s">
        <v>88</v>
      </c>
      <c r="AU190" s="150" t="s">
        <v>42</v>
      </c>
      <c r="AV190" s="8" t="s">
        <v>87</v>
      </c>
      <c r="AW190" s="8" t="s">
        <v>2</v>
      </c>
      <c r="AX190" s="8" t="s">
        <v>41</v>
      </c>
      <c r="AY190" s="150" t="s">
        <v>81</v>
      </c>
    </row>
    <row r="191" spans="2:65" s="1" customFormat="1" ht="31.5" customHeight="1" x14ac:dyDescent="0.3">
      <c r="B191" s="119"/>
      <c r="C191" s="120" t="s">
        <v>159</v>
      </c>
      <c r="D191" s="120" t="s">
        <v>84</v>
      </c>
      <c r="E191" s="121" t="s">
        <v>397</v>
      </c>
      <c r="F191" s="122" t="s">
        <v>398</v>
      </c>
      <c r="G191" s="123" t="s">
        <v>368</v>
      </c>
      <c r="H191" s="124">
        <v>5.194</v>
      </c>
      <c r="I191" s="125"/>
      <c r="J191" s="126">
        <f>ROUND(I191*H191,2)</f>
        <v>0</v>
      </c>
      <c r="K191" s="122" t="s">
        <v>86</v>
      </c>
      <c r="L191" s="23"/>
      <c r="M191" s="127" t="s">
        <v>1</v>
      </c>
      <c r="N191" s="128" t="s">
        <v>28</v>
      </c>
      <c r="O191" s="24"/>
      <c r="P191" s="129">
        <f>O191*H191</f>
        <v>0</v>
      </c>
      <c r="Q191" s="129">
        <v>2.3369999999999998E-2</v>
      </c>
      <c r="R191" s="129">
        <f>Q191*H191</f>
        <v>0.12138378</v>
      </c>
      <c r="S191" s="129">
        <v>0</v>
      </c>
      <c r="T191" s="130">
        <f>S191*H191</f>
        <v>0</v>
      </c>
      <c r="AR191" s="12" t="s">
        <v>106</v>
      </c>
      <c r="AT191" s="12" t="s">
        <v>84</v>
      </c>
      <c r="AU191" s="12" t="s">
        <v>42</v>
      </c>
      <c r="AY191" s="12" t="s">
        <v>81</v>
      </c>
      <c r="BE191" s="131">
        <f>IF(N191="základní",J191,0)</f>
        <v>0</v>
      </c>
      <c r="BF191" s="131">
        <f>IF(N191="snížená",J191,0)</f>
        <v>0</v>
      </c>
      <c r="BG191" s="131">
        <f>IF(N191="zákl. přenesená",J191,0)</f>
        <v>0</v>
      </c>
      <c r="BH191" s="131">
        <f>IF(N191="sníž. přenesená",J191,0)</f>
        <v>0</v>
      </c>
      <c r="BI191" s="131">
        <f>IF(N191="nulová",J191,0)</f>
        <v>0</v>
      </c>
      <c r="BJ191" s="12" t="s">
        <v>41</v>
      </c>
      <c r="BK191" s="131">
        <f>ROUND(I191*H191,2)</f>
        <v>0</v>
      </c>
      <c r="BL191" s="12" t="s">
        <v>106</v>
      </c>
      <c r="BM191" s="12" t="s">
        <v>399</v>
      </c>
    </row>
    <row r="192" spans="2:65" s="1" customFormat="1" ht="31.5" customHeight="1" x14ac:dyDescent="0.3">
      <c r="B192" s="119"/>
      <c r="C192" s="120" t="s">
        <v>160</v>
      </c>
      <c r="D192" s="120" t="s">
        <v>84</v>
      </c>
      <c r="E192" s="121" t="s">
        <v>400</v>
      </c>
      <c r="F192" s="122" t="s">
        <v>401</v>
      </c>
      <c r="G192" s="123" t="s">
        <v>85</v>
      </c>
      <c r="H192" s="124">
        <v>104</v>
      </c>
      <c r="I192" s="125"/>
      <c r="J192" s="126">
        <f>ROUND(I192*H192,2)</f>
        <v>0</v>
      </c>
      <c r="K192" s="122" t="s">
        <v>86</v>
      </c>
      <c r="L192" s="23"/>
      <c r="M192" s="127" t="s">
        <v>1</v>
      </c>
      <c r="N192" s="128" t="s">
        <v>28</v>
      </c>
      <c r="O192" s="24"/>
      <c r="P192" s="129">
        <f>O192*H192</f>
        <v>0</v>
      </c>
      <c r="Q192" s="129">
        <v>0</v>
      </c>
      <c r="R192" s="129">
        <f>Q192*H192</f>
        <v>0</v>
      </c>
      <c r="S192" s="129">
        <v>0</v>
      </c>
      <c r="T192" s="130">
        <f>S192*H192</f>
        <v>0</v>
      </c>
      <c r="AR192" s="12" t="s">
        <v>106</v>
      </c>
      <c r="AT192" s="12" t="s">
        <v>84</v>
      </c>
      <c r="AU192" s="12" t="s">
        <v>42</v>
      </c>
      <c r="AY192" s="12" t="s">
        <v>81</v>
      </c>
      <c r="BE192" s="131">
        <f>IF(N192="základní",J192,0)</f>
        <v>0</v>
      </c>
      <c r="BF192" s="131">
        <f>IF(N192="snížená",J192,0)</f>
        <v>0</v>
      </c>
      <c r="BG192" s="131">
        <f>IF(N192="zákl. přenesená",J192,0)</f>
        <v>0</v>
      </c>
      <c r="BH192" s="131">
        <f>IF(N192="sníž. přenesená",J192,0)</f>
        <v>0</v>
      </c>
      <c r="BI192" s="131">
        <f>IF(N192="nulová",J192,0)</f>
        <v>0</v>
      </c>
      <c r="BJ192" s="12" t="s">
        <v>41</v>
      </c>
      <c r="BK192" s="131">
        <f>ROUND(I192*H192,2)</f>
        <v>0</v>
      </c>
      <c r="BL192" s="12" t="s">
        <v>106</v>
      </c>
      <c r="BM192" s="12" t="s">
        <v>402</v>
      </c>
    </row>
    <row r="193" spans="2:65" s="7" customFormat="1" x14ac:dyDescent="0.3">
      <c r="B193" s="132"/>
      <c r="D193" s="142" t="s">
        <v>88</v>
      </c>
      <c r="E193" s="161" t="s">
        <v>1</v>
      </c>
      <c r="F193" s="162" t="s">
        <v>403</v>
      </c>
      <c r="H193" s="163">
        <v>104</v>
      </c>
      <c r="I193" s="137"/>
      <c r="L193" s="132"/>
      <c r="M193" s="138"/>
      <c r="N193" s="139"/>
      <c r="O193" s="139"/>
      <c r="P193" s="139"/>
      <c r="Q193" s="139"/>
      <c r="R193" s="139"/>
      <c r="S193" s="139"/>
      <c r="T193" s="140"/>
      <c r="AT193" s="134" t="s">
        <v>88</v>
      </c>
      <c r="AU193" s="134" t="s">
        <v>42</v>
      </c>
      <c r="AV193" s="7" t="s">
        <v>42</v>
      </c>
      <c r="AW193" s="7" t="s">
        <v>20</v>
      </c>
      <c r="AX193" s="7" t="s">
        <v>41</v>
      </c>
      <c r="AY193" s="134" t="s">
        <v>81</v>
      </c>
    </row>
    <row r="194" spans="2:65" s="1" customFormat="1" ht="22.5" customHeight="1" x14ac:dyDescent="0.3">
      <c r="B194" s="119"/>
      <c r="C194" s="151" t="s">
        <v>161</v>
      </c>
      <c r="D194" s="151" t="s">
        <v>93</v>
      </c>
      <c r="E194" s="152" t="s">
        <v>404</v>
      </c>
      <c r="F194" s="153" t="s">
        <v>405</v>
      </c>
      <c r="G194" s="154" t="s">
        <v>85</v>
      </c>
      <c r="H194" s="155">
        <v>114.4</v>
      </c>
      <c r="I194" s="156"/>
      <c r="J194" s="157">
        <f>ROUND(I194*H194,2)</f>
        <v>0</v>
      </c>
      <c r="K194" s="153" t="s">
        <v>86</v>
      </c>
      <c r="L194" s="158"/>
      <c r="M194" s="159" t="s">
        <v>1</v>
      </c>
      <c r="N194" s="160" t="s">
        <v>28</v>
      </c>
      <c r="O194" s="24"/>
      <c r="P194" s="129">
        <f>O194*H194</f>
        <v>0</v>
      </c>
      <c r="Q194" s="129">
        <v>8.9999999999999993E-3</v>
      </c>
      <c r="R194" s="129">
        <f>Q194*H194</f>
        <v>1.0296000000000001</v>
      </c>
      <c r="S194" s="129">
        <v>0</v>
      </c>
      <c r="T194" s="130">
        <f>S194*H194</f>
        <v>0</v>
      </c>
      <c r="AR194" s="12" t="s">
        <v>128</v>
      </c>
      <c r="AT194" s="12" t="s">
        <v>93</v>
      </c>
      <c r="AU194" s="12" t="s">
        <v>42</v>
      </c>
      <c r="AY194" s="12" t="s">
        <v>81</v>
      </c>
      <c r="BE194" s="131">
        <f>IF(N194="základní",J194,0)</f>
        <v>0</v>
      </c>
      <c r="BF194" s="131">
        <f>IF(N194="snížená",J194,0)</f>
        <v>0</v>
      </c>
      <c r="BG194" s="131">
        <f>IF(N194="zákl. přenesená",J194,0)</f>
        <v>0</v>
      </c>
      <c r="BH194" s="131">
        <f>IF(N194="sníž. přenesená",J194,0)</f>
        <v>0</v>
      </c>
      <c r="BI194" s="131">
        <f>IF(N194="nulová",J194,0)</f>
        <v>0</v>
      </c>
      <c r="BJ194" s="12" t="s">
        <v>41</v>
      </c>
      <c r="BK194" s="131">
        <f>ROUND(I194*H194,2)</f>
        <v>0</v>
      </c>
      <c r="BL194" s="12" t="s">
        <v>106</v>
      </c>
      <c r="BM194" s="12" t="s">
        <v>406</v>
      </c>
    </row>
    <row r="195" spans="2:65" s="7" customFormat="1" x14ac:dyDescent="0.3">
      <c r="B195" s="132"/>
      <c r="D195" s="142" t="s">
        <v>88</v>
      </c>
      <c r="E195" s="161" t="s">
        <v>1</v>
      </c>
      <c r="F195" s="162" t="s">
        <v>407</v>
      </c>
      <c r="H195" s="163">
        <v>114.4</v>
      </c>
      <c r="I195" s="137"/>
      <c r="L195" s="132"/>
      <c r="M195" s="138"/>
      <c r="N195" s="139"/>
      <c r="O195" s="139"/>
      <c r="P195" s="139"/>
      <c r="Q195" s="139"/>
      <c r="R195" s="139"/>
      <c r="S195" s="139"/>
      <c r="T195" s="140"/>
      <c r="AT195" s="134" t="s">
        <v>88</v>
      </c>
      <c r="AU195" s="134" t="s">
        <v>42</v>
      </c>
      <c r="AV195" s="7" t="s">
        <v>42</v>
      </c>
      <c r="AW195" s="7" t="s">
        <v>20</v>
      </c>
      <c r="AX195" s="7" t="s">
        <v>41</v>
      </c>
      <c r="AY195" s="134" t="s">
        <v>81</v>
      </c>
    </row>
    <row r="196" spans="2:65" s="1" customFormat="1" ht="31.5" customHeight="1" x14ac:dyDescent="0.3">
      <c r="B196" s="119"/>
      <c r="C196" s="120" t="s">
        <v>162</v>
      </c>
      <c r="D196" s="120" t="s">
        <v>84</v>
      </c>
      <c r="E196" s="121" t="s">
        <v>408</v>
      </c>
      <c r="F196" s="122" t="s">
        <v>409</v>
      </c>
      <c r="G196" s="123" t="s">
        <v>103</v>
      </c>
      <c r="H196" s="124">
        <v>19.495000000000001</v>
      </c>
      <c r="I196" s="125"/>
      <c r="J196" s="126">
        <f>ROUND(I196*H196,2)</f>
        <v>0</v>
      </c>
      <c r="K196" s="122" t="s">
        <v>86</v>
      </c>
      <c r="L196" s="23"/>
      <c r="M196" s="127" t="s">
        <v>1</v>
      </c>
      <c r="N196" s="128" t="s">
        <v>28</v>
      </c>
      <c r="O196" s="24"/>
      <c r="P196" s="129">
        <f>O196*H196</f>
        <v>0</v>
      </c>
      <c r="Q196" s="129">
        <v>0</v>
      </c>
      <c r="R196" s="129">
        <f>Q196*H196</f>
        <v>0</v>
      </c>
      <c r="S196" s="129">
        <v>0</v>
      </c>
      <c r="T196" s="130">
        <f>S196*H196</f>
        <v>0</v>
      </c>
      <c r="AR196" s="12" t="s">
        <v>106</v>
      </c>
      <c r="AT196" s="12" t="s">
        <v>84</v>
      </c>
      <c r="AU196" s="12" t="s">
        <v>42</v>
      </c>
      <c r="AY196" s="12" t="s">
        <v>81</v>
      </c>
      <c r="BE196" s="131">
        <f>IF(N196="základní",J196,0)</f>
        <v>0</v>
      </c>
      <c r="BF196" s="131">
        <f>IF(N196="snížená",J196,0)</f>
        <v>0</v>
      </c>
      <c r="BG196" s="131">
        <f>IF(N196="zákl. přenesená",J196,0)</f>
        <v>0</v>
      </c>
      <c r="BH196" s="131">
        <f>IF(N196="sníž. přenesená",J196,0)</f>
        <v>0</v>
      </c>
      <c r="BI196" s="131">
        <f>IF(N196="nulová",J196,0)</f>
        <v>0</v>
      </c>
      <c r="BJ196" s="12" t="s">
        <v>41</v>
      </c>
      <c r="BK196" s="131">
        <f>ROUND(I196*H196,2)</f>
        <v>0</v>
      </c>
      <c r="BL196" s="12" t="s">
        <v>106</v>
      </c>
      <c r="BM196" s="12" t="s">
        <v>410</v>
      </c>
    </row>
    <row r="197" spans="2:65" s="6" customFormat="1" ht="29.85" customHeight="1" x14ac:dyDescent="0.3">
      <c r="B197" s="105"/>
      <c r="D197" s="116" t="s">
        <v>38</v>
      </c>
      <c r="E197" s="117" t="s">
        <v>119</v>
      </c>
      <c r="F197" s="117" t="s">
        <v>120</v>
      </c>
      <c r="I197" s="108"/>
      <c r="J197" s="118">
        <f>BK197</f>
        <v>0</v>
      </c>
      <c r="L197" s="105"/>
      <c r="M197" s="110"/>
      <c r="N197" s="111"/>
      <c r="O197" s="111"/>
      <c r="P197" s="112">
        <f>SUM(P198:P225)</f>
        <v>0</v>
      </c>
      <c r="Q197" s="111"/>
      <c r="R197" s="112">
        <f>SUM(R198:R225)</f>
        <v>0.27559679999999998</v>
      </c>
      <c r="S197" s="111"/>
      <c r="T197" s="113">
        <f>SUM(T198:T225)</f>
        <v>0.35842000000000002</v>
      </c>
      <c r="AR197" s="106" t="s">
        <v>42</v>
      </c>
      <c r="AT197" s="114" t="s">
        <v>38</v>
      </c>
      <c r="AU197" s="114" t="s">
        <v>41</v>
      </c>
      <c r="AY197" s="106" t="s">
        <v>81</v>
      </c>
      <c r="BK197" s="115">
        <f>SUM(BK198:BK225)</f>
        <v>0</v>
      </c>
    </row>
    <row r="198" spans="2:65" s="1" customFormat="1" ht="22.5" customHeight="1" x14ac:dyDescent="0.3">
      <c r="B198" s="119"/>
      <c r="C198" s="120" t="s">
        <v>411</v>
      </c>
      <c r="D198" s="120" t="s">
        <v>84</v>
      </c>
      <c r="E198" s="121" t="s">
        <v>412</v>
      </c>
      <c r="F198" s="122" t="s">
        <v>413</v>
      </c>
      <c r="G198" s="123" t="s">
        <v>91</v>
      </c>
      <c r="H198" s="124">
        <v>104</v>
      </c>
      <c r="I198" s="125"/>
      <c r="J198" s="126">
        <f>ROUND(I198*H198,2)</f>
        <v>0</v>
      </c>
      <c r="K198" s="122" t="s">
        <v>86</v>
      </c>
      <c r="L198" s="23"/>
      <c r="M198" s="127" t="s">
        <v>1</v>
      </c>
      <c r="N198" s="128" t="s">
        <v>28</v>
      </c>
      <c r="O198" s="24"/>
      <c r="P198" s="129">
        <f>O198*H198</f>
        <v>0</v>
      </c>
      <c r="Q198" s="129">
        <v>0</v>
      </c>
      <c r="R198" s="129">
        <f>Q198*H198</f>
        <v>0</v>
      </c>
      <c r="S198" s="129">
        <v>1.7700000000000001E-3</v>
      </c>
      <c r="T198" s="130">
        <f>S198*H198</f>
        <v>0.18408000000000002</v>
      </c>
      <c r="AR198" s="12" t="s">
        <v>106</v>
      </c>
      <c r="AT198" s="12" t="s">
        <v>84</v>
      </c>
      <c r="AU198" s="12" t="s">
        <v>42</v>
      </c>
      <c r="AY198" s="12" t="s">
        <v>81</v>
      </c>
      <c r="BE198" s="131">
        <f>IF(N198="základní",J198,0)</f>
        <v>0</v>
      </c>
      <c r="BF198" s="131">
        <f>IF(N198="snížená",J198,0)</f>
        <v>0</v>
      </c>
      <c r="BG198" s="131">
        <f>IF(N198="zákl. přenesená",J198,0)</f>
        <v>0</v>
      </c>
      <c r="BH198" s="131">
        <f>IF(N198="sníž. přenesená",J198,0)</f>
        <v>0</v>
      </c>
      <c r="BI198" s="131">
        <f>IF(N198="nulová",J198,0)</f>
        <v>0</v>
      </c>
      <c r="BJ198" s="12" t="s">
        <v>41</v>
      </c>
      <c r="BK198" s="131">
        <f>ROUND(I198*H198,2)</f>
        <v>0</v>
      </c>
      <c r="BL198" s="12" t="s">
        <v>106</v>
      </c>
      <c r="BM198" s="12" t="s">
        <v>414</v>
      </c>
    </row>
    <row r="199" spans="2:65" s="7" customFormat="1" x14ac:dyDescent="0.3">
      <c r="B199" s="132"/>
      <c r="D199" s="142" t="s">
        <v>88</v>
      </c>
      <c r="E199" s="161" t="s">
        <v>1</v>
      </c>
      <c r="F199" s="162" t="s">
        <v>415</v>
      </c>
      <c r="H199" s="163">
        <v>104</v>
      </c>
      <c r="I199" s="137"/>
      <c r="L199" s="132"/>
      <c r="M199" s="138"/>
      <c r="N199" s="139"/>
      <c r="O199" s="139"/>
      <c r="P199" s="139"/>
      <c r="Q199" s="139"/>
      <c r="R199" s="139"/>
      <c r="S199" s="139"/>
      <c r="T199" s="140"/>
      <c r="AT199" s="134" t="s">
        <v>88</v>
      </c>
      <c r="AU199" s="134" t="s">
        <v>42</v>
      </c>
      <c r="AV199" s="7" t="s">
        <v>42</v>
      </c>
      <c r="AW199" s="7" t="s">
        <v>20</v>
      </c>
      <c r="AX199" s="7" t="s">
        <v>41</v>
      </c>
      <c r="AY199" s="134" t="s">
        <v>81</v>
      </c>
    </row>
    <row r="200" spans="2:65" s="1" customFormat="1" ht="22.5" customHeight="1" x14ac:dyDescent="0.3">
      <c r="B200" s="119"/>
      <c r="C200" s="120" t="s">
        <v>416</v>
      </c>
      <c r="D200" s="120" t="s">
        <v>84</v>
      </c>
      <c r="E200" s="121" t="s">
        <v>417</v>
      </c>
      <c r="F200" s="122" t="s">
        <v>418</v>
      </c>
      <c r="G200" s="123" t="s">
        <v>124</v>
      </c>
      <c r="H200" s="124">
        <v>2</v>
      </c>
      <c r="I200" s="125"/>
      <c r="J200" s="126">
        <f>ROUND(I200*H200,2)</f>
        <v>0</v>
      </c>
      <c r="K200" s="122" t="s">
        <v>86</v>
      </c>
      <c r="L200" s="23"/>
      <c r="M200" s="127" t="s">
        <v>1</v>
      </c>
      <c r="N200" s="128" t="s">
        <v>28</v>
      </c>
      <c r="O200" s="24"/>
      <c r="P200" s="129">
        <f>O200*H200</f>
        <v>0</v>
      </c>
      <c r="Q200" s="129">
        <v>0</v>
      </c>
      <c r="R200" s="129">
        <f>Q200*H200</f>
        <v>0</v>
      </c>
      <c r="S200" s="129">
        <v>9.0600000000000003E-3</v>
      </c>
      <c r="T200" s="130">
        <f>S200*H200</f>
        <v>1.8120000000000001E-2</v>
      </c>
      <c r="AR200" s="12" t="s">
        <v>106</v>
      </c>
      <c r="AT200" s="12" t="s">
        <v>84</v>
      </c>
      <c r="AU200" s="12" t="s">
        <v>42</v>
      </c>
      <c r="AY200" s="12" t="s">
        <v>81</v>
      </c>
      <c r="BE200" s="131">
        <f>IF(N200="základní",J200,0)</f>
        <v>0</v>
      </c>
      <c r="BF200" s="131">
        <f>IF(N200="snížená",J200,0)</f>
        <v>0</v>
      </c>
      <c r="BG200" s="131">
        <f>IF(N200="zákl. přenesená",J200,0)</f>
        <v>0</v>
      </c>
      <c r="BH200" s="131">
        <f>IF(N200="sníž. přenesená",J200,0)</f>
        <v>0</v>
      </c>
      <c r="BI200" s="131">
        <f>IF(N200="nulová",J200,0)</f>
        <v>0</v>
      </c>
      <c r="BJ200" s="12" t="s">
        <v>41</v>
      </c>
      <c r="BK200" s="131">
        <f>ROUND(I200*H200,2)</f>
        <v>0</v>
      </c>
      <c r="BL200" s="12" t="s">
        <v>106</v>
      </c>
      <c r="BM200" s="12" t="s">
        <v>419</v>
      </c>
    </row>
    <row r="201" spans="2:65" s="1" customFormat="1" ht="22.5" customHeight="1" x14ac:dyDescent="0.3">
      <c r="B201" s="119"/>
      <c r="C201" s="120" t="s">
        <v>420</v>
      </c>
      <c r="D201" s="120" t="s">
        <v>84</v>
      </c>
      <c r="E201" s="121" t="s">
        <v>421</v>
      </c>
      <c r="F201" s="122" t="s">
        <v>422</v>
      </c>
      <c r="G201" s="123" t="s">
        <v>91</v>
      </c>
      <c r="H201" s="124">
        <v>29.2</v>
      </c>
      <c r="I201" s="125"/>
      <c r="J201" s="126">
        <f>ROUND(I201*H201,2)</f>
        <v>0</v>
      </c>
      <c r="K201" s="122" t="s">
        <v>86</v>
      </c>
      <c r="L201" s="23"/>
      <c r="M201" s="127" t="s">
        <v>1</v>
      </c>
      <c r="N201" s="128" t="s">
        <v>28</v>
      </c>
      <c r="O201" s="24"/>
      <c r="P201" s="129">
        <f>O201*H201</f>
        <v>0</v>
      </c>
      <c r="Q201" s="129">
        <v>0</v>
      </c>
      <c r="R201" s="129">
        <f>Q201*H201</f>
        <v>0</v>
      </c>
      <c r="S201" s="129">
        <v>1.75E-3</v>
      </c>
      <c r="T201" s="130">
        <f>S201*H201</f>
        <v>5.11E-2</v>
      </c>
      <c r="AR201" s="12" t="s">
        <v>106</v>
      </c>
      <c r="AT201" s="12" t="s">
        <v>84</v>
      </c>
      <c r="AU201" s="12" t="s">
        <v>42</v>
      </c>
      <c r="AY201" s="12" t="s">
        <v>81</v>
      </c>
      <c r="BE201" s="131">
        <f>IF(N201="základní",J201,0)</f>
        <v>0</v>
      </c>
      <c r="BF201" s="131">
        <f>IF(N201="snížená",J201,0)</f>
        <v>0</v>
      </c>
      <c r="BG201" s="131">
        <f>IF(N201="zákl. přenesená",J201,0)</f>
        <v>0</v>
      </c>
      <c r="BH201" s="131">
        <f>IF(N201="sníž. přenesená",J201,0)</f>
        <v>0</v>
      </c>
      <c r="BI201" s="131">
        <f>IF(N201="nulová",J201,0)</f>
        <v>0</v>
      </c>
      <c r="BJ201" s="12" t="s">
        <v>41</v>
      </c>
      <c r="BK201" s="131">
        <f>ROUND(I201*H201,2)</f>
        <v>0</v>
      </c>
      <c r="BL201" s="12" t="s">
        <v>106</v>
      </c>
      <c r="BM201" s="12" t="s">
        <v>423</v>
      </c>
    </row>
    <row r="202" spans="2:65" s="7" customFormat="1" x14ac:dyDescent="0.3">
      <c r="B202" s="132"/>
      <c r="D202" s="142" t="s">
        <v>88</v>
      </c>
      <c r="E202" s="161" t="s">
        <v>1</v>
      </c>
      <c r="F202" s="162" t="s">
        <v>424</v>
      </c>
      <c r="H202" s="163">
        <v>29.2</v>
      </c>
      <c r="I202" s="137"/>
      <c r="L202" s="132"/>
      <c r="M202" s="138"/>
      <c r="N202" s="139"/>
      <c r="O202" s="139"/>
      <c r="P202" s="139"/>
      <c r="Q202" s="139"/>
      <c r="R202" s="139"/>
      <c r="S202" s="139"/>
      <c r="T202" s="140"/>
      <c r="AT202" s="134" t="s">
        <v>88</v>
      </c>
      <c r="AU202" s="134" t="s">
        <v>42</v>
      </c>
      <c r="AV202" s="7" t="s">
        <v>42</v>
      </c>
      <c r="AW202" s="7" t="s">
        <v>20</v>
      </c>
      <c r="AX202" s="7" t="s">
        <v>41</v>
      </c>
      <c r="AY202" s="134" t="s">
        <v>81</v>
      </c>
    </row>
    <row r="203" spans="2:65" s="1" customFormat="1" ht="22.5" customHeight="1" x14ac:dyDescent="0.3">
      <c r="B203" s="119"/>
      <c r="C203" s="120" t="s">
        <v>425</v>
      </c>
      <c r="D203" s="120" t="s">
        <v>84</v>
      </c>
      <c r="E203" s="121" t="s">
        <v>426</v>
      </c>
      <c r="F203" s="122" t="s">
        <v>427</v>
      </c>
      <c r="G203" s="123" t="s">
        <v>124</v>
      </c>
      <c r="H203" s="124">
        <v>18</v>
      </c>
      <c r="I203" s="125"/>
      <c r="J203" s="126">
        <f>ROUND(I203*H203,2)</f>
        <v>0</v>
      </c>
      <c r="K203" s="122" t="s">
        <v>86</v>
      </c>
      <c r="L203" s="23"/>
      <c r="M203" s="127" t="s">
        <v>1</v>
      </c>
      <c r="N203" s="128" t="s">
        <v>28</v>
      </c>
      <c r="O203" s="24"/>
      <c r="P203" s="129">
        <f>O203*H203</f>
        <v>0</v>
      </c>
      <c r="Q203" s="129">
        <v>0</v>
      </c>
      <c r="R203" s="129">
        <f>Q203*H203</f>
        <v>0</v>
      </c>
      <c r="S203" s="129">
        <v>5.8399999999999997E-3</v>
      </c>
      <c r="T203" s="130">
        <f>S203*H203</f>
        <v>0.10511999999999999</v>
      </c>
      <c r="AR203" s="12" t="s">
        <v>106</v>
      </c>
      <c r="AT203" s="12" t="s">
        <v>84</v>
      </c>
      <c r="AU203" s="12" t="s">
        <v>42</v>
      </c>
      <c r="AY203" s="12" t="s">
        <v>81</v>
      </c>
      <c r="BE203" s="131">
        <f>IF(N203="základní",J203,0)</f>
        <v>0</v>
      </c>
      <c r="BF203" s="131">
        <f>IF(N203="snížená",J203,0)</f>
        <v>0</v>
      </c>
      <c r="BG203" s="131">
        <f>IF(N203="zákl. přenesená",J203,0)</f>
        <v>0</v>
      </c>
      <c r="BH203" s="131">
        <f>IF(N203="sníž. přenesená",J203,0)</f>
        <v>0</v>
      </c>
      <c r="BI203" s="131">
        <f>IF(N203="nulová",J203,0)</f>
        <v>0</v>
      </c>
      <c r="BJ203" s="12" t="s">
        <v>41</v>
      </c>
      <c r="BK203" s="131">
        <f>ROUND(I203*H203,2)</f>
        <v>0</v>
      </c>
      <c r="BL203" s="12" t="s">
        <v>106</v>
      </c>
      <c r="BM203" s="12" t="s">
        <v>428</v>
      </c>
    </row>
    <row r="204" spans="2:65" s="1" customFormat="1" ht="22.5" customHeight="1" x14ac:dyDescent="0.3">
      <c r="B204" s="119"/>
      <c r="C204" s="120" t="s">
        <v>429</v>
      </c>
      <c r="D204" s="120" t="s">
        <v>84</v>
      </c>
      <c r="E204" s="121" t="s">
        <v>430</v>
      </c>
      <c r="F204" s="122" t="s">
        <v>431</v>
      </c>
      <c r="G204" s="123" t="s">
        <v>91</v>
      </c>
      <c r="H204" s="124">
        <v>52</v>
      </c>
      <c r="I204" s="125"/>
      <c r="J204" s="126">
        <f>ROUND(I204*H204,2)</f>
        <v>0</v>
      </c>
      <c r="K204" s="122" t="s">
        <v>86</v>
      </c>
      <c r="L204" s="23"/>
      <c r="M204" s="127" t="s">
        <v>1</v>
      </c>
      <c r="N204" s="128" t="s">
        <v>28</v>
      </c>
      <c r="O204" s="24"/>
      <c r="P204" s="129">
        <f>O204*H204</f>
        <v>0</v>
      </c>
      <c r="Q204" s="129">
        <v>0</v>
      </c>
      <c r="R204" s="129">
        <f>Q204*H204</f>
        <v>0</v>
      </c>
      <c r="S204" s="129">
        <v>0</v>
      </c>
      <c r="T204" s="130">
        <f>S204*H204</f>
        <v>0</v>
      </c>
      <c r="AR204" s="12" t="s">
        <v>106</v>
      </c>
      <c r="AT204" s="12" t="s">
        <v>84</v>
      </c>
      <c r="AU204" s="12" t="s">
        <v>42</v>
      </c>
      <c r="AY204" s="12" t="s">
        <v>81</v>
      </c>
      <c r="BE204" s="131">
        <f>IF(N204="základní",J204,0)</f>
        <v>0</v>
      </c>
      <c r="BF204" s="131">
        <f>IF(N204="snížená",J204,0)</f>
        <v>0</v>
      </c>
      <c r="BG204" s="131">
        <f>IF(N204="zákl. přenesená",J204,0)</f>
        <v>0</v>
      </c>
      <c r="BH204" s="131">
        <f>IF(N204="sníž. přenesená",J204,0)</f>
        <v>0</v>
      </c>
      <c r="BI204" s="131">
        <f>IF(N204="nulová",J204,0)</f>
        <v>0</v>
      </c>
      <c r="BJ204" s="12" t="s">
        <v>41</v>
      </c>
      <c r="BK204" s="131">
        <f>ROUND(I204*H204,2)</f>
        <v>0</v>
      </c>
      <c r="BL204" s="12" t="s">
        <v>106</v>
      </c>
      <c r="BM204" s="12" t="s">
        <v>432</v>
      </c>
    </row>
    <row r="205" spans="2:65" s="7" customFormat="1" x14ac:dyDescent="0.3">
      <c r="B205" s="132"/>
      <c r="D205" s="142" t="s">
        <v>88</v>
      </c>
      <c r="E205" s="161" t="s">
        <v>1</v>
      </c>
      <c r="F205" s="162" t="s">
        <v>433</v>
      </c>
      <c r="H205" s="163">
        <v>52</v>
      </c>
      <c r="I205" s="137"/>
      <c r="L205" s="132"/>
      <c r="M205" s="138"/>
      <c r="N205" s="139"/>
      <c r="O205" s="139"/>
      <c r="P205" s="139"/>
      <c r="Q205" s="139"/>
      <c r="R205" s="139"/>
      <c r="S205" s="139"/>
      <c r="T205" s="140"/>
      <c r="AT205" s="134" t="s">
        <v>88</v>
      </c>
      <c r="AU205" s="134" t="s">
        <v>42</v>
      </c>
      <c r="AV205" s="7" t="s">
        <v>42</v>
      </c>
      <c r="AW205" s="7" t="s">
        <v>20</v>
      </c>
      <c r="AX205" s="7" t="s">
        <v>41</v>
      </c>
      <c r="AY205" s="134" t="s">
        <v>81</v>
      </c>
    </row>
    <row r="206" spans="2:65" s="1" customFormat="1" ht="31.5" customHeight="1" x14ac:dyDescent="0.3">
      <c r="B206" s="119"/>
      <c r="C206" s="120" t="s">
        <v>434</v>
      </c>
      <c r="D206" s="120" t="s">
        <v>84</v>
      </c>
      <c r="E206" s="121" t="s">
        <v>435</v>
      </c>
      <c r="F206" s="122" t="s">
        <v>436</v>
      </c>
      <c r="G206" s="123" t="s">
        <v>124</v>
      </c>
      <c r="H206" s="124">
        <v>2</v>
      </c>
      <c r="I206" s="125"/>
      <c r="J206" s="126">
        <f>ROUND(I206*H206,2)</f>
        <v>0</v>
      </c>
      <c r="K206" s="122" t="s">
        <v>86</v>
      </c>
      <c r="L206" s="23"/>
      <c r="M206" s="127" t="s">
        <v>1</v>
      </c>
      <c r="N206" s="128" t="s">
        <v>28</v>
      </c>
      <c r="O206" s="24"/>
      <c r="P206" s="129">
        <f>O206*H206</f>
        <v>0</v>
      </c>
      <c r="Q206" s="129">
        <v>0</v>
      </c>
      <c r="R206" s="129">
        <f>Q206*H206</f>
        <v>0</v>
      </c>
      <c r="S206" s="129">
        <v>0</v>
      </c>
      <c r="T206" s="130">
        <f>S206*H206</f>
        <v>0</v>
      </c>
      <c r="AR206" s="12" t="s">
        <v>106</v>
      </c>
      <c r="AT206" s="12" t="s">
        <v>84</v>
      </c>
      <c r="AU206" s="12" t="s">
        <v>42</v>
      </c>
      <c r="AY206" s="12" t="s">
        <v>81</v>
      </c>
      <c r="BE206" s="131">
        <f>IF(N206="základní",J206,0)</f>
        <v>0</v>
      </c>
      <c r="BF206" s="131">
        <f>IF(N206="snížená",J206,0)</f>
        <v>0</v>
      </c>
      <c r="BG206" s="131">
        <f>IF(N206="zákl. přenesená",J206,0)</f>
        <v>0</v>
      </c>
      <c r="BH206" s="131">
        <f>IF(N206="sníž. přenesená",J206,0)</f>
        <v>0</v>
      </c>
      <c r="BI206" s="131">
        <f>IF(N206="nulová",J206,0)</f>
        <v>0</v>
      </c>
      <c r="BJ206" s="12" t="s">
        <v>41</v>
      </c>
      <c r="BK206" s="131">
        <f>ROUND(I206*H206,2)</f>
        <v>0</v>
      </c>
      <c r="BL206" s="12" t="s">
        <v>106</v>
      </c>
      <c r="BM206" s="12" t="s">
        <v>437</v>
      </c>
    </row>
    <row r="207" spans="2:65" s="1" customFormat="1" ht="31.5" customHeight="1" x14ac:dyDescent="0.3">
      <c r="B207" s="119"/>
      <c r="C207" s="120" t="s">
        <v>150</v>
      </c>
      <c r="D207" s="120" t="s">
        <v>84</v>
      </c>
      <c r="E207" s="121" t="s">
        <v>438</v>
      </c>
      <c r="F207" s="122" t="s">
        <v>439</v>
      </c>
      <c r="G207" s="123" t="s">
        <v>91</v>
      </c>
      <c r="H207" s="124">
        <v>104</v>
      </c>
      <c r="I207" s="125"/>
      <c r="J207" s="126">
        <f>ROUND(I207*H207,2)</f>
        <v>0</v>
      </c>
      <c r="K207" s="122" t="s">
        <v>86</v>
      </c>
      <c r="L207" s="23"/>
      <c r="M207" s="127" t="s">
        <v>1</v>
      </c>
      <c r="N207" s="128" t="s">
        <v>28</v>
      </c>
      <c r="O207" s="24"/>
      <c r="P207" s="129">
        <f>O207*H207</f>
        <v>0</v>
      </c>
      <c r="Q207" s="129">
        <v>1.16E-3</v>
      </c>
      <c r="R207" s="129">
        <f>Q207*H207</f>
        <v>0.12064</v>
      </c>
      <c r="S207" s="129">
        <v>0</v>
      </c>
      <c r="T207" s="130">
        <f>S207*H207</f>
        <v>0</v>
      </c>
      <c r="AR207" s="12" t="s">
        <v>106</v>
      </c>
      <c r="AT207" s="12" t="s">
        <v>84</v>
      </c>
      <c r="AU207" s="12" t="s">
        <v>42</v>
      </c>
      <c r="AY207" s="12" t="s">
        <v>81</v>
      </c>
      <c r="BE207" s="131">
        <f>IF(N207="základní",J207,0)</f>
        <v>0</v>
      </c>
      <c r="BF207" s="131">
        <f>IF(N207="snížená",J207,0)</f>
        <v>0</v>
      </c>
      <c r="BG207" s="131">
        <f>IF(N207="zákl. přenesená",J207,0)</f>
        <v>0</v>
      </c>
      <c r="BH207" s="131">
        <f>IF(N207="sníž. přenesená",J207,0)</f>
        <v>0</v>
      </c>
      <c r="BI207" s="131">
        <f>IF(N207="nulová",J207,0)</f>
        <v>0</v>
      </c>
      <c r="BJ207" s="12" t="s">
        <v>41</v>
      </c>
      <c r="BK207" s="131">
        <f>ROUND(I207*H207,2)</f>
        <v>0</v>
      </c>
      <c r="BL207" s="12" t="s">
        <v>106</v>
      </c>
      <c r="BM207" s="12" t="s">
        <v>440</v>
      </c>
    </row>
    <row r="208" spans="2:65" s="7" customFormat="1" x14ac:dyDescent="0.3">
      <c r="B208" s="132"/>
      <c r="D208" s="142" t="s">
        <v>88</v>
      </c>
      <c r="E208" s="161" t="s">
        <v>1</v>
      </c>
      <c r="F208" s="162" t="s">
        <v>441</v>
      </c>
      <c r="H208" s="163">
        <v>104</v>
      </c>
      <c r="I208" s="137"/>
      <c r="L208" s="132"/>
      <c r="M208" s="138"/>
      <c r="N208" s="139"/>
      <c r="O208" s="139"/>
      <c r="P208" s="139"/>
      <c r="Q208" s="139"/>
      <c r="R208" s="139"/>
      <c r="S208" s="139"/>
      <c r="T208" s="140"/>
      <c r="AT208" s="134" t="s">
        <v>88</v>
      </c>
      <c r="AU208" s="134" t="s">
        <v>42</v>
      </c>
      <c r="AV208" s="7" t="s">
        <v>42</v>
      </c>
      <c r="AW208" s="7" t="s">
        <v>20</v>
      </c>
      <c r="AX208" s="7" t="s">
        <v>41</v>
      </c>
      <c r="AY208" s="134" t="s">
        <v>81</v>
      </c>
    </row>
    <row r="209" spans="2:65" s="1" customFormat="1" ht="31.5" customHeight="1" x14ac:dyDescent="0.3">
      <c r="B209" s="119"/>
      <c r="C209" s="120" t="s">
        <v>151</v>
      </c>
      <c r="D209" s="120" t="s">
        <v>84</v>
      </c>
      <c r="E209" s="121" t="s">
        <v>442</v>
      </c>
      <c r="F209" s="122" t="s">
        <v>443</v>
      </c>
      <c r="G209" s="123" t="s">
        <v>91</v>
      </c>
      <c r="H209" s="124">
        <v>52</v>
      </c>
      <c r="I209" s="125"/>
      <c r="J209" s="126">
        <f>ROUND(I209*H209,2)</f>
        <v>0</v>
      </c>
      <c r="K209" s="122" t="s">
        <v>86</v>
      </c>
      <c r="L209" s="23"/>
      <c r="M209" s="127" t="s">
        <v>1</v>
      </c>
      <c r="N209" s="128" t="s">
        <v>28</v>
      </c>
      <c r="O209" s="24"/>
      <c r="P209" s="129">
        <f>O209*H209</f>
        <v>0</v>
      </c>
      <c r="Q209" s="129">
        <v>2.2599999999999999E-3</v>
      </c>
      <c r="R209" s="129">
        <f>Q209*H209</f>
        <v>0.11751999999999999</v>
      </c>
      <c r="S209" s="129">
        <v>0</v>
      </c>
      <c r="T209" s="130">
        <f>S209*H209</f>
        <v>0</v>
      </c>
      <c r="AR209" s="12" t="s">
        <v>106</v>
      </c>
      <c r="AT209" s="12" t="s">
        <v>84</v>
      </c>
      <c r="AU209" s="12" t="s">
        <v>42</v>
      </c>
      <c r="AY209" s="12" t="s">
        <v>81</v>
      </c>
      <c r="BE209" s="131">
        <f>IF(N209="základní",J209,0)</f>
        <v>0</v>
      </c>
      <c r="BF209" s="131">
        <f>IF(N209="snížená",J209,0)</f>
        <v>0</v>
      </c>
      <c r="BG209" s="131">
        <f>IF(N209="zákl. přenesená",J209,0)</f>
        <v>0</v>
      </c>
      <c r="BH209" s="131">
        <f>IF(N209="sníž. přenesená",J209,0)</f>
        <v>0</v>
      </c>
      <c r="BI209" s="131">
        <f>IF(N209="nulová",J209,0)</f>
        <v>0</v>
      </c>
      <c r="BJ209" s="12" t="s">
        <v>41</v>
      </c>
      <c r="BK209" s="131">
        <f>ROUND(I209*H209,2)</f>
        <v>0</v>
      </c>
      <c r="BL209" s="12" t="s">
        <v>106</v>
      </c>
      <c r="BM209" s="12" t="s">
        <v>444</v>
      </c>
    </row>
    <row r="210" spans="2:65" s="7" customFormat="1" x14ac:dyDescent="0.3">
      <c r="B210" s="132"/>
      <c r="D210" s="142" t="s">
        <v>88</v>
      </c>
      <c r="E210" s="161" t="s">
        <v>1</v>
      </c>
      <c r="F210" s="162" t="s">
        <v>445</v>
      </c>
      <c r="H210" s="163">
        <v>52</v>
      </c>
      <c r="I210" s="137"/>
      <c r="L210" s="132"/>
      <c r="M210" s="138"/>
      <c r="N210" s="139"/>
      <c r="O210" s="139"/>
      <c r="P210" s="139"/>
      <c r="Q210" s="139"/>
      <c r="R210" s="139"/>
      <c r="S210" s="139"/>
      <c r="T210" s="140"/>
      <c r="AT210" s="134" t="s">
        <v>88</v>
      </c>
      <c r="AU210" s="134" t="s">
        <v>42</v>
      </c>
      <c r="AV210" s="7" t="s">
        <v>42</v>
      </c>
      <c r="AW210" s="7" t="s">
        <v>20</v>
      </c>
      <c r="AX210" s="7" t="s">
        <v>41</v>
      </c>
      <c r="AY210" s="134" t="s">
        <v>81</v>
      </c>
    </row>
    <row r="211" spans="2:65" s="1" customFormat="1" ht="31.5" customHeight="1" x14ac:dyDescent="0.3">
      <c r="B211" s="119"/>
      <c r="C211" s="120" t="s">
        <v>167</v>
      </c>
      <c r="D211" s="120" t="s">
        <v>84</v>
      </c>
      <c r="E211" s="121" t="s">
        <v>446</v>
      </c>
      <c r="F211" s="122" t="s">
        <v>447</v>
      </c>
      <c r="G211" s="123" t="s">
        <v>91</v>
      </c>
      <c r="H211" s="124">
        <v>5.84</v>
      </c>
      <c r="I211" s="125"/>
      <c r="J211" s="126">
        <f>ROUND(I211*H211,2)</f>
        <v>0</v>
      </c>
      <c r="K211" s="122" t="s">
        <v>86</v>
      </c>
      <c r="L211" s="23"/>
      <c r="M211" s="127" t="s">
        <v>1</v>
      </c>
      <c r="N211" s="128" t="s">
        <v>28</v>
      </c>
      <c r="O211" s="24"/>
      <c r="P211" s="129">
        <f>O211*H211</f>
        <v>0</v>
      </c>
      <c r="Q211" s="129">
        <v>4.5199999999999997E-3</v>
      </c>
      <c r="R211" s="129">
        <f>Q211*H211</f>
        <v>2.6396799999999998E-2</v>
      </c>
      <c r="S211" s="129">
        <v>0</v>
      </c>
      <c r="T211" s="130">
        <f>S211*H211</f>
        <v>0</v>
      </c>
      <c r="AR211" s="12" t="s">
        <v>106</v>
      </c>
      <c r="AT211" s="12" t="s">
        <v>84</v>
      </c>
      <c r="AU211" s="12" t="s">
        <v>42</v>
      </c>
      <c r="AY211" s="12" t="s">
        <v>81</v>
      </c>
      <c r="BE211" s="131">
        <f>IF(N211="základní",J211,0)</f>
        <v>0</v>
      </c>
      <c r="BF211" s="131">
        <f>IF(N211="snížená",J211,0)</f>
        <v>0</v>
      </c>
      <c r="BG211" s="131">
        <f>IF(N211="zákl. přenesená",J211,0)</f>
        <v>0</v>
      </c>
      <c r="BH211" s="131">
        <f>IF(N211="sníž. přenesená",J211,0)</f>
        <v>0</v>
      </c>
      <c r="BI211" s="131">
        <f>IF(N211="nulová",J211,0)</f>
        <v>0</v>
      </c>
      <c r="BJ211" s="12" t="s">
        <v>41</v>
      </c>
      <c r="BK211" s="131">
        <f>ROUND(I211*H211,2)</f>
        <v>0</v>
      </c>
      <c r="BL211" s="12" t="s">
        <v>106</v>
      </c>
      <c r="BM211" s="12" t="s">
        <v>448</v>
      </c>
    </row>
    <row r="212" spans="2:65" s="7" customFormat="1" x14ac:dyDescent="0.3">
      <c r="B212" s="132"/>
      <c r="D212" s="142" t="s">
        <v>88</v>
      </c>
      <c r="E212" s="161" t="s">
        <v>1</v>
      </c>
      <c r="F212" s="162" t="s">
        <v>449</v>
      </c>
      <c r="H212" s="163">
        <v>5.84</v>
      </c>
      <c r="I212" s="137"/>
      <c r="L212" s="132"/>
      <c r="M212" s="138"/>
      <c r="N212" s="139"/>
      <c r="O212" s="139"/>
      <c r="P212" s="139"/>
      <c r="Q212" s="139"/>
      <c r="R212" s="139"/>
      <c r="S212" s="139"/>
      <c r="T212" s="140"/>
      <c r="AT212" s="134" t="s">
        <v>88</v>
      </c>
      <c r="AU212" s="134" t="s">
        <v>42</v>
      </c>
      <c r="AV212" s="7" t="s">
        <v>42</v>
      </c>
      <c r="AW212" s="7" t="s">
        <v>20</v>
      </c>
      <c r="AX212" s="7" t="s">
        <v>41</v>
      </c>
      <c r="AY212" s="134" t="s">
        <v>81</v>
      </c>
    </row>
    <row r="213" spans="2:65" s="1" customFormat="1" ht="31.5" customHeight="1" x14ac:dyDescent="0.3">
      <c r="B213" s="119"/>
      <c r="C213" s="120" t="s">
        <v>172</v>
      </c>
      <c r="D213" s="120" t="s">
        <v>84</v>
      </c>
      <c r="E213" s="121" t="s">
        <v>450</v>
      </c>
      <c r="F213" s="122" t="s">
        <v>451</v>
      </c>
      <c r="G213" s="123" t="s">
        <v>91</v>
      </c>
      <c r="H213" s="124">
        <v>23.36</v>
      </c>
      <c r="I213" s="125"/>
      <c r="J213" s="126">
        <f>ROUND(I213*H213,2)</f>
        <v>0</v>
      </c>
      <c r="K213" s="122" t="s">
        <v>86</v>
      </c>
      <c r="L213" s="23"/>
      <c r="M213" s="127" t="s">
        <v>1</v>
      </c>
      <c r="N213" s="128" t="s">
        <v>28</v>
      </c>
      <c r="O213" s="24"/>
      <c r="P213" s="129">
        <f>O213*H213</f>
        <v>0</v>
      </c>
      <c r="Q213" s="129">
        <v>0</v>
      </c>
      <c r="R213" s="129">
        <f>Q213*H213</f>
        <v>0</v>
      </c>
      <c r="S213" s="129">
        <v>0</v>
      </c>
      <c r="T213" s="130">
        <f>S213*H213</f>
        <v>0</v>
      </c>
      <c r="AR213" s="12" t="s">
        <v>106</v>
      </c>
      <c r="AT213" s="12" t="s">
        <v>84</v>
      </c>
      <c r="AU213" s="12" t="s">
        <v>42</v>
      </c>
      <c r="AY213" s="12" t="s">
        <v>81</v>
      </c>
      <c r="BE213" s="131">
        <f>IF(N213="základní",J213,0)</f>
        <v>0</v>
      </c>
      <c r="BF213" s="131">
        <f>IF(N213="snížená",J213,0)</f>
        <v>0</v>
      </c>
      <c r="BG213" s="131">
        <f>IF(N213="zákl. přenesená",J213,0)</f>
        <v>0</v>
      </c>
      <c r="BH213" s="131">
        <f>IF(N213="sníž. přenesená",J213,0)</f>
        <v>0</v>
      </c>
      <c r="BI213" s="131">
        <f>IF(N213="nulová",J213,0)</f>
        <v>0</v>
      </c>
      <c r="BJ213" s="12" t="s">
        <v>41</v>
      </c>
      <c r="BK213" s="131">
        <f>ROUND(I213*H213,2)</f>
        <v>0</v>
      </c>
      <c r="BL213" s="12" t="s">
        <v>106</v>
      </c>
      <c r="BM213" s="12" t="s">
        <v>452</v>
      </c>
    </row>
    <row r="214" spans="2:65" s="7" customFormat="1" x14ac:dyDescent="0.3">
      <c r="B214" s="132"/>
      <c r="D214" s="142" t="s">
        <v>88</v>
      </c>
      <c r="E214" s="161" t="s">
        <v>1</v>
      </c>
      <c r="F214" s="162" t="s">
        <v>453</v>
      </c>
      <c r="H214" s="163">
        <v>23.36</v>
      </c>
      <c r="I214" s="137"/>
      <c r="L214" s="132"/>
      <c r="M214" s="138"/>
      <c r="N214" s="139"/>
      <c r="O214" s="139"/>
      <c r="P214" s="139"/>
      <c r="Q214" s="139"/>
      <c r="R214" s="139"/>
      <c r="S214" s="139"/>
      <c r="T214" s="140"/>
      <c r="AT214" s="134" t="s">
        <v>88</v>
      </c>
      <c r="AU214" s="134" t="s">
        <v>42</v>
      </c>
      <c r="AV214" s="7" t="s">
        <v>42</v>
      </c>
      <c r="AW214" s="7" t="s">
        <v>20</v>
      </c>
      <c r="AX214" s="7" t="s">
        <v>41</v>
      </c>
      <c r="AY214" s="134" t="s">
        <v>81</v>
      </c>
    </row>
    <row r="215" spans="2:65" s="1" customFormat="1" ht="31.5" customHeight="1" x14ac:dyDescent="0.3">
      <c r="B215" s="119"/>
      <c r="C215" s="120" t="s">
        <v>175</v>
      </c>
      <c r="D215" s="120" t="s">
        <v>84</v>
      </c>
      <c r="E215" s="121" t="s">
        <v>454</v>
      </c>
      <c r="F215" s="122" t="s">
        <v>455</v>
      </c>
      <c r="G215" s="123" t="s">
        <v>124</v>
      </c>
      <c r="H215" s="124">
        <v>14</v>
      </c>
      <c r="I215" s="125"/>
      <c r="J215" s="126">
        <f>ROUND(I215*H215,2)</f>
        <v>0</v>
      </c>
      <c r="K215" s="122" t="s">
        <v>86</v>
      </c>
      <c r="L215" s="23"/>
      <c r="M215" s="127" t="s">
        <v>1</v>
      </c>
      <c r="N215" s="128" t="s">
        <v>28</v>
      </c>
      <c r="O215" s="24"/>
      <c r="P215" s="129">
        <f>O215*H215</f>
        <v>0</v>
      </c>
      <c r="Q215" s="129">
        <v>0</v>
      </c>
      <c r="R215" s="129">
        <f>Q215*H215</f>
        <v>0</v>
      </c>
      <c r="S215" s="129">
        <v>0</v>
      </c>
      <c r="T215" s="130">
        <f>S215*H215</f>
        <v>0</v>
      </c>
      <c r="AR215" s="12" t="s">
        <v>106</v>
      </c>
      <c r="AT215" s="12" t="s">
        <v>84</v>
      </c>
      <c r="AU215" s="12" t="s">
        <v>42</v>
      </c>
      <c r="AY215" s="12" t="s">
        <v>81</v>
      </c>
      <c r="BE215" s="131">
        <f>IF(N215="základní",J215,0)</f>
        <v>0</v>
      </c>
      <c r="BF215" s="131">
        <f>IF(N215="snížená",J215,0)</f>
        <v>0</v>
      </c>
      <c r="BG215" s="131">
        <f>IF(N215="zákl. přenesená",J215,0)</f>
        <v>0</v>
      </c>
      <c r="BH215" s="131">
        <f>IF(N215="sníž. přenesená",J215,0)</f>
        <v>0</v>
      </c>
      <c r="BI215" s="131">
        <f>IF(N215="nulová",J215,0)</f>
        <v>0</v>
      </c>
      <c r="BJ215" s="12" t="s">
        <v>41</v>
      </c>
      <c r="BK215" s="131">
        <f>ROUND(I215*H215,2)</f>
        <v>0</v>
      </c>
      <c r="BL215" s="12" t="s">
        <v>106</v>
      </c>
      <c r="BM215" s="12" t="s">
        <v>456</v>
      </c>
    </row>
    <row r="216" spans="2:65" s="7" customFormat="1" x14ac:dyDescent="0.3">
      <c r="B216" s="132"/>
      <c r="D216" s="142" t="s">
        <v>88</v>
      </c>
      <c r="E216" s="161" t="s">
        <v>1</v>
      </c>
      <c r="F216" s="162" t="s">
        <v>457</v>
      </c>
      <c r="H216" s="163">
        <v>14</v>
      </c>
      <c r="I216" s="137"/>
      <c r="L216" s="132"/>
      <c r="M216" s="138"/>
      <c r="N216" s="139"/>
      <c r="O216" s="139"/>
      <c r="P216" s="139"/>
      <c r="Q216" s="139"/>
      <c r="R216" s="139"/>
      <c r="S216" s="139"/>
      <c r="T216" s="140"/>
      <c r="AT216" s="134" t="s">
        <v>88</v>
      </c>
      <c r="AU216" s="134" t="s">
        <v>42</v>
      </c>
      <c r="AV216" s="7" t="s">
        <v>42</v>
      </c>
      <c r="AW216" s="7" t="s">
        <v>20</v>
      </c>
      <c r="AX216" s="7" t="s">
        <v>41</v>
      </c>
      <c r="AY216" s="134" t="s">
        <v>81</v>
      </c>
    </row>
    <row r="217" spans="2:65" s="1" customFormat="1" ht="31.5" customHeight="1" x14ac:dyDescent="0.3">
      <c r="B217" s="119"/>
      <c r="C217" s="120" t="s">
        <v>152</v>
      </c>
      <c r="D217" s="120" t="s">
        <v>84</v>
      </c>
      <c r="E217" s="121" t="s">
        <v>458</v>
      </c>
      <c r="F217" s="122" t="s">
        <v>459</v>
      </c>
      <c r="G217" s="123" t="s">
        <v>124</v>
      </c>
      <c r="H217" s="124">
        <v>4</v>
      </c>
      <c r="I217" s="125"/>
      <c r="J217" s="126">
        <f>ROUND(I217*H217,2)</f>
        <v>0</v>
      </c>
      <c r="K217" s="122" t="s">
        <v>86</v>
      </c>
      <c r="L217" s="23"/>
      <c r="M217" s="127" t="s">
        <v>1</v>
      </c>
      <c r="N217" s="128" t="s">
        <v>28</v>
      </c>
      <c r="O217" s="24"/>
      <c r="P217" s="129">
        <f>O217*H217</f>
        <v>0</v>
      </c>
      <c r="Q217" s="129">
        <v>2.7599999999999999E-3</v>
      </c>
      <c r="R217" s="129">
        <f>Q217*H217</f>
        <v>1.1039999999999999E-2</v>
      </c>
      <c r="S217" s="129">
        <v>0</v>
      </c>
      <c r="T217" s="130">
        <f>S217*H217</f>
        <v>0</v>
      </c>
      <c r="AR217" s="12" t="s">
        <v>106</v>
      </c>
      <c r="AT217" s="12" t="s">
        <v>84</v>
      </c>
      <c r="AU217" s="12" t="s">
        <v>42</v>
      </c>
      <c r="AY217" s="12" t="s">
        <v>81</v>
      </c>
      <c r="BE217" s="131">
        <f>IF(N217="základní",J217,0)</f>
        <v>0</v>
      </c>
      <c r="BF217" s="131">
        <f>IF(N217="snížená",J217,0)</f>
        <v>0</v>
      </c>
      <c r="BG217" s="131">
        <f>IF(N217="zákl. přenesená",J217,0)</f>
        <v>0</v>
      </c>
      <c r="BH217" s="131">
        <f>IF(N217="sníž. přenesená",J217,0)</f>
        <v>0</v>
      </c>
      <c r="BI217" s="131">
        <f>IF(N217="nulová",J217,0)</f>
        <v>0</v>
      </c>
      <c r="BJ217" s="12" t="s">
        <v>41</v>
      </c>
      <c r="BK217" s="131">
        <f>ROUND(I217*H217,2)</f>
        <v>0</v>
      </c>
      <c r="BL217" s="12" t="s">
        <v>106</v>
      </c>
      <c r="BM217" s="12" t="s">
        <v>460</v>
      </c>
    </row>
    <row r="218" spans="2:65" s="7" customFormat="1" x14ac:dyDescent="0.3">
      <c r="B218" s="132"/>
      <c r="D218" s="142" t="s">
        <v>88</v>
      </c>
      <c r="E218" s="161" t="s">
        <v>1</v>
      </c>
      <c r="F218" s="162" t="s">
        <v>461</v>
      </c>
      <c r="H218" s="163">
        <v>4</v>
      </c>
      <c r="I218" s="137"/>
      <c r="L218" s="132"/>
      <c r="M218" s="138"/>
      <c r="N218" s="139"/>
      <c r="O218" s="139"/>
      <c r="P218" s="139"/>
      <c r="Q218" s="139"/>
      <c r="R218" s="139"/>
      <c r="S218" s="139"/>
      <c r="T218" s="140"/>
      <c r="AT218" s="134" t="s">
        <v>88</v>
      </c>
      <c r="AU218" s="134" t="s">
        <v>42</v>
      </c>
      <c r="AV218" s="7" t="s">
        <v>42</v>
      </c>
      <c r="AW218" s="7" t="s">
        <v>20</v>
      </c>
      <c r="AX218" s="7" t="s">
        <v>41</v>
      </c>
      <c r="AY218" s="134" t="s">
        <v>81</v>
      </c>
    </row>
    <row r="219" spans="2:65" s="1" customFormat="1" ht="22.5" customHeight="1" x14ac:dyDescent="0.3">
      <c r="B219" s="119"/>
      <c r="C219" s="120" t="s">
        <v>462</v>
      </c>
      <c r="D219" s="120" t="s">
        <v>84</v>
      </c>
      <c r="E219" s="121" t="s">
        <v>463</v>
      </c>
      <c r="F219" s="122" t="s">
        <v>464</v>
      </c>
      <c r="G219" s="123" t="s">
        <v>124</v>
      </c>
      <c r="H219" s="124">
        <v>347</v>
      </c>
      <c r="I219" s="125"/>
      <c r="J219" s="126">
        <f>ROUND(I219*H219,2)</f>
        <v>0</v>
      </c>
      <c r="K219" s="122" t="s">
        <v>1</v>
      </c>
      <c r="L219" s="23"/>
      <c r="M219" s="127" t="s">
        <v>1</v>
      </c>
      <c r="N219" s="128" t="s">
        <v>28</v>
      </c>
      <c r="O219" s="24"/>
      <c r="P219" s="129">
        <f>O219*H219</f>
        <v>0</v>
      </c>
      <c r="Q219" s="129">
        <v>0</v>
      </c>
      <c r="R219" s="129">
        <f>Q219*H219</f>
        <v>0</v>
      </c>
      <c r="S219" s="129">
        <v>0</v>
      </c>
      <c r="T219" s="130">
        <f>S219*H219</f>
        <v>0</v>
      </c>
      <c r="AR219" s="12" t="s">
        <v>106</v>
      </c>
      <c r="AT219" s="12" t="s">
        <v>84</v>
      </c>
      <c r="AU219" s="12" t="s">
        <v>42</v>
      </c>
      <c r="AY219" s="12" t="s">
        <v>81</v>
      </c>
      <c r="BE219" s="131">
        <f>IF(N219="základní",J219,0)</f>
        <v>0</v>
      </c>
      <c r="BF219" s="131">
        <f>IF(N219="snížená",J219,0)</f>
        <v>0</v>
      </c>
      <c r="BG219" s="131">
        <f>IF(N219="zákl. přenesená",J219,0)</f>
        <v>0</v>
      </c>
      <c r="BH219" s="131">
        <f>IF(N219="sníž. přenesená",J219,0)</f>
        <v>0</v>
      </c>
      <c r="BI219" s="131">
        <f>IF(N219="nulová",J219,0)</f>
        <v>0</v>
      </c>
      <c r="BJ219" s="12" t="s">
        <v>41</v>
      </c>
      <c r="BK219" s="131">
        <f>ROUND(I219*H219,2)</f>
        <v>0</v>
      </c>
      <c r="BL219" s="12" t="s">
        <v>106</v>
      </c>
      <c r="BM219" s="12" t="s">
        <v>465</v>
      </c>
    </row>
    <row r="220" spans="2:65" s="7" customFormat="1" x14ac:dyDescent="0.3">
      <c r="B220" s="132"/>
      <c r="D220" s="142" t="s">
        <v>88</v>
      </c>
      <c r="E220" s="161" t="s">
        <v>1</v>
      </c>
      <c r="F220" s="162" t="s">
        <v>466</v>
      </c>
      <c r="H220" s="163">
        <v>347</v>
      </c>
      <c r="I220" s="137"/>
      <c r="L220" s="132"/>
      <c r="M220" s="138"/>
      <c r="N220" s="139"/>
      <c r="O220" s="139"/>
      <c r="P220" s="139"/>
      <c r="Q220" s="139"/>
      <c r="R220" s="139"/>
      <c r="S220" s="139"/>
      <c r="T220" s="140"/>
      <c r="AT220" s="134" t="s">
        <v>88</v>
      </c>
      <c r="AU220" s="134" t="s">
        <v>42</v>
      </c>
      <c r="AV220" s="7" t="s">
        <v>42</v>
      </c>
      <c r="AW220" s="7" t="s">
        <v>20</v>
      </c>
      <c r="AX220" s="7" t="s">
        <v>41</v>
      </c>
      <c r="AY220" s="134" t="s">
        <v>81</v>
      </c>
    </row>
    <row r="221" spans="2:65" s="1" customFormat="1" ht="22.5" customHeight="1" x14ac:dyDescent="0.3">
      <c r="B221" s="119"/>
      <c r="C221" s="120" t="s">
        <v>178</v>
      </c>
      <c r="D221" s="120" t="s">
        <v>84</v>
      </c>
      <c r="E221" s="121" t="s">
        <v>467</v>
      </c>
      <c r="F221" s="122" t="s">
        <v>464</v>
      </c>
      <c r="G221" s="123" t="s">
        <v>91</v>
      </c>
      <c r="H221" s="124">
        <v>104</v>
      </c>
      <c r="I221" s="125"/>
      <c r="J221" s="126">
        <f>ROUND(I221*H221,2)</f>
        <v>0</v>
      </c>
      <c r="K221" s="122" t="s">
        <v>1</v>
      </c>
      <c r="L221" s="23"/>
      <c r="M221" s="127" t="s">
        <v>1</v>
      </c>
      <c r="N221" s="128" t="s">
        <v>28</v>
      </c>
      <c r="O221" s="24"/>
      <c r="P221" s="129">
        <f>O221*H221</f>
        <v>0</v>
      </c>
      <c r="Q221" s="129">
        <v>0</v>
      </c>
      <c r="R221" s="129">
        <f>Q221*H221</f>
        <v>0</v>
      </c>
      <c r="S221" s="129">
        <v>0</v>
      </c>
      <c r="T221" s="130">
        <f>S221*H221</f>
        <v>0</v>
      </c>
      <c r="AR221" s="12" t="s">
        <v>106</v>
      </c>
      <c r="AT221" s="12" t="s">
        <v>84</v>
      </c>
      <c r="AU221" s="12" t="s">
        <v>42</v>
      </c>
      <c r="AY221" s="12" t="s">
        <v>81</v>
      </c>
      <c r="BE221" s="131">
        <f>IF(N221="základní",J221,0)</f>
        <v>0</v>
      </c>
      <c r="BF221" s="131">
        <f>IF(N221="snížená",J221,0)</f>
        <v>0</v>
      </c>
      <c r="BG221" s="131">
        <f>IF(N221="zákl. přenesená",J221,0)</f>
        <v>0</v>
      </c>
      <c r="BH221" s="131">
        <f>IF(N221="sníž. přenesená",J221,0)</f>
        <v>0</v>
      </c>
      <c r="BI221" s="131">
        <f>IF(N221="nulová",J221,0)</f>
        <v>0</v>
      </c>
      <c r="BJ221" s="12" t="s">
        <v>41</v>
      </c>
      <c r="BK221" s="131">
        <f>ROUND(I221*H221,2)</f>
        <v>0</v>
      </c>
      <c r="BL221" s="12" t="s">
        <v>106</v>
      </c>
      <c r="BM221" s="12" t="s">
        <v>468</v>
      </c>
    </row>
    <row r="222" spans="2:65" s="7" customFormat="1" x14ac:dyDescent="0.3">
      <c r="B222" s="132"/>
      <c r="D222" s="142" t="s">
        <v>88</v>
      </c>
      <c r="E222" s="161" t="s">
        <v>1</v>
      </c>
      <c r="F222" s="162" t="s">
        <v>469</v>
      </c>
      <c r="H222" s="163">
        <v>104</v>
      </c>
      <c r="I222" s="137"/>
      <c r="L222" s="132"/>
      <c r="M222" s="138"/>
      <c r="N222" s="139"/>
      <c r="O222" s="139"/>
      <c r="P222" s="139"/>
      <c r="Q222" s="139"/>
      <c r="R222" s="139"/>
      <c r="S222" s="139"/>
      <c r="T222" s="140"/>
      <c r="AT222" s="134" t="s">
        <v>88</v>
      </c>
      <c r="AU222" s="134" t="s">
        <v>42</v>
      </c>
      <c r="AV222" s="7" t="s">
        <v>42</v>
      </c>
      <c r="AW222" s="7" t="s">
        <v>20</v>
      </c>
      <c r="AX222" s="7" t="s">
        <v>41</v>
      </c>
      <c r="AY222" s="134" t="s">
        <v>81</v>
      </c>
    </row>
    <row r="223" spans="2:65" s="1" customFormat="1" ht="22.5" customHeight="1" x14ac:dyDescent="0.3">
      <c r="B223" s="119"/>
      <c r="C223" s="120" t="s">
        <v>470</v>
      </c>
      <c r="D223" s="120" t="s">
        <v>84</v>
      </c>
      <c r="E223" s="121" t="s">
        <v>471</v>
      </c>
      <c r="F223" s="122" t="s">
        <v>472</v>
      </c>
      <c r="G223" s="123" t="s">
        <v>91</v>
      </c>
      <c r="H223" s="124">
        <v>52</v>
      </c>
      <c r="I223" s="125"/>
      <c r="J223" s="126">
        <f>ROUND(I223*H223,2)</f>
        <v>0</v>
      </c>
      <c r="K223" s="122" t="s">
        <v>1</v>
      </c>
      <c r="L223" s="23"/>
      <c r="M223" s="127" t="s">
        <v>1</v>
      </c>
      <c r="N223" s="128" t="s">
        <v>28</v>
      </c>
      <c r="O223" s="24"/>
      <c r="P223" s="129">
        <f>O223*H223</f>
        <v>0</v>
      </c>
      <c r="Q223" s="129">
        <v>0</v>
      </c>
      <c r="R223" s="129">
        <f>Q223*H223</f>
        <v>0</v>
      </c>
      <c r="S223" s="129">
        <v>0</v>
      </c>
      <c r="T223" s="130">
        <f>S223*H223</f>
        <v>0</v>
      </c>
      <c r="AR223" s="12" t="s">
        <v>106</v>
      </c>
      <c r="AT223" s="12" t="s">
        <v>84</v>
      </c>
      <c r="AU223" s="12" t="s">
        <v>42</v>
      </c>
      <c r="AY223" s="12" t="s">
        <v>81</v>
      </c>
      <c r="BE223" s="131">
        <f>IF(N223="základní",J223,0)</f>
        <v>0</v>
      </c>
      <c r="BF223" s="131">
        <f>IF(N223="snížená",J223,0)</f>
        <v>0</v>
      </c>
      <c r="BG223" s="131">
        <f>IF(N223="zákl. přenesená",J223,0)</f>
        <v>0</v>
      </c>
      <c r="BH223" s="131">
        <f>IF(N223="sníž. přenesená",J223,0)</f>
        <v>0</v>
      </c>
      <c r="BI223" s="131">
        <f>IF(N223="nulová",J223,0)</f>
        <v>0</v>
      </c>
      <c r="BJ223" s="12" t="s">
        <v>41</v>
      </c>
      <c r="BK223" s="131">
        <f>ROUND(I223*H223,2)</f>
        <v>0</v>
      </c>
      <c r="BL223" s="12" t="s">
        <v>106</v>
      </c>
      <c r="BM223" s="12" t="s">
        <v>473</v>
      </c>
    </row>
    <row r="224" spans="2:65" s="7" customFormat="1" x14ac:dyDescent="0.3">
      <c r="B224" s="132"/>
      <c r="D224" s="142" t="s">
        <v>88</v>
      </c>
      <c r="E224" s="161" t="s">
        <v>1</v>
      </c>
      <c r="F224" s="162" t="s">
        <v>474</v>
      </c>
      <c r="H224" s="163">
        <v>52</v>
      </c>
      <c r="I224" s="137"/>
      <c r="L224" s="132"/>
      <c r="M224" s="138"/>
      <c r="N224" s="139"/>
      <c r="O224" s="139"/>
      <c r="P224" s="139"/>
      <c r="Q224" s="139"/>
      <c r="R224" s="139"/>
      <c r="S224" s="139"/>
      <c r="T224" s="140"/>
      <c r="AT224" s="134" t="s">
        <v>88</v>
      </c>
      <c r="AU224" s="134" t="s">
        <v>42</v>
      </c>
      <c r="AV224" s="7" t="s">
        <v>42</v>
      </c>
      <c r="AW224" s="7" t="s">
        <v>20</v>
      </c>
      <c r="AX224" s="7" t="s">
        <v>41</v>
      </c>
      <c r="AY224" s="134" t="s">
        <v>81</v>
      </c>
    </row>
    <row r="225" spans="2:65" s="1" customFormat="1" ht="31.5" customHeight="1" x14ac:dyDescent="0.3">
      <c r="B225" s="119"/>
      <c r="C225" s="120" t="s">
        <v>475</v>
      </c>
      <c r="D225" s="120" t="s">
        <v>84</v>
      </c>
      <c r="E225" s="121" t="s">
        <v>476</v>
      </c>
      <c r="F225" s="122" t="s">
        <v>477</v>
      </c>
      <c r="G225" s="123" t="s">
        <v>144</v>
      </c>
      <c r="H225" s="164"/>
      <c r="I225" s="125"/>
      <c r="J225" s="126">
        <f>ROUND(I225*H225,2)</f>
        <v>0</v>
      </c>
      <c r="K225" s="122" t="s">
        <v>86</v>
      </c>
      <c r="L225" s="23"/>
      <c r="M225" s="127" t="s">
        <v>1</v>
      </c>
      <c r="N225" s="128" t="s">
        <v>28</v>
      </c>
      <c r="O225" s="24"/>
      <c r="P225" s="129">
        <f>O225*H225</f>
        <v>0</v>
      </c>
      <c r="Q225" s="129">
        <v>0</v>
      </c>
      <c r="R225" s="129">
        <f>Q225*H225</f>
        <v>0</v>
      </c>
      <c r="S225" s="129">
        <v>0</v>
      </c>
      <c r="T225" s="130">
        <f>S225*H225</f>
        <v>0</v>
      </c>
      <c r="AR225" s="12" t="s">
        <v>106</v>
      </c>
      <c r="AT225" s="12" t="s">
        <v>84</v>
      </c>
      <c r="AU225" s="12" t="s">
        <v>42</v>
      </c>
      <c r="AY225" s="12" t="s">
        <v>81</v>
      </c>
      <c r="BE225" s="131">
        <f>IF(N225="základní",J225,0)</f>
        <v>0</v>
      </c>
      <c r="BF225" s="131">
        <f>IF(N225="snížená",J225,0)</f>
        <v>0</v>
      </c>
      <c r="BG225" s="131">
        <f>IF(N225="zákl. přenesená",J225,0)</f>
        <v>0</v>
      </c>
      <c r="BH225" s="131">
        <f>IF(N225="sníž. přenesená",J225,0)</f>
        <v>0</v>
      </c>
      <c r="BI225" s="131">
        <f>IF(N225="nulová",J225,0)</f>
        <v>0</v>
      </c>
      <c r="BJ225" s="12" t="s">
        <v>41</v>
      </c>
      <c r="BK225" s="131">
        <f>ROUND(I225*H225,2)</f>
        <v>0</v>
      </c>
      <c r="BL225" s="12" t="s">
        <v>106</v>
      </c>
      <c r="BM225" s="12" t="s">
        <v>478</v>
      </c>
    </row>
    <row r="226" spans="2:65" s="6" customFormat="1" ht="29.85" customHeight="1" x14ac:dyDescent="0.3">
      <c r="B226" s="105"/>
      <c r="D226" s="116" t="s">
        <v>38</v>
      </c>
      <c r="E226" s="117" t="s">
        <v>479</v>
      </c>
      <c r="F226" s="117" t="s">
        <v>480</v>
      </c>
      <c r="I226" s="108"/>
      <c r="J226" s="118">
        <f>BK226</f>
        <v>0</v>
      </c>
      <c r="L226" s="105"/>
      <c r="M226" s="110"/>
      <c r="N226" s="111"/>
      <c r="O226" s="111"/>
      <c r="P226" s="112">
        <f>SUM(P227:P231)</f>
        <v>0</v>
      </c>
      <c r="Q226" s="111"/>
      <c r="R226" s="112">
        <f>SUM(R227:R231)</f>
        <v>2.3296000000000004E-2</v>
      </c>
      <c r="S226" s="111"/>
      <c r="T226" s="113">
        <f>SUM(T227:T231)</f>
        <v>0</v>
      </c>
      <c r="AR226" s="106" t="s">
        <v>42</v>
      </c>
      <c r="AT226" s="114" t="s">
        <v>38</v>
      </c>
      <c r="AU226" s="114" t="s">
        <v>41</v>
      </c>
      <c r="AY226" s="106" t="s">
        <v>81</v>
      </c>
      <c r="BK226" s="115">
        <f>SUM(BK227:BK231)</f>
        <v>0</v>
      </c>
    </row>
    <row r="227" spans="2:65" s="1" customFormat="1" ht="22.5" customHeight="1" x14ac:dyDescent="0.3">
      <c r="B227" s="119"/>
      <c r="C227" s="120" t="s">
        <v>481</v>
      </c>
      <c r="D227" s="120" t="s">
        <v>84</v>
      </c>
      <c r="E227" s="121" t="s">
        <v>482</v>
      </c>
      <c r="F227" s="122" t="s">
        <v>483</v>
      </c>
      <c r="G227" s="123" t="s">
        <v>91</v>
      </c>
      <c r="H227" s="124">
        <v>104</v>
      </c>
      <c r="I227" s="125"/>
      <c r="J227" s="126">
        <f>ROUND(I227*H227,2)</f>
        <v>0</v>
      </c>
      <c r="K227" s="122" t="s">
        <v>86</v>
      </c>
      <c r="L227" s="23"/>
      <c r="M227" s="127" t="s">
        <v>1</v>
      </c>
      <c r="N227" s="128" t="s">
        <v>28</v>
      </c>
      <c r="O227" s="24"/>
      <c r="P227" s="129">
        <f>O227*H227</f>
        <v>0</v>
      </c>
      <c r="Q227" s="129">
        <v>2.0000000000000002E-5</v>
      </c>
      <c r="R227" s="129">
        <f>Q227*H227</f>
        <v>2.0800000000000003E-3</v>
      </c>
      <c r="S227" s="129">
        <v>0</v>
      </c>
      <c r="T227" s="130">
        <f>S227*H227</f>
        <v>0</v>
      </c>
      <c r="AR227" s="12" t="s">
        <v>106</v>
      </c>
      <c r="AT227" s="12" t="s">
        <v>84</v>
      </c>
      <c r="AU227" s="12" t="s">
        <v>42</v>
      </c>
      <c r="AY227" s="12" t="s">
        <v>81</v>
      </c>
      <c r="BE227" s="131">
        <f>IF(N227="základní",J227,0)</f>
        <v>0</v>
      </c>
      <c r="BF227" s="131">
        <f>IF(N227="snížená",J227,0)</f>
        <v>0</v>
      </c>
      <c r="BG227" s="131">
        <f>IF(N227="zákl. přenesená",J227,0)</f>
        <v>0</v>
      </c>
      <c r="BH227" s="131">
        <f>IF(N227="sníž. přenesená",J227,0)</f>
        <v>0</v>
      </c>
      <c r="BI227" s="131">
        <f>IF(N227="nulová",J227,0)</f>
        <v>0</v>
      </c>
      <c r="BJ227" s="12" t="s">
        <v>41</v>
      </c>
      <c r="BK227" s="131">
        <f>ROUND(I227*H227,2)</f>
        <v>0</v>
      </c>
      <c r="BL227" s="12" t="s">
        <v>106</v>
      </c>
      <c r="BM227" s="12" t="s">
        <v>484</v>
      </c>
    </row>
    <row r="228" spans="2:65" s="7" customFormat="1" x14ac:dyDescent="0.3">
      <c r="B228" s="132"/>
      <c r="D228" s="142" t="s">
        <v>88</v>
      </c>
      <c r="E228" s="161" t="s">
        <v>1</v>
      </c>
      <c r="F228" s="162" t="s">
        <v>469</v>
      </c>
      <c r="H228" s="163">
        <v>104</v>
      </c>
      <c r="I228" s="137"/>
      <c r="L228" s="132"/>
      <c r="M228" s="138"/>
      <c r="N228" s="139"/>
      <c r="O228" s="139"/>
      <c r="P228" s="139"/>
      <c r="Q228" s="139"/>
      <c r="R228" s="139"/>
      <c r="S228" s="139"/>
      <c r="T228" s="140"/>
      <c r="AT228" s="134" t="s">
        <v>88</v>
      </c>
      <c r="AU228" s="134" t="s">
        <v>42</v>
      </c>
      <c r="AV228" s="7" t="s">
        <v>42</v>
      </c>
      <c r="AW228" s="7" t="s">
        <v>20</v>
      </c>
      <c r="AX228" s="7" t="s">
        <v>41</v>
      </c>
      <c r="AY228" s="134" t="s">
        <v>81</v>
      </c>
    </row>
    <row r="229" spans="2:65" s="1" customFormat="1" ht="22.5" customHeight="1" x14ac:dyDescent="0.3">
      <c r="B229" s="119"/>
      <c r="C229" s="151" t="s">
        <v>485</v>
      </c>
      <c r="D229" s="151" t="s">
        <v>93</v>
      </c>
      <c r="E229" s="152" t="s">
        <v>486</v>
      </c>
      <c r="F229" s="153" t="s">
        <v>487</v>
      </c>
      <c r="G229" s="154" t="s">
        <v>91</v>
      </c>
      <c r="H229" s="155">
        <v>106.08</v>
      </c>
      <c r="I229" s="156"/>
      <c r="J229" s="157">
        <f>ROUND(I229*H229,2)</f>
        <v>0</v>
      </c>
      <c r="K229" s="153" t="s">
        <v>86</v>
      </c>
      <c r="L229" s="158"/>
      <c r="M229" s="159" t="s">
        <v>1</v>
      </c>
      <c r="N229" s="160" t="s">
        <v>28</v>
      </c>
      <c r="O229" s="24"/>
      <c r="P229" s="129">
        <f>O229*H229</f>
        <v>0</v>
      </c>
      <c r="Q229" s="129">
        <v>2.0000000000000001E-4</v>
      </c>
      <c r="R229" s="129">
        <f>Q229*H229</f>
        <v>2.1216000000000002E-2</v>
      </c>
      <c r="S229" s="129">
        <v>0</v>
      </c>
      <c r="T229" s="130">
        <f>S229*H229</f>
        <v>0</v>
      </c>
      <c r="AR229" s="12" t="s">
        <v>128</v>
      </c>
      <c r="AT229" s="12" t="s">
        <v>93</v>
      </c>
      <c r="AU229" s="12" t="s">
        <v>42</v>
      </c>
      <c r="AY229" s="12" t="s">
        <v>81</v>
      </c>
      <c r="BE229" s="131">
        <f>IF(N229="základní",J229,0)</f>
        <v>0</v>
      </c>
      <c r="BF229" s="131">
        <f>IF(N229="snížená",J229,0)</f>
        <v>0</v>
      </c>
      <c r="BG229" s="131">
        <f>IF(N229="zákl. přenesená",J229,0)</f>
        <v>0</v>
      </c>
      <c r="BH229" s="131">
        <f>IF(N229="sníž. přenesená",J229,0)</f>
        <v>0</v>
      </c>
      <c r="BI229" s="131">
        <f>IF(N229="nulová",J229,0)</f>
        <v>0</v>
      </c>
      <c r="BJ229" s="12" t="s">
        <v>41</v>
      </c>
      <c r="BK229" s="131">
        <f>ROUND(I229*H229,2)</f>
        <v>0</v>
      </c>
      <c r="BL229" s="12" t="s">
        <v>106</v>
      </c>
      <c r="BM229" s="12" t="s">
        <v>488</v>
      </c>
    </row>
    <row r="230" spans="2:65" s="7" customFormat="1" x14ac:dyDescent="0.3">
      <c r="B230" s="132"/>
      <c r="D230" s="142" t="s">
        <v>88</v>
      </c>
      <c r="E230" s="161" t="s">
        <v>1</v>
      </c>
      <c r="F230" s="162" t="s">
        <v>489</v>
      </c>
      <c r="H230" s="163">
        <v>106.08</v>
      </c>
      <c r="I230" s="137"/>
      <c r="L230" s="132"/>
      <c r="M230" s="138"/>
      <c r="N230" s="139"/>
      <c r="O230" s="139"/>
      <c r="P230" s="139"/>
      <c r="Q230" s="139"/>
      <c r="R230" s="139"/>
      <c r="S230" s="139"/>
      <c r="T230" s="140"/>
      <c r="AT230" s="134" t="s">
        <v>88</v>
      </c>
      <c r="AU230" s="134" t="s">
        <v>42</v>
      </c>
      <c r="AV230" s="7" t="s">
        <v>42</v>
      </c>
      <c r="AW230" s="7" t="s">
        <v>20</v>
      </c>
      <c r="AX230" s="7" t="s">
        <v>41</v>
      </c>
      <c r="AY230" s="134" t="s">
        <v>81</v>
      </c>
    </row>
    <row r="231" spans="2:65" s="1" customFormat="1" ht="22.5" customHeight="1" x14ac:dyDescent="0.3">
      <c r="B231" s="119"/>
      <c r="C231" s="120" t="s">
        <v>490</v>
      </c>
      <c r="D231" s="120" t="s">
        <v>84</v>
      </c>
      <c r="E231" s="121" t="s">
        <v>491</v>
      </c>
      <c r="F231" s="122" t="s">
        <v>492</v>
      </c>
      <c r="G231" s="123" t="s">
        <v>139</v>
      </c>
      <c r="H231" s="124">
        <v>1</v>
      </c>
      <c r="I231" s="125"/>
      <c r="J231" s="126">
        <f>ROUND(I231*H231,2)</f>
        <v>0</v>
      </c>
      <c r="K231" s="122" t="s">
        <v>1</v>
      </c>
      <c r="L231" s="23"/>
      <c r="M231" s="127" t="s">
        <v>1</v>
      </c>
      <c r="N231" s="128" t="s">
        <v>28</v>
      </c>
      <c r="O231" s="24"/>
      <c r="P231" s="129">
        <f>O231*H231</f>
        <v>0</v>
      </c>
      <c r="Q231" s="129">
        <v>0</v>
      </c>
      <c r="R231" s="129">
        <f>Q231*H231</f>
        <v>0</v>
      </c>
      <c r="S231" s="129">
        <v>0</v>
      </c>
      <c r="T231" s="130">
        <f>S231*H231</f>
        <v>0</v>
      </c>
      <c r="AR231" s="12" t="s">
        <v>106</v>
      </c>
      <c r="AT231" s="12" t="s">
        <v>84</v>
      </c>
      <c r="AU231" s="12" t="s">
        <v>42</v>
      </c>
      <c r="AY231" s="12" t="s">
        <v>81</v>
      </c>
      <c r="BE231" s="131">
        <f>IF(N231="základní",J231,0)</f>
        <v>0</v>
      </c>
      <c r="BF231" s="131">
        <f>IF(N231="snížená",J231,0)</f>
        <v>0</v>
      </c>
      <c r="BG231" s="131">
        <f>IF(N231="zákl. přenesená",J231,0)</f>
        <v>0</v>
      </c>
      <c r="BH231" s="131">
        <f>IF(N231="sníž. přenesená",J231,0)</f>
        <v>0</v>
      </c>
      <c r="BI231" s="131">
        <f>IF(N231="nulová",J231,0)</f>
        <v>0</v>
      </c>
      <c r="BJ231" s="12" t="s">
        <v>41</v>
      </c>
      <c r="BK231" s="131">
        <f>ROUND(I231*H231,2)</f>
        <v>0</v>
      </c>
      <c r="BL231" s="12" t="s">
        <v>106</v>
      </c>
      <c r="BM231" s="12" t="s">
        <v>493</v>
      </c>
    </row>
    <row r="232" spans="2:65" s="6" customFormat="1" ht="37.35" customHeight="1" x14ac:dyDescent="0.35">
      <c r="B232" s="105"/>
      <c r="D232" s="106" t="s">
        <v>38</v>
      </c>
      <c r="E232" s="107" t="s">
        <v>163</v>
      </c>
      <c r="F232" s="107" t="s">
        <v>164</v>
      </c>
      <c r="I232" s="108"/>
      <c r="J232" s="109">
        <f>BK232</f>
        <v>0</v>
      </c>
      <c r="L232" s="105"/>
      <c r="M232" s="110"/>
      <c r="N232" s="111"/>
      <c r="O232" s="111"/>
      <c r="P232" s="112">
        <f>P233</f>
        <v>0</v>
      </c>
      <c r="Q232" s="111"/>
      <c r="R232" s="112">
        <f>R233</f>
        <v>0</v>
      </c>
      <c r="S232" s="111"/>
      <c r="T232" s="113">
        <f>T233</f>
        <v>0</v>
      </c>
      <c r="AR232" s="106" t="s">
        <v>87</v>
      </c>
      <c r="AT232" s="114" t="s">
        <v>38</v>
      </c>
      <c r="AU232" s="114" t="s">
        <v>39</v>
      </c>
      <c r="AY232" s="106" t="s">
        <v>81</v>
      </c>
      <c r="BK232" s="115">
        <f>BK233</f>
        <v>0</v>
      </c>
    </row>
    <row r="233" spans="2:65" s="6" customFormat="1" ht="19.899999999999999" customHeight="1" x14ac:dyDescent="0.3">
      <c r="B233" s="105"/>
      <c r="D233" s="116" t="s">
        <v>38</v>
      </c>
      <c r="E233" s="117" t="s">
        <v>165</v>
      </c>
      <c r="F233" s="117" t="s">
        <v>166</v>
      </c>
      <c r="I233" s="108"/>
      <c r="J233" s="118">
        <f>BK233</f>
        <v>0</v>
      </c>
      <c r="L233" s="105"/>
      <c r="M233" s="110"/>
      <c r="N233" s="111"/>
      <c r="O233" s="111"/>
      <c r="P233" s="112">
        <f>SUM(P234:P240)</f>
        <v>0</v>
      </c>
      <c r="Q233" s="111"/>
      <c r="R233" s="112">
        <f>SUM(R234:R240)</f>
        <v>0</v>
      </c>
      <c r="S233" s="111"/>
      <c r="T233" s="113">
        <f>SUM(T234:T240)</f>
        <v>0</v>
      </c>
      <c r="AR233" s="106" t="s">
        <v>87</v>
      </c>
      <c r="AT233" s="114" t="s">
        <v>38</v>
      </c>
      <c r="AU233" s="114" t="s">
        <v>41</v>
      </c>
      <c r="AY233" s="106" t="s">
        <v>81</v>
      </c>
      <c r="BK233" s="115">
        <f>SUM(BK234:BK240)</f>
        <v>0</v>
      </c>
    </row>
    <row r="234" spans="2:65" s="1" customFormat="1" ht="44.25" customHeight="1" x14ac:dyDescent="0.3">
      <c r="B234" s="119"/>
      <c r="C234" s="120" t="s">
        <v>494</v>
      </c>
      <c r="D234" s="120" t="s">
        <v>84</v>
      </c>
      <c r="E234" s="121" t="s">
        <v>168</v>
      </c>
      <c r="F234" s="122" t="s">
        <v>169</v>
      </c>
      <c r="G234" s="123" t="s">
        <v>170</v>
      </c>
      <c r="H234" s="124">
        <v>1</v>
      </c>
      <c r="I234" s="125"/>
      <c r="J234" s="126">
        <f t="shared" ref="J234:J240" si="10">ROUND(I234*H234,2)</f>
        <v>0</v>
      </c>
      <c r="K234" s="122" t="s">
        <v>1</v>
      </c>
      <c r="L234" s="23"/>
      <c r="M234" s="127" t="s">
        <v>1</v>
      </c>
      <c r="N234" s="128" t="s">
        <v>28</v>
      </c>
      <c r="O234" s="24"/>
      <c r="P234" s="129">
        <f t="shared" ref="P234:P240" si="11">O234*H234</f>
        <v>0</v>
      </c>
      <c r="Q234" s="129">
        <v>0</v>
      </c>
      <c r="R234" s="129">
        <f t="shared" ref="R234:R240" si="12">Q234*H234</f>
        <v>0</v>
      </c>
      <c r="S234" s="129">
        <v>0</v>
      </c>
      <c r="T234" s="130">
        <f t="shared" ref="T234:T240" si="13">S234*H234</f>
        <v>0</v>
      </c>
      <c r="AR234" s="12" t="s">
        <v>171</v>
      </c>
      <c r="AT234" s="12" t="s">
        <v>84</v>
      </c>
      <c r="AU234" s="12" t="s">
        <v>42</v>
      </c>
      <c r="AY234" s="12" t="s">
        <v>81</v>
      </c>
      <c r="BE234" s="131">
        <f t="shared" ref="BE234:BE240" si="14">IF(N234="základní",J234,0)</f>
        <v>0</v>
      </c>
      <c r="BF234" s="131">
        <f t="shared" ref="BF234:BF240" si="15">IF(N234="snížená",J234,0)</f>
        <v>0</v>
      </c>
      <c r="BG234" s="131">
        <f t="shared" ref="BG234:BG240" si="16">IF(N234="zákl. přenesená",J234,0)</f>
        <v>0</v>
      </c>
      <c r="BH234" s="131">
        <f t="shared" ref="BH234:BH240" si="17">IF(N234="sníž. přenesená",J234,0)</f>
        <v>0</v>
      </c>
      <c r="BI234" s="131">
        <f t="shared" ref="BI234:BI240" si="18">IF(N234="nulová",J234,0)</f>
        <v>0</v>
      </c>
      <c r="BJ234" s="12" t="s">
        <v>41</v>
      </c>
      <c r="BK234" s="131">
        <f t="shared" ref="BK234:BK240" si="19">ROUND(I234*H234,2)</f>
        <v>0</v>
      </c>
      <c r="BL234" s="12" t="s">
        <v>171</v>
      </c>
      <c r="BM234" s="12" t="s">
        <v>495</v>
      </c>
    </row>
    <row r="235" spans="2:65" s="1" customFormat="1" ht="44.25" customHeight="1" x14ac:dyDescent="0.3">
      <c r="B235" s="119"/>
      <c r="C235" s="120" t="s">
        <v>496</v>
      </c>
      <c r="D235" s="120" t="s">
        <v>84</v>
      </c>
      <c r="E235" s="121" t="s">
        <v>497</v>
      </c>
      <c r="F235" s="122" t="s">
        <v>498</v>
      </c>
      <c r="G235" s="123" t="s">
        <v>170</v>
      </c>
      <c r="H235" s="124">
        <v>1</v>
      </c>
      <c r="I235" s="125"/>
      <c r="J235" s="126">
        <f t="shared" si="10"/>
        <v>0</v>
      </c>
      <c r="K235" s="122" t="s">
        <v>1</v>
      </c>
      <c r="L235" s="23"/>
      <c r="M235" s="127" t="s">
        <v>1</v>
      </c>
      <c r="N235" s="128" t="s">
        <v>28</v>
      </c>
      <c r="O235" s="24"/>
      <c r="P235" s="129">
        <f t="shared" si="11"/>
        <v>0</v>
      </c>
      <c r="Q235" s="129">
        <v>0</v>
      </c>
      <c r="R235" s="129">
        <f t="shared" si="12"/>
        <v>0</v>
      </c>
      <c r="S235" s="129">
        <v>0</v>
      </c>
      <c r="T235" s="130">
        <f t="shared" si="13"/>
        <v>0</v>
      </c>
      <c r="AR235" s="12" t="s">
        <v>171</v>
      </c>
      <c r="AT235" s="12" t="s">
        <v>84</v>
      </c>
      <c r="AU235" s="12" t="s">
        <v>42</v>
      </c>
      <c r="AY235" s="12" t="s">
        <v>81</v>
      </c>
      <c r="BE235" s="131">
        <f t="shared" si="14"/>
        <v>0</v>
      </c>
      <c r="BF235" s="131">
        <f t="shared" si="15"/>
        <v>0</v>
      </c>
      <c r="BG235" s="131">
        <f t="shared" si="16"/>
        <v>0</v>
      </c>
      <c r="BH235" s="131">
        <f t="shared" si="17"/>
        <v>0</v>
      </c>
      <c r="BI235" s="131">
        <f t="shared" si="18"/>
        <v>0</v>
      </c>
      <c r="BJ235" s="12" t="s">
        <v>41</v>
      </c>
      <c r="BK235" s="131">
        <f t="shared" si="19"/>
        <v>0</v>
      </c>
      <c r="BL235" s="12" t="s">
        <v>171</v>
      </c>
      <c r="BM235" s="12" t="s">
        <v>499</v>
      </c>
    </row>
    <row r="236" spans="2:65" s="1" customFormat="1" ht="22.5" customHeight="1" x14ac:dyDescent="0.3">
      <c r="B236" s="119"/>
      <c r="C236" s="120" t="s">
        <v>500</v>
      </c>
      <c r="D236" s="120" t="s">
        <v>84</v>
      </c>
      <c r="E236" s="121" t="s">
        <v>501</v>
      </c>
      <c r="F236" s="122" t="s">
        <v>502</v>
      </c>
      <c r="G236" s="123" t="s">
        <v>170</v>
      </c>
      <c r="H236" s="124">
        <v>1</v>
      </c>
      <c r="I236" s="125"/>
      <c r="J236" s="126">
        <f t="shared" si="10"/>
        <v>0</v>
      </c>
      <c r="K236" s="122" t="s">
        <v>1</v>
      </c>
      <c r="L236" s="23"/>
      <c r="M236" s="127" t="s">
        <v>1</v>
      </c>
      <c r="N236" s="128" t="s">
        <v>28</v>
      </c>
      <c r="O236" s="24"/>
      <c r="P236" s="129">
        <f t="shared" si="11"/>
        <v>0</v>
      </c>
      <c r="Q236" s="129">
        <v>0</v>
      </c>
      <c r="R236" s="129">
        <f t="shared" si="12"/>
        <v>0</v>
      </c>
      <c r="S236" s="129">
        <v>0</v>
      </c>
      <c r="T236" s="130">
        <f t="shared" si="13"/>
        <v>0</v>
      </c>
      <c r="AR236" s="12" t="s">
        <v>171</v>
      </c>
      <c r="AT236" s="12" t="s">
        <v>84</v>
      </c>
      <c r="AU236" s="12" t="s">
        <v>42</v>
      </c>
      <c r="AY236" s="12" t="s">
        <v>81</v>
      </c>
      <c r="BE236" s="131">
        <f t="shared" si="14"/>
        <v>0</v>
      </c>
      <c r="BF236" s="131">
        <f t="shared" si="15"/>
        <v>0</v>
      </c>
      <c r="BG236" s="131">
        <f t="shared" si="16"/>
        <v>0</v>
      </c>
      <c r="BH236" s="131">
        <f t="shared" si="17"/>
        <v>0</v>
      </c>
      <c r="BI236" s="131">
        <f t="shared" si="18"/>
        <v>0</v>
      </c>
      <c r="BJ236" s="12" t="s">
        <v>41</v>
      </c>
      <c r="BK236" s="131">
        <f t="shared" si="19"/>
        <v>0</v>
      </c>
      <c r="BL236" s="12" t="s">
        <v>171</v>
      </c>
      <c r="BM236" s="12" t="s">
        <v>503</v>
      </c>
    </row>
    <row r="237" spans="2:65" s="1" customFormat="1" ht="22.5" customHeight="1" x14ac:dyDescent="0.3">
      <c r="B237" s="119"/>
      <c r="C237" s="120" t="s">
        <v>504</v>
      </c>
      <c r="D237" s="120" t="s">
        <v>84</v>
      </c>
      <c r="E237" s="121" t="s">
        <v>173</v>
      </c>
      <c r="F237" s="122" t="s">
        <v>174</v>
      </c>
      <c r="G237" s="123" t="s">
        <v>170</v>
      </c>
      <c r="H237" s="124">
        <v>1</v>
      </c>
      <c r="I237" s="125"/>
      <c r="J237" s="126">
        <f t="shared" si="10"/>
        <v>0</v>
      </c>
      <c r="K237" s="122" t="s">
        <v>1</v>
      </c>
      <c r="L237" s="23"/>
      <c r="M237" s="127" t="s">
        <v>1</v>
      </c>
      <c r="N237" s="128" t="s">
        <v>28</v>
      </c>
      <c r="O237" s="24"/>
      <c r="P237" s="129">
        <f t="shared" si="11"/>
        <v>0</v>
      </c>
      <c r="Q237" s="129">
        <v>0</v>
      </c>
      <c r="R237" s="129">
        <f t="shared" si="12"/>
        <v>0</v>
      </c>
      <c r="S237" s="129">
        <v>0</v>
      </c>
      <c r="T237" s="130">
        <f t="shared" si="13"/>
        <v>0</v>
      </c>
      <c r="AR237" s="12" t="s">
        <v>171</v>
      </c>
      <c r="AT237" s="12" t="s">
        <v>84</v>
      </c>
      <c r="AU237" s="12" t="s">
        <v>42</v>
      </c>
      <c r="AY237" s="12" t="s">
        <v>81</v>
      </c>
      <c r="BE237" s="131">
        <f t="shared" si="14"/>
        <v>0</v>
      </c>
      <c r="BF237" s="131">
        <f t="shared" si="15"/>
        <v>0</v>
      </c>
      <c r="BG237" s="131">
        <f t="shared" si="16"/>
        <v>0</v>
      </c>
      <c r="BH237" s="131">
        <f t="shared" si="17"/>
        <v>0</v>
      </c>
      <c r="BI237" s="131">
        <f t="shared" si="18"/>
        <v>0</v>
      </c>
      <c r="BJ237" s="12" t="s">
        <v>41</v>
      </c>
      <c r="BK237" s="131">
        <f t="shared" si="19"/>
        <v>0</v>
      </c>
      <c r="BL237" s="12" t="s">
        <v>171</v>
      </c>
      <c r="BM237" s="12" t="s">
        <v>505</v>
      </c>
    </row>
    <row r="238" spans="2:65" s="1" customFormat="1" ht="44.25" customHeight="1" x14ac:dyDescent="0.3">
      <c r="B238" s="119"/>
      <c r="C238" s="120" t="s">
        <v>506</v>
      </c>
      <c r="D238" s="120" t="s">
        <v>84</v>
      </c>
      <c r="E238" s="121" t="s">
        <v>507</v>
      </c>
      <c r="F238" s="122" t="s">
        <v>508</v>
      </c>
      <c r="G238" s="123" t="s">
        <v>170</v>
      </c>
      <c r="H238" s="124">
        <v>1</v>
      </c>
      <c r="I238" s="125"/>
      <c r="J238" s="126">
        <f t="shared" si="10"/>
        <v>0</v>
      </c>
      <c r="K238" s="122" t="s">
        <v>1</v>
      </c>
      <c r="L238" s="23"/>
      <c r="M238" s="127" t="s">
        <v>1</v>
      </c>
      <c r="N238" s="128" t="s">
        <v>28</v>
      </c>
      <c r="O238" s="24"/>
      <c r="P238" s="129">
        <f t="shared" si="11"/>
        <v>0</v>
      </c>
      <c r="Q238" s="129">
        <v>0</v>
      </c>
      <c r="R238" s="129">
        <f t="shared" si="12"/>
        <v>0</v>
      </c>
      <c r="S238" s="129">
        <v>0</v>
      </c>
      <c r="T238" s="130">
        <f t="shared" si="13"/>
        <v>0</v>
      </c>
      <c r="AR238" s="12" t="s">
        <v>171</v>
      </c>
      <c r="AT238" s="12" t="s">
        <v>84</v>
      </c>
      <c r="AU238" s="12" t="s">
        <v>42</v>
      </c>
      <c r="AY238" s="12" t="s">
        <v>81</v>
      </c>
      <c r="BE238" s="131">
        <f t="shared" si="14"/>
        <v>0</v>
      </c>
      <c r="BF238" s="131">
        <f t="shared" si="15"/>
        <v>0</v>
      </c>
      <c r="BG238" s="131">
        <f t="shared" si="16"/>
        <v>0</v>
      </c>
      <c r="BH238" s="131">
        <f t="shared" si="17"/>
        <v>0</v>
      </c>
      <c r="BI238" s="131">
        <f t="shared" si="18"/>
        <v>0</v>
      </c>
      <c r="BJ238" s="12" t="s">
        <v>41</v>
      </c>
      <c r="BK238" s="131">
        <f t="shared" si="19"/>
        <v>0</v>
      </c>
      <c r="BL238" s="12" t="s">
        <v>171</v>
      </c>
      <c r="BM238" s="12" t="s">
        <v>509</v>
      </c>
    </row>
    <row r="239" spans="2:65" s="1" customFormat="1" ht="31.5" customHeight="1" x14ac:dyDescent="0.3">
      <c r="B239" s="119"/>
      <c r="C239" s="120" t="s">
        <v>510</v>
      </c>
      <c r="D239" s="120" t="s">
        <v>84</v>
      </c>
      <c r="E239" s="121" t="s">
        <v>176</v>
      </c>
      <c r="F239" s="122" t="s">
        <v>177</v>
      </c>
      <c r="G239" s="123" t="s">
        <v>170</v>
      </c>
      <c r="H239" s="124">
        <v>1</v>
      </c>
      <c r="I239" s="125"/>
      <c r="J239" s="126">
        <f t="shared" si="10"/>
        <v>0</v>
      </c>
      <c r="K239" s="122" t="s">
        <v>1</v>
      </c>
      <c r="L239" s="23"/>
      <c r="M239" s="127" t="s">
        <v>1</v>
      </c>
      <c r="N239" s="128" t="s">
        <v>28</v>
      </c>
      <c r="O239" s="24"/>
      <c r="P239" s="129">
        <f t="shared" si="11"/>
        <v>0</v>
      </c>
      <c r="Q239" s="129">
        <v>0</v>
      </c>
      <c r="R239" s="129">
        <f t="shared" si="12"/>
        <v>0</v>
      </c>
      <c r="S239" s="129">
        <v>0</v>
      </c>
      <c r="T239" s="130">
        <f t="shared" si="13"/>
        <v>0</v>
      </c>
      <c r="AR239" s="12" t="s">
        <v>171</v>
      </c>
      <c r="AT239" s="12" t="s">
        <v>84</v>
      </c>
      <c r="AU239" s="12" t="s">
        <v>42</v>
      </c>
      <c r="AY239" s="12" t="s">
        <v>81</v>
      </c>
      <c r="BE239" s="131">
        <f t="shared" si="14"/>
        <v>0</v>
      </c>
      <c r="BF239" s="131">
        <f t="shared" si="15"/>
        <v>0</v>
      </c>
      <c r="BG239" s="131">
        <f t="shared" si="16"/>
        <v>0</v>
      </c>
      <c r="BH239" s="131">
        <f t="shared" si="17"/>
        <v>0</v>
      </c>
      <c r="BI239" s="131">
        <f t="shared" si="18"/>
        <v>0</v>
      </c>
      <c r="BJ239" s="12" t="s">
        <v>41</v>
      </c>
      <c r="BK239" s="131">
        <f t="shared" si="19"/>
        <v>0</v>
      </c>
      <c r="BL239" s="12" t="s">
        <v>171</v>
      </c>
      <c r="BM239" s="12" t="s">
        <v>511</v>
      </c>
    </row>
    <row r="240" spans="2:65" s="1" customFormat="1" ht="22.5" customHeight="1" x14ac:dyDescent="0.3">
      <c r="B240" s="119"/>
      <c r="C240" s="120" t="s">
        <v>512</v>
      </c>
      <c r="D240" s="120" t="s">
        <v>84</v>
      </c>
      <c r="E240" s="121" t="s">
        <v>179</v>
      </c>
      <c r="F240" s="122" t="s">
        <v>180</v>
      </c>
      <c r="G240" s="123" t="s">
        <v>170</v>
      </c>
      <c r="H240" s="124">
        <v>0</v>
      </c>
      <c r="I240" s="125"/>
      <c r="J240" s="126">
        <f t="shared" si="10"/>
        <v>0</v>
      </c>
      <c r="K240" s="122" t="s">
        <v>1</v>
      </c>
      <c r="L240" s="23"/>
      <c r="M240" s="127" t="s">
        <v>1</v>
      </c>
      <c r="N240" s="165" t="s">
        <v>28</v>
      </c>
      <c r="O240" s="166"/>
      <c r="P240" s="167">
        <f t="shared" si="11"/>
        <v>0</v>
      </c>
      <c r="Q240" s="167">
        <v>0</v>
      </c>
      <c r="R240" s="167">
        <f t="shared" si="12"/>
        <v>0</v>
      </c>
      <c r="S240" s="167">
        <v>0</v>
      </c>
      <c r="T240" s="168">
        <f t="shared" si="13"/>
        <v>0</v>
      </c>
      <c r="AR240" s="12" t="s">
        <v>171</v>
      </c>
      <c r="AT240" s="12" t="s">
        <v>84</v>
      </c>
      <c r="AU240" s="12" t="s">
        <v>42</v>
      </c>
      <c r="AY240" s="12" t="s">
        <v>81</v>
      </c>
      <c r="BE240" s="131">
        <f t="shared" si="14"/>
        <v>0</v>
      </c>
      <c r="BF240" s="131">
        <f t="shared" si="15"/>
        <v>0</v>
      </c>
      <c r="BG240" s="131">
        <f t="shared" si="16"/>
        <v>0</v>
      </c>
      <c r="BH240" s="131">
        <f t="shared" si="17"/>
        <v>0</v>
      </c>
      <c r="BI240" s="131">
        <f t="shared" si="18"/>
        <v>0</v>
      </c>
      <c r="BJ240" s="12" t="s">
        <v>41</v>
      </c>
      <c r="BK240" s="131">
        <f t="shared" si="19"/>
        <v>0</v>
      </c>
      <c r="BL240" s="12" t="s">
        <v>171</v>
      </c>
      <c r="BM240" s="12" t="s">
        <v>513</v>
      </c>
    </row>
    <row r="241" spans="2:12" s="1" customFormat="1" ht="6.95" customHeight="1" x14ac:dyDescent="0.3">
      <c r="B241" s="28"/>
      <c r="C241" s="29"/>
      <c r="D241" s="29"/>
      <c r="E241" s="29"/>
      <c r="F241" s="29"/>
      <c r="G241" s="29"/>
      <c r="H241" s="29"/>
      <c r="I241" s="72"/>
      <c r="J241" s="29"/>
      <c r="K241" s="29"/>
      <c r="L241" s="23"/>
    </row>
  </sheetData>
  <autoFilter ref="C89:K240"/>
  <mergeCells count="9"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 x14ac:dyDescent="0.3"/>
  <cols>
    <col min="1" max="1" width="8.33203125" style="169" customWidth="1"/>
    <col min="2" max="2" width="1.6640625" style="169" customWidth="1"/>
    <col min="3" max="4" width="5" style="169" customWidth="1"/>
    <col min="5" max="5" width="11.6640625" style="169" customWidth="1"/>
    <col min="6" max="6" width="9.1640625" style="169" customWidth="1"/>
    <col min="7" max="7" width="5" style="169" customWidth="1"/>
    <col min="8" max="8" width="77.83203125" style="169" customWidth="1"/>
    <col min="9" max="10" width="20" style="169" customWidth="1"/>
    <col min="11" max="11" width="1.6640625" style="169" customWidth="1"/>
  </cols>
  <sheetData>
    <row r="1" spans="2:11" ht="37.5" customHeight="1" x14ac:dyDescent="0.3"/>
    <row r="2" spans="2:11" ht="7.5" customHeight="1" x14ac:dyDescent="0.3">
      <c r="B2" s="170"/>
      <c r="C2" s="171"/>
      <c r="D2" s="171"/>
      <c r="E2" s="171"/>
      <c r="F2" s="171"/>
      <c r="G2" s="171"/>
      <c r="H2" s="171"/>
      <c r="I2" s="171"/>
      <c r="J2" s="171"/>
      <c r="K2" s="172"/>
    </row>
    <row r="3" spans="2:11" s="9" customFormat="1" ht="45" customHeight="1" x14ac:dyDescent="0.3">
      <c r="B3" s="173"/>
      <c r="C3" s="260" t="s">
        <v>514</v>
      </c>
      <c r="D3" s="260"/>
      <c r="E3" s="260"/>
      <c r="F3" s="260"/>
      <c r="G3" s="260"/>
      <c r="H3" s="260"/>
      <c r="I3" s="260"/>
      <c r="J3" s="260"/>
      <c r="K3" s="174"/>
    </row>
    <row r="4" spans="2:11" ht="25.5" customHeight="1" x14ac:dyDescent="0.3">
      <c r="B4" s="175"/>
      <c r="C4" s="261" t="s">
        <v>515</v>
      </c>
      <c r="D4" s="261"/>
      <c r="E4" s="261"/>
      <c r="F4" s="261"/>
      <c r="G4" s="261"/>
      <c r="H4" s="261"/>
      <c r="I4" s="261"/>
      <c r="J4" s="261"/>
      <c r="K4" s="176"/>
    </row>
    <row r="5" spans="2:11" ht="5.25" customHeight="1" x14ac:dyDescent="0.3">
      <c r="B5" s="175"/>
      <c r="C5" s="177"/>
      <c r="D5" s="177"/>
      <c r="E5" s="177"/>
      <c r="F5" s="177"/>
      <c r="G5" s="177"/>
      <c r="H5" s="177"/>
      <c r="I5" s="177"/>
      <c r="J5" s="177"/>
      <c r="K5" s="176"/>
    </row>
    <row r="6" spans="2:11" ht="15" customHeight="1" x14ac:dyDescent="0.3">
      <c r="B6" s="175"/>
      <c r="C6" s="259" t="s">
        <v>516</v>
      </c>
      <c r="D6" s="259"/>
      <c r="E6" s="259"/>
      <c r="F6" s="259"/>
      <c r="G6" s="259"/>
      <c r="H6" s="259"/>
      <c r="I6" s="259"/>
      <c r="J6" s="259"/>
      <c r="K6" s="176"/>
    </row>
    <row r="7" spans="2:11" ht="15" customHeight="1" x14ac:dyDescent="0.3">
      <c r="B7" s="179"/>
      <c r="C7" s="259" t="s">
        <v>517</v>
      </c>
      <c r="D7" s="259"/>
      <c r="E7" s="259"/>
      <c r="F7" s="259"/>
      <c r="G7" s="259"/>
      <c r="H7" s="259"/>
      <c r="I7" s="259"/>
      <c r="J7" s="259"/>
      <c r="K7" s="176"/>
    </row>
    <row r="8" spans="2:11" ht="12.75" customHeight="1" x14ac:dyDescent="0.3">
      <c r="B8" s="179"/>
      <c r="C8" s="178"/>
      <c r="D8" s="178"/>
      <c r="E8" s="178"/>
      <c r="F8" s="178"/>
      <c r="G8" s="178"/>
      <c r="H8" s="178"/>
      <c r="I8" s="178"/>
      <c r="J8" s="178"/>
      <c r="K8" s="176"/>
    </row>
    <row r="9" spans="2:11" ht="15" customHeight="1" x14ac:dyDescent="0.3">
      <c r="B9" s="179"/>
      <c r="C9" s="259" t="s">
        <v>518</v>
      </c>
      <c r="D9" s="259"/>
      <c r="E9" s="259"/>
      <c r="F9" s="259"/>
      <c r="G9" s="259"/>
      <c r="H9" s="259"/>
      <c r="I9" s="259"/>
      <c r="J9" s="259"/>
      <c r="K9" s="176"/>
    </row>
    <row r="10" spans="2:11" ht="15" customHeight="1" x14ac:dyDescent="0.3">
      <c r="B10" s="179"/>
      <c r="C10" s="178"/>
      <c r="D10" s="259" t="s">
        <v>519</v>
      </c>
      <c r="E10" s="259"/>
      <c r="F10" s="259"/>
      <c r="G10" s="259"/>
      <c r="H10" s="259"/>
      <c r="I10" s="259"/>
      <c r="J10" s="259"/>
      <c r="K10" s="176"/>
    </row>
    <row r="11" spans="2:11" ht="15" customHeight="1" x14ac:dyDescent="0.3">
      <c r="B11" s="179"/>
      <c r="C11" s="180"/>
      <c r="D11" s="259" t="s">
        <v>520</v>
      </c>
      <c r="E11" s="259"/>
      <c r="F11" s="259"/>
      <c r="G11" s="259"/>
      <c r="H11" s="259"/>
      <c r="I11" s="259"/>
      <c r="J11" s="259"/>
      <c r="K11" s="176"/>
    </row>
    <row r="12" spans="2:11" ht="12.75" customHeight="1" x14ac:dyDescent="0.3">
      <c r="B12" s="179"/>
      <c r="C12" s="180"/>
      <c r="D12" s="180"/>
      <c r="E12" s="180"/>
      <c r="F12" s="180"/>
      <c r="G12" s="180"/>
      <c r="H12" s="180"/>
      <c r="I12" s="180"/>
      <c r="J12" s="180"/>
      <c r="K12" s="176"/>
    </row>
    <row r="13" spans="2:11" ht="15" customHeight="1" x14ac:dyDescent="0.3">
      <c r="B13" s="179"/>
      <c r="C13" s="180"/>
      <c r="D13" s="259" t="s">
        <v>521</v>
      </c>
      <c r="E13" s="259"/>
      <c r="F13" s="259"/>
      <c r="G13" s="259"/>
      <c r="H13" s="259"/>
      <c r="I13" s="259"/>
      <c r="J13" s="259"/>
      <c r="K13" s="176"/>
    </row>
    <row r="14" spans="2:11" ht="15" customHeight="1" x14ac:dyDescent="0.3">
      <c r="B14" s="179"/>
      <c r="C14" s="180"/>
      <c r="D14" s="259" t="s">
        <v>522</v>
      </c>
      <c r="E14" s="259"/>
      <c r="F14" s="259"/>
      <c r="G14" s="259"/>
      <c r="H14" s="259"/>
      <c r="I14" s="259"/>
      <c r="J14" s="259"/>
      <c r="K14" s="176"/>
    </row>
    <row r="15" spans="2:11" ht="15" customHeight="1" x14ac:dyDescent="0.3">
      <c r="B15" s="179"/>
      <c r="C15" s="180"/>
      <c r="D15" s="259" t="s">
        <v>523</v>
      </c>
      <c r="E15" s="259"/>
      <c r="F15" s="259"/>
      <c r="G15" s="259"/>
      <c r="H15" s="259"/>
      <c r="I15" s="259"/>
      <c r="J15" s="259"/>
      <c r="K15" s="176"/>
    </row>
    <row r="16" spans="2:11" ht="15" customHeight="1" x14ac:dyDescent="0.3">
      <c r="B16" s="179"/>
      <c r="C16" s="180"/>
      <c r="D16" s="180"/>
      <c r="E16" s="181" t="s">
        <v>40</v>
      </c>
      <c r="F16" s="259" t="s">
        <v>524</v>
      </c>
      <c r="G16" s="259"/>
      <c r="H16" s="259"/>
      <c r="I16" s="259"/>
      <c r="J16" s="259"/>
      <c r="K16" s="176"/>
    </row>
    <row r="17" spans="2:11" ht="15" customHeight="1" x14ac:dyDescent="0.3">
      <c r="B17" s="179"/>
      <c r="C17" s="180"/>
      <c r="D17" s="180"/>
      <c r="E17" s="181" t="s">
        <v>525</v>
      </c>
      <c r="F17" s="259" t="s">
        <v>526</v>
      </c>
      <c r="G17" s="259"/>
      <c r="H17" s="259"/>
      <c r="I17" s="259"/>
      <c r="J17" s="259"/>
      <c r="K17" s="176"/>
    </row>
    <row r="18" spans="2:11" ht="15" customHeight="1" x14ac:dyDescent="0.3">
      <c r="B18" s="179"/>
      <c r="C18" s="180"/>
      <c r="D18" s="180"/>
      <c r="E18" s="181" t="s">
        <v>527</v>
      </c>
      <c r="F18" s="259" t="s">
        <v>528</v>
      </c>
      <c r="G18" s="259"/>
      <c r="H18" s="259"/>
      <c r="I18" s="259"/>
      <c r="J18" s="259"/>
      <c r="K18" s="176"/>
    </row>
    <row r="19" spans="2:11" ht="15" customHeight="1" x14ac:dyDescent="0.3">
      <c r="B19" s="179"/>
      <c r="C19" s="180"/>
      <c r="D19" s="180"/>
      <c r="E19" s="181" t="s">
        <v>529</v>
      </c>
      <c r="F19" s="259" t="s">
        <v>164</v>
      </c>
      <c r="G19" s="259"/>
      <c r="H19" s="259"/>
      <c r="I19" s="259"/>
      <c r="J19" s="259"/>
      <c r="K19" s="176"/>
    </row>
    <row r="20" spans="2:11" ht="15" customHeight="1" x14ac:dyDescent="0.3">
      <c r="B20" s="179"/>
      <c r="C20" s="180"/>
      <c r="D20" s="180"/>
      <c r="E20" s="181" t="s">
        <v>530</v>
      </c>
      <c r="F20" s="259" t="s">
        <v>531</v>
      </c>
      <c r="G20" s="259"/>
      <c r="H20" s="259"/>
      <c r="I20" s="259"/>
      <c r="J20" s="259"/>
      <c r="K20" s="176"/>
    </row>
    <row r="21" spans="2:11" ht="15" customHeight="1" x14ac:dyDescent="0.3">
      <c r="B21" s="179"/>
      <c r="C21" s="180"/>
      <c r="D21" s="180"/>
      <c r="E21" s="181" t="s">
        <v>532</v>
      </c>
      <c r="F21" s="259" t="s">
        <v>533</v>
      </c>
      <c r="G21" s="259"/>
      <c r="H21" s="259"/>
      <c r="I21" s="259"/>
      <c r="J21" s="259"/>
      <c r="K21" s="176"/>
    </row>
    <row r="22" spans="2:11" ht="12.75" customHeight="1" x14ac:dyDescent="0.3">
      <c r="B22" s="179"/>
      <c r="C22" s="180"/>
      <c r="D22" s="180"/>
      <c r="E22" s="180"/>
      <c r="F22" s="180"/>
      <c r="G22" s="180"/>
      <c r="H22" s="180"/>
      <c r="I22" s="180"/>
      <c r="J22" s="180"/>
      <c r="K22" s="176"/>
    </row>
    <row r="23" spans="2:11" ht="15" customHeight="1" x14ac:dyDescent="0.3">
      <c r="B23" s="179"/>
      <c r="C23" s="259" t="s">
        <v>534</v>
      </c>
      <c r="D23" s="259"/>
      <c r="E23" s="259"/>
      <c r="F23" s="259"/>
      <c r="G23" s="259"/>
      <c r="H23" s="259"/>
      <c r="I23" s="259"/>
      <c r="J23" s="259"/>
      <c r="K23" s="176"/>
    </row>
    <row r="24" spans="2:11" ht="15" customHeight="1" x14ac:dyDescent="0.3">
      <c r="B24" s="179"/>
      <c r="C24" s="259" t="s">
        <v>535</v>
      </c>
      <c r="D24" s="259"/>
      <c r="E24" s="259"/>
      <c r="F24" s="259"/>
      <c r="G24" s="259"/>
      <c r="H24" s="259"/>
      <c r="I24" s="259"/>
      <c r="J24" s="259"/>
      <c r="K24" s="176"/>
    </row>
    <row r="25" spans="2:11" ht="15" customHeight="1" x14ac:dyDescent="0.3">
      <c r="B25" s="179"/>
      <c r="C25" s="178"/>
      <c r="D25" s="259" t="s">
        <v>536</v>
      </c>
      <c r="E25" s="259"/>
      <c r="F25" s="259"/>
      <c r="G25" s="259"/>
      <c r="H25" s="259"/>
      <c r="I25" s="259"/>
      <c r="J25" s="259"/>
      <c r="K25" s="176"/>
    </row>
    <row r="26" spans="2:11" ht="15" customHeight="1" x14ac:dyDescent="0.3">
      <c r="B26" s="179"/>
      <c r="C26" s="180"/>
      <c r="D26" s="259" t="s">
        <v>537</v>
      </c>
      <c r="E26" s="259"/>
      <c r="F26" s="259"/>
      <c r="G26" s="259"/>
      <c r="H26" s="259"/>
      <c r="I26" s="259"/>
      <c r="J26" s="259"/>
      <c r="K26" s="176"/>
    </row>
    <row r="27" spans="2:11" ht="12.75" customHeight="1" x14ac:dyDescent="0.3">
      <c r="B27" s="179"/>
      <c r="C27" s="180"/>
      <c r="D27" s="180"/>
      <c r="E27" s="180"/>
      <c r="F27" s="180"/>
      <c r="G27" s="180"/>
      <c r="H27" s="180"/>
      <c r="I27" s="180"/>
      <c r="J27" s="180"/>
      <c r="K27" s="176"/>
    </row>
    <row r="28" spans="2:11" ht="15" customHeight="1" x14ac:dyDescent="0.3">
      <c r="B28" s="179"/>
      <c r="C28" s="180"/>
      <c r="D28" s="259" t="s">
        <v>538</v>
      </c>
      <c r="E28" s="259"/>
      <c r="F28" s="259"/>
      <c r="G28" s="259"/>
      <c r="H28" s="259"/>
      <c r="I28" s="259"/>
      <c r="J28" s="259"/>
      <c r="K28" s="176"/>
    </row>
    <row r="29" spans="2:11" ht="15" customHeight="1" x14ac:dyDescent="0.3">
      <c r="B29" s="179"/>
      <c r="C29" s="180"/>
      <c r="D29" s="259" t="s">
        <v>539</v>
      </c>
      <c r="E29" s="259"/>
      <c r="F29" s="259"/>
      <c r="G29" s="259"/>
      <c r="H29" s="259"/>
      <c r="I29" s="259"/>
      <c r="J29" s="259"/>
      <c r="K29" s="176"/>
    </row>
    <row r="30" spans="2:11" ht="12.75" customHeight="1" x14ac:dyDescent="0.3">
      <c r="B30" s="179"/>
      <c r="C30" s="180"/>
      <c r="D30" s="180"/>
      <c r="E30" s="180"/>
      <c r="F30" s="180"/>
      <c r="G30" s="180"/>
      <c r="H30" s="180"/>
      <c r="I30" s="180"/>
      <c r="J30" s="180"/>
      <c r="K30" s="176"/>
    </row>
    <row r="31" spans="2:11" ht="15" customHeight="1" x14ac:dyDescent="0.3">
      <c r="B31" s="179"/>
      <c r="C31" s="180"/>
      <c r="D31" s="259" t="s">
        <v>540</v>
      </c>
      <c r="E31" s="259"/>
      <c r="F31" s="259"/>
      <c r="G31" s="259"/>
      <c r="H31" s="259"/>
      <c r="I31" s="259"/>
      <c r="J31" s="259"/>
      <c r="K31" s="176"/>
    </row>
    <row r="32" spans="2:11" ht="15" customHeight="1" x14ac:dyDescent="0.3">
      <c r="B32" s="179"/>
      <c r="C32" s="180"/>
      <c r="D32" s="259" t="s">
        <v>541</v>
      </c>
      <c r="E32" s="259"/>
      <c r="F32" s="259"/>
      <c r="G32" s="259"/>
      <c r="H32" s="259"/>
      <c r="I32" s="259"/>
      <c r="J32" s="259"/>
      <c r="K32" s="176"/>
    </row>
    <row r="33" spans="2:11" ht="15" customHeight="1" x14ac:dyDescent="0.3">
      <c r="B33" s="179"/>
      <c r="C33" s="180"/>
      <c r="D33" s="259" t="s">
        <v>542</v>
      </c>
      <c r="E33" s="259"/>
      <c r="F33" s="259"/>
      <c r="G33" s="259"/>
      <c r="H33" s="259"/>
      <c r="I33" s="259"/>
      <c r="J33" s="259"/>
      <c r="K33" s="176"/>
    </row>
    <row r="34" spans="2:11" ht="15" customHeight="1" x14ac:dyDescent="0.3">
      <c r="B34" s="179"/>
      <c r="C34" s="180"/>
      <c r="D34" s="178"/>
      <c r="E34" s="182" t="s">
        <v>66</v>
      </c>
      <c r="F34" s="178"/>
      <c r="G34" s="259" t="s">
        <v>543</v>
      </c>
      <c r="H34" s="259"/>
      <c r="I34" s="259"/>
      <c r="J34" s="259"/>
      <c r="K34" s="176"/>
    </row>
    <row r="35" spans="2:11" ht="30.75" customHeight="1" x14ac:dyDescent="0.3">
      <c r="B35" s="179"/>
      <c r="C35" s="180"/>
      <c r="D35" s="178"/>
      <c r="E35" s="182" t="s">
        <v>544</v>
      </c>
      <c r="F35" s="178"/>
      <c r="G35" s="259" t="s">
        <v>545</v>
      </c>
      <c r="H35" s="259"/>
      <c r="I35" s="259"/>
      <c r="J35" s="259"/>
      <c r="K35" s="176"/>
    </row>
    <row r="36" spans="2:11" ht="15" customHeight="1" x14ac:dyDescent="0.3">
      <c r="B36" s="179"/>
      <c r="C36" s="180"/>
      <c r="D36" s="178"/>
      <c r="E36" s="182" t="s">
        <v>36</v>
      </c>
      <c r="F36" s="178"/>
      <c r="G36" s="259" t="s">
        <v>546</v>
      </c>
      <c r="H36" s="259"/>
      <c r="I36" s="259"/>
      <c r="J36" s="259"/>
      <c r="K36" s="176"/>
    </row>
    <row r="37" spans="2:11" ht="15" customHeight="1" x14ac:dyDescent="0.3">
      <c r="B37" s="179"/>
      <c r="C37" s="180"/>
      <c r="D37" s="178"/>
      <c r="E37" s="182" t="s">
        <v>67</v>
      </c>
      <c r="F37" s="178"/>
      <c r="G37" s="259" t="s">
        <v>547</v>
      </c>
      <c r="H37" s="259"/>
      <c r="I37" s="259"/>
      <c r="J37" s="259"/>
      <c r="K37" s="176"/>
    </row>
    <row r="38" spans="2:11" ht="15" customHeight="1" x14ac:dyDescent="0.3">
      <c r="B38" s="179"/>
      <c r="C38" s="180"/>
      <c r="D38" s="178"/>
      <c r="E38" s="182" t="s">
        <v>68</v>
      </c>
      <c r="F38" s="178"/>
      <c r="G38" s="259" t="s">
        <v>548</v>
      </c>
      <c r="H38" s="259"/>
      <c r="I38" s="259"/>
      <c r="J38" s="259"/>
      <c r="K38" s="176"/>
    </row>
    <row r="39" spans="2:11" ht="15" customHeight="1" x14ac:dyDescent="0.3">
      <c r="B39" s="179"/>
      <c r="C39" s="180"/>
      <c r="D39" s="178"/>
      <c r="E39" s="182" t="s">
        <v>69</v>
      </c>
      <c r="F39" s="178"/>
      <c r="G39" s="259" t="s">
        <v>549</v>
      </c>
      <c r="H39" s="259"/>
      <c r="I39" s="259"/>
      <c r="J39" s="259"/>
      <c r="K39" s="176"/>
    </row>
    <row r="40" spans="2:11" ht="15" customHeight="1" x14ac:dyDescent="0.3">
      <c r="B40" s="179"/>
      <c r="C40" s="180"/>
      <c r="D40" s="178"/>
      <c r="E40" s="182" t="s">
        <v>550</v>
      </c>
      <c r="F40" s="178"/>
      <c r="G40" s="259" t="s">
        <v>551</v>
      </c>
      <c r="H40" s="259"/>
      <c r="I40" s="259"/>
      <c r="J40" s="259"/>
      <c r="K40" s="176"/>
    </row>
    <row r="41" spans="2:11" ht="15" customHeight="1" x14ac:dyDescent="0.3">
      <c r="B41" s="179"/>
      <c r="C41" s="180"/>
      <c r="D41" s="178"/>
      <c r="E41" s="182"/>
      <c r="F41" s="178"/>
      <c r="G41" s="259" t="s">
        <v>552</v>
      </c>
      <c r="H41" s="259"/>
      <c r="I41" s="259"/>
      <c r="J41" s="259"/>
      <c r="K41" s="176"/>
    </row>
    <row r="42" spans="2:11" ht="15" customHeight="1" x14ac:dyDescent="0.3">
      <c r="B42" s="179"/>
      <c r="C42" s="180"/>
      <c r="D42" s="178"/>
      <c r="E42" s="182" t="s">
        <v>553</v>
      </c>
      <c r="F42" s="178"/>
      <c r="G42" s="259" t="s">
        <v>554</v>
      </c>
      <c r="H42" s="259"/>
      <c r="I42" s="259"/>
      <c r="J42" s="259"/>
      <c r="K42" s="176"/>
    </row>
    <row r="43" spans="2:11" ht="15" customHeight="1" x14ac:dyDescent="0.3">
      <c r="B43" s="179"/>
      <c r="C43" s="180"/>
      <c r="D43" s="178"/>
      <c r="E43" s="182" t="s">
        <v>71</v>
      </c>
      <c r="F43" s="178"/>
      <c r="G43" s="259" t="s">
        <v>555</v>
      </c>
      <c r="H43" s="259"/>
      <c r="I43" s="259"/>
      <c r="J43" s="259"/>
      <c r="K43" s="176"/>
    </row>
    <row r="44" spans="2:11" ht="12.75" customHeight="1" x14ac:dyDescent="0.3">
      <c r="B44" s="179"/>
      <c r="C44" s="180"/>
      <c r="D44" s="178"/>
      <c r="E44" s="178"/>
      <c r="F44" s="178"/>
      <c r="G44" s="178"/>
      <c r="H44" s="178"/>
      <c r="I44" s="178"/>
      <c r="J44" s="178"/>
      <c r="K44" s="176"/>
    </row>
    <row r="45" spans="2:11" ht="15" customHeight="1" x14ac:dyDescent="0.3">
      <c r="B45" s="179"/>
      <c r="C45" s="180"/>
      <c r="D45" s="259" t="s">
        <v>556</v>
      </c>
      <c r="E45" s="259"/>
      <c r="F45" s="259"/>
      <c r="G45" s="259"/>
      <c r="H45" s="259"/>
      <c r="I45" s="259"/>
      <c r="J45" s="259"/>
      <c r="K45" s="176"/>
    </row>
    <row r="46" spans="2:11" ht="15" customHeight="1" x14ac:dyDescent="0.3">
      <c r="B46" s="179"/>
      <c r="C46" s="180"/>
      <c r="D46" s="180"/>
      <c r="E46" s="259" t="s">
        <v>557</v>
      </c>
      <c r="F46" s="259"/>
      <c r="G46" s="259"/>
      <c r="H46" s="259"/>
      <c r="I46" s="259"/>
      <c r="J46" s="259"/>
      <c r="K46" s="176"/>
    </row>
    <row r="47" spans="2:11" ht="15" customHeight="1" x14ac:dyDescent="0.3">
      <c r="B47" s="179"/>
      <c r="C47" s="180"/>
      <c r="D47" s="180"/>
      <c r="E47" s="259" t="s">
        <v>558</v>
      </c>
      <c r="F47" s="259"/>
      <c r="G47" s="259"/>
      <c r="H47" s="259"/>
      <c r="I47" s="259"/>
      <c r="J47" s="259"/>
      <c r="K47" s="176"/>
    </row>
    <row r="48" spans="2:11" ht="15" customHeight="1" x14ac:dyDescent="0.3">
      <c r="B48" s="179"/>
      <c r="C48" s="180"/>
      <c r="D48" s="180"/>
      <c r="E48" s="259" t="s">
        <v>559</v>
      </c>
      <c r="F48" s="259"/>
      <c r="G48" s="259"/>
      <c r="H48" s="259"/>
      <c r="I48" s="259"/>
      <c r="J48" s="259"/>
      <c r="K48" s="176"/>
    </row>
    <row r="49" spans="2:11" ht="15" customHeight="1" x14ac:dyDescent="0.3">
      <c r="B49" s="179"/>
      <c r="C49" s="180"/>
      <c r="D49" s="259" t="s">
        <v>560</v>
      </c>
      <c r="E49" s="259"/>
      <c r="F49" s="259"/>
      <c r="G49" s="259"/>
      <c r="H49" s="259"/>
      <c r="I49" s="259"/>
      <c r="J49" s="259"/>
      <c r="K49" s="176"/>
    </row>
    <row r="50" spans="2:11" ht="25.5" customHeight="1" x14ac:dyDescent="0.3">
      <c r="B50" s="175"/>
      <c r="C50" s="261" t="s">
        <v>561</v>
      </c>
      <c r="D50" s="261"/>
      <c r="E50" s="261"/>
      <c r="F50" s="261"/>
      <c r="G50" s="261"/>
      <c r="H50" s="261"/>
      <c r="I50" s="261"/>
      <c r="J50" s="261"/>
      <c r="K50" s="176"/>
    </row>
    <row r="51" spans="2:11" ht="5.25" customHeight="1" x14ac:dyDescent="0.3">
      <c r="B51" s="175"/>
      <c r="C51" s="177"/>
      <c r="D51" s="177"/>
      <c r="E51" s="177"/>
      <c r="F51" s="177"/>
      <c r="G51" s="177"/>
      <c r="H51" s="177"/>
      <c r="I51" s="177"/>
      <c r="J51" s="177"/>
      <c r="K51" s="176"/>
    </row>
    <row r="52" spans="2:11" ht="15" customHeight="1" x14ac:dyDescent="0.3">
      <c r="B52" s="175"/>
      <c r="C52" s="259" t="s">
        <v>562</v>
      </c>
      <c r="D52" s="259"/>
      <c r="E52" s="259"/>
      <c r="F52" s="259"/>
      <c r="G52" s="259"/>
      <c r="H52" s="259"/>
      <c r="I52" s="259"/>
      <c r="J52" s="259"/>
      <c r="K52" s="176"/>
    </row>
    <row r="53" spans="2:11" ht="15" customHeight="1" x14ac:dyDescent="0.3">
      <c r="B53" s="175"/>
      <c r="C53" s="259" t="s">
        <v>563</v>
      </c>
      <c r="D53" s="259"/>
      <c r="E53" s="259"/>
      <c r="F53" s="259"/>
      <c r="G53" s="259"/>
      <c r="H53" s="259"/>
      <c r="I53" s="259"/>
      <c r="J53" s="259"/>
      <c r="K53" s="176"/>
    </row>
    <row r="54" spans="2:11" ht="12.75" customHeight="1" x14ac:dyDescent="0.3">
      <c r="B54" s="175"/>
      <c r="C54" s="178"/>
      <c r="D54" s="178"/>
      <c r="E54" s="178"/>
      <c r="F54" s="178"/>
      <c r="G54" s="178"/>
      <c r="H54" s="178"/>
      <c r="I54" s="178"/>
      <c r="J54" s="178"/>
      <c r="K54" s="176"/>
    </row>
    <row r="55" spans="2:11" ht="15" customHeight="1" x14ac:dyDescent="0.3">
      <c r="B55" s="175"/>
      <c r="C55" s="259" t="s">
        <v>564</v>
      </c>
      <c r="D55" s="259"/>
      <c r="E55" s="259"/>
      <c r="F55" s="259"/>
      <c r="G55" s="259"/>
      <c r="H55" s="259"/>
      <c r="I55" s="259"/>
      <c r="J55" s="259"/>
      <c r="K55" s="176"/>
    </row>
    <row r="56" spans="2:11" ht="15" customHeight="1" x14ac:dyDescent="0.3">
      <c r="B56" s="175"/>
      <c r="C56" s="180"/>
      <c r="D56" s="259" t="s">
        <v>565</v>
      </c>
      <c r="E56" s="259"/>
      <c r="F56" s="259"/>
      <c r="G56" s="259"/>
      <c r="H56" s="259"/>
      <c r="I56" s="259"/>
      <c r="J56" s="259"/>
      <c r="K56" s="176"/>
    </row>
    <row r="57" spans="2:11" ht="15" customHeight="1" x14ac:dyDescent="0.3">
      <c r="B57" s="175"/>
      <c r="C57" s="180"/>
      <c r="D57" s="259" t="s">
        <v>566</v>
      </c>
      <c r="E57" s="259"/>
      <c r="F57" s="259"/>
      <c r="G57" s="259"/>
      <c r="H57" s="259"/>
      <c r="I57" s="259"/>
      <c r="J57" s="259"/>
      <c r="K57" s="176"/>
    </row>
    <row r="58" spans="2:11" ht="15" customHeight="1" x14ac:dyDescent="0.3">
      <c r="B58" s="175"/>
      <c r="C58" s="180"/>
      <c r="D58" s="259" t="s">
        <v>567</v>
      </c>
      <c r="E58" s="259"/>
      <c r="F58" s="259"/>
      <c r="G58" s="259"/>
      <c r="H58" s="259"/>
      <c r="I58" s="259"/>
      <c r="J58" s="259"/>
      <c r="K58" s="176"/>
    </row>
    <row r="59" spans="2:11" ht="15" customHeight="1" x14ac:dyDescent="0.3">
      <c r="B59" s="175"/>
      <c r="C59" s="180"/>
      <c r="D59" s="259" t="s">
        <v>568</v>
      </c>
      <c r="E59" s="259"/>
      <c r="F59" s="259"/>
      <c r="G59" s="259"/>
      <c r="H59" s="259"/>
      <c r="I59" s="259"/>
      <c r="J59" s="259"/>
      <c r="K59" s="176"/>
    </row>
    <row r="60" spans="2:11" ht="15" customHeight="1" x14ac:dyDescent="0.3">
      <c r="B60" s="175"/>
      <c r="C60" s="180"/>
      <c r="D60" s="263" t="s">
        <v>569</v>
      </c>
      <c r="E60" s="263"/>
      <c r="F60" s="263"/>
      <c r="G60" s="263"/>
      <c r="H60" s="263"/>
      <c r="I60" s="263"/>
      <c r="J60" s="263"/>
      <c r="K60" s="176"/>
    </row>
    <row r="61" spans="2:11" ht="15" customHeight="1" x14ac:dyDescent="0.3">
      <c r="B61" s="175"/>
      <c r="C61" s="180"/>
      <c r="D61" s="259" t="s">
        <v>570</v>
      </c>
      <c r="E61" s="259"/>
      <c r="F61" s="259"/>
      <c r="G61" s="259"/>
      <c r="H61" s="259"/>
      <c r="I61" s="259"/>
      <c r="J61" s="259"/>
      <c r="K61" s="176"/>
    </row>
    <row r="62" spans="2:11" ht="12.75" customHeight="1" x14ac:dyDescent="0.3">
      <c r="B62" s="175"/>
      <c r="C62" s="180"/>
      <c r="D62" s="180"/>
      <c r="E62" s="183"/>
      <c r="F62" s="180"/>
      <c r="G62" s="180"/>
      <c r="H62" s="180"/>
      <c r="I62" s="180"/>
      <c r="J62" s="180"/>
      <c r="K62" s="176"/>
    </row>
    <row r="63" spans="2:11" ht="15" customHeight="1" x14ac:dyDescent="0.3">
      <c r="B63" s="175"/>
      <c r="C63" s="180"/>
      <c r="D63" s="259" t="s">
        <v>571</v>
      </c>
      <c r="E63" s="259"/>
      <c r="F63" s="259"/>
      <c r="G63" s="259"/>
      <c r="H63" s="259"/>
      <c r="I63" s="259"/>
      <c r="J63" s="259"/>
      <c r="K63" s="176"/>
    </row>
    <row r="64" spans="2:11" ht="15" customHeight="1" x14ac:dyDescent="0.3">
      <c r="B64" s="175"/>
      <c r="C64" s="180"/>
      <c r="D64" s="263" t="s">
        <v>572</v>
      </c>
      <c r="E64" s="263"/>
      <c r="F64" s="263"/>
      <c r="G64" s="263"/>
      <c r="H64" s="263"/>
      <c r="I64" s="263"/>
      <c r="J64" s="263"/>
      <c r="K64" s="176"/>
    </row>
    <row r="65" spans="2:11" ht="15" customHeight="1" x14ac:dyDescent="0.3">
      <c r="B65" s="175"/>
      <c r="C65" s="180"/>
      <c r="D65" s="259" t="s">
        <v>573</v>
      </c>
      <c r="E65" s="259"/>
      <c r="F65" s="259"/>
      <c r="G65" s="259"/>
      <c r="H65" s="259"/>
      <c r="I65" s="259"/>
      <c r="J65" s="259"/>
      <c r="K65" s="176"/>
    </row>
    <row r="66" spans="2:11" ht="15" customHeight="1" x14ac:dyDescent="0.3">
      <c r="B66" s="175"/>
      <c r="C66" s="180"/>
      <c r="D66" s="259" t="s">
        <v>574</v>
      </c>
      <c r="E66" s="259"/>
      <c r="F66" s="259"/>
      <c r="G66" s="259"/>
      <c r="H66" s="259"/>
      <c r="I66" s="259"/>
      <c r="J66" s="259"/>
      <c r="K66" s="176"/>
    </row>
    <row r="67" spans="2:11" ht="15" customHeight="1" x14ac:dyDescent="0.3">
      <c r="B67" s="175"/>
      <c r="C67" s="180"/>
      <c r="D67" s="259" t="s">
        <v>575</v>
      </c>
      <c r="E67" s="259"/>
      <c r="F67" s="259"/>
      <c r="G67" s="259"/>
      <c r="H67" s="259"/>
      <c r="I67" s="259"/>
      <c r="J67" s="259"/>
      <c r="K67" s="176"/>
    </row>
    <row r="68" spans="2:11" ht="15" customHeight="1" x14ac:dyDescent="0.3">
      <c r="B68" s="175"/>
      <c r="C68" s="180"/>
      <c r="D68" s="259" t="s">
        <v>576</v>
      </c>
      <c r="E68" s="259"/>
      <c r="F68" s="259"/>
      <c r="G68" s="259"/>
      <c r="H68" s="259"/>
      <c r="I68" s="259"/>
      <c r="J68" s="259"/>
      <c r="K68" s="176"/>
    </row>
    <row r="69" spans="2:11" ht="12.75" customHeight="1" x14ac:dyDescent="0.3">
      <c r="B69" s="184"/>
      <c r="C69" s="185"/>
      <c r="D69" s="185"/>
      <c r="E69" s="185"/>
      <c r="F69" s="185"/>
      <c r="G69" s="185"/>
      <c r="H69" s="185"/>
      <c r="I69" s="185"/>
      <c r="J69" s="185"/>
      <c r="K69" s="186"/>
    </row>
    <row r="70" spans="2:11" ht="18.75" customHeight="1" x14ac:dyDescent="0.3">
      <c r="B70" s="187"/>
      <c r="C70" s="187"/>
      <c r="D70" s="187"/>
      <c r="E70" s="187"/>
      <c r="F70" s="187"/>
      <c r="G70" s="187"/>
      <c r="H70" s="187"/>
      <c r="I70" s="187"/>
      <c r="J70" s="187"/>
      <c r="K70" s="188"/>
    </row>
    <row r="71" spans="2:11" ht="18.75" customHeight="1" x14ac:dyDescent="0.3">
      <c r="B71" s="188"/>
      <c r="C71" s="188"/>
      <c r="D71" s="188"/>
      <c r="E71" s="188"/>
      <c r="F71" s="188"/>
      <c r="G71" s="188"/>
      <c r="H71" s="188"/>
      <c r="I71" s="188"/>
      <c r="J71" s="188"/>
      <c r="K71" s="188"/>
    </row>
    <row r="72" spans="2:11" ht="7.5" customHeight="1" x14ac:dyDescent="0.3">
      <c r="B72" s="189"/>
      <c r="C72" s="190"/>
      <c r="D72" s="190"/>
      <c r="E72" s="190"/>
      <c r="F72" s="190"/>
      <c r="G72" s="190"/>
      <c r="H72" s="190"/>
      <c r="I72" s="190"/>
      <c r="J72" s="190"/>
      <c r="K72" s="191"/>
    </row>
    <row r="73" spans="2:11" ht="45" customHeight="1" x14ac:dyDescent="0.3">
      <c r="B73" s="192"/>
      <c r="C73" s="264" t="s">
        <v>48</v>
      </c>
      <c r="D73" s="264"/>
      <c r="E73" s="264"/>
      <c r="F73" s="264"/>
      <c r="G73" s="264"/>
      <c r="H73" s="264"/>
      <c r="I73" s="264"/>
      <c r="J73" s="264"/>
      <c r="K73" s="193"/>
    </row>
    <row r="74" spans="2:11" ht="17.25" customHeight="1" x14ac:dyDescent="0.3">
      <c r="B74" s="192"/>
      <c r="C74" s="194" t="s">
        <v>577</v>
      </c>
      <c r="D74" s="194"/>
      <c r="E74" s="194"/>
      <c r="F74" s="194" t="s">
        <v>578</v>
      </c>
      <c r="G74" s="195"/>
      <c r="H74" s="194" t="s">
        <v>67</v>
      </c>
      <c r="I74" s="194" t="s">
        <v>37</v>
      </c>
      <c r="J74" s="194" t="s">
        <v>579</v>
      </c>
      <c r="K74" s="193"/>
    </row>
    <row r="75" spans="2:11" ht="17.25" customHeight="1" x14ac:dyDescent="0.3">
      <c r="B75" s="192"/>
      <c r="C75" s="196" t="s">
        <v>580</v>
      </c>
      <c r="D75" s="196"/>
      <c r="E75" s="196"/>
      <c r="F75" s="197" t="s">
        <v>581</v>
      </c>
      <c r="G75" s="198"/>
      <c r="H75" s="196"/>
      <c r="I75" s="196"/>
      <c r="J75" s="196" t="s">
        <v>582</v>
      </c>
      <c r="K75" s="193"/>
    </row>
    <row r="76" spans="2:11" ht="5.25" customHeight="1" x14ac:dyDescent="0.3">
      <c r="B76" s="192"/>
      <c r="C76" s="199"/>
      <c r="D76" s="199"/>
      <c r="E76" s="199"/>
      <c r="F76" s="199"/>
      <c r="G76" s="200"/>
      <c r="H76" s="199"/>
      <c r="I76" s="199"/>
      <c r="J76" s="199"/>
      <c r="K76" s="193"/>
    </row>
    <row r="77" spans="2:11" ht="15" customHeight="1" x14ac:dyDescent="0.3">
      <c r="B77" s="192"/>
      <c r="C77" s="182" t="s">
        <v>36</v>
      </c>
      <c r="D77" s="199"/>
      <c r="E77" s="199"/>
      <c r="F77" s="201" t="s">
        <v>583</v>
      </c>
      <c r="G77" s="200"/>
      <c r="H77" s="182" t="s">
        <v>584</v>
      </c>
      <c r="I77" s="182" t="s">
        <v>585</v>
      </c>
      <c r="J77" s="182">
        <v>20</v>
      </c>
      <c r="K77" s="193"/>
    </row>
    <row r="78" spans="2:11" ht="15" customHeight="1" x14ac:dyDescent="0.3">
      <c r="B78" s="192"/>
      <c r="C78" s="182" t="s">
        <v>586</v>
      </c>
      <c r="D78" s="182"/>
      <c r="E78" s="182"/>
      <c r="F78" s="201" t="s">
        <v>583</v>
      </c>
      <c r="G78" s="200"/>
      <c r="H78" s="182" t="s">
        <v>587</v>
      </c>
      <c r="I78" s="182" t="s">
        <v>585</v>
      </c>
      <c r="J78" s="182">
        <v>120</v>
      </c>
      <c r="K78" s="193"/>
    </row>
    <row r="79" spans="2:11" ht="15" customHeight="1" x14ac:dyDescent="0.3">
      <c r="B79" s="202"/>
      <c r="C79" s="182" t="s">
        <v>588</v>
      </c>
      <c r="D79" s="182"/>
      <c r="E79" s="182"/>
      <c r="F79" s="201" t="s">
        <v>589</v>
      </c>
      <c r="G79" s="200"/>
      <c r="H79" s="182" t="s">
        <v>590</v>
      </c>
      <c r="I79" s="182" t="s">
        <v>585</v>
      </c>
      <c r="J79" s="182">
        <v>50</v>
      </c>
      <c r="K79" s="193"/>
    </row>
    <row r="80" spans="2:11" ht="15" customHeight="1" x14ac:dyDescent="0.3">
      <c r="B80" s="202"/>
      <c r="C80" s="182" t="s">
        <v>591</v>
      </c>
      <c r="D80" s="182"/>
      <c r="E80" s="182"/>
      <c r="F80" s="201" t="s">
        <v>583</v>
      </c>
      <c r="G80" s="200"/>
      <c r="H80" s="182" t="s">
        <v>592</v>
      </c>
      <c r="I80" s="182" t="s">
        <v>593</v>
      </c>
      <c r="J80" s="182"/>
      <c r="K80" s="193"/>
    </row>
    <row r="81" spans="2:11" ht="15" customHeight="1" x14ac:dyDescent="0.3">
      <c r="B81" s="202"/>
      <c r="C81" s="203" t="s">
        <v>594</v>
      </c>
      <c r="D81" s="203"/>
      <c r="E81" s="203"/>
      <c r="F81" s="204" t="s">
        <v>589</v>
      </c>
      <c r="G81" s="203"/>
      <c r="H81" s="203" t="s">
        <v>595</v>
      </c>
      <c r="I81" s="203" t="s">
        <v>585</v>
      </c>
      <c r="J81" s="203">
        <v>15</v>
      </c>
      <c r="K81" s="193"/>
    </row>
    <row r="82" spans="2:11" ht="15" customHeight="1" x14ac:dyDescent="0.3">
      <c r="B82" s="202"/>
      <c r="C82" s="203" t="s">
        <v>596</v>
      </c>
      <c r="D82" s="203"/>
      <c r="E82" s="203"/>
      <c r="F82" s="204" t="s">
        <v>589</v>
      </c>
      <c r="G82" s="203"/>
      <c r="H82" s="203" t="s">
        <v>597</v>
      </c>
      <c r="I82" s="203" t="s">
        <v>585</v>
      </c>
      <c r="J82" s="203">
        <v>15</v>
      </c>
      <c r="K82" s="193"/>
    </row>
    <row r="83" spans="2:11" ht="15" customHeight="1" x14ac:dyDescent="0.3">
      <c r="B83" s="202"/>
      <c r="C83" s="203" t="s">
        <v>598</v>
      </c>
      <c r="D83" s="203"/>
      <c r="E83" s="203"/>
      <c r="F83" s="204" t="s">
        <v>589</v>
      </c>
      <c r="G83" s="203"/>
      <c r="H83" s="203" t="s">
        <v>599</v>
      </c>
      <c r="I83" s="203" t="s">
        <v>585</v>
      </c>
      <c r="J83" s="203">
        <v>20</v>
      </c>
      <c r="K83" s="193"/>
    </row>
    <row r="84" spans="2:11" ht="15" customHeight="1" x14ac:dyDescent="0.3">
      <c r="B84" s="202"/>
      <c r="C84" s="203" t="s">
        <v>600</v>
      </c>
      <c r="D84" s="203"/>
      <c r="E84" s="203"/>
      <c r="F84" s="204" t="s">
        <v>589</v>
      </c>
      <c r="G84" s="203"/>
      <c r="H84" s="203" t="s">
        <v>601</v>
      </c>
      <c r="I84" s="203" t="s">
        <v>585</v>
      </c>
      <c r="J84" s="203">
        <v>20</v>
      </c>
      <c r="K84" s="193"/>
    </row>
    <row r="85" spans="2:11" ht="15" customHeight="1" x14ac:dyDescent="0.3">
      <c r="B85" s="202"/>
      <c r="C85" s="182" t="s">
        <v>602</v>
      </c>
      <c r="D85" s="182"/>
      <c r="E85" s="182"/>
      <c r="F85" s="201" t="s">
        <v>589</v>
      </c>
      <c r="G85" s="200"/>
      <c r="H85" s="182" t="s">
        <v>603</v>
      </c>
      <c r="I85" s="182" t="s">
        <v>585</v>
      </c>
      <c r="J85" s="182">
        <v>50</v>
      </c>
      <c r="K85" s="193"/>
    </row>
    <row r="86" spans="2:11" ht="15" customHeight="1" x14ac:dyDescent="0.3">
      <c r="B86" s="202"/>
      <c r="C86" s="182" t="s">
        <v>604</v>
      </c>
      <c r="D86" s="182"/>
      <c r="E86" s="182"/>
      <c r="F86" s="201" t="s">
        <v>589</v>
      </c>
      <c r="G86" s="200"/>
      <c r="H86" s="182" t="s">
        <v>605</v>
      </c>
      <c r="I86" s="182" t="s">
        <v>585</v>
      </c>
      <c r="J86" s="182">
        <v>20</v>
      </c>
      <c r="K86" s="193"/>
    </row>
    <row r="87" spans="2:11" ht="15" customHeight="1" x14ac:dyDescent="0.3">
      <c r="B87" s="202"/>
      <c r="C87" s="182" t="s">
        <v>606</v>
      </c>
      <c r="D87" s="182"/>
      <c r="E87" s="182"/>
      <c r="F87" s="201" t="s">
        <v>589</v>
      </c>
      <c r="G87" s="200"/>
      <c r="H87" s="182" t="s">
        <v>607</v>
      </c>
      <c r="I87" s="182" t="s">
        <v>585</v>
      </c>
      <c r="J87" s="182">
        <v>20</v>
      </c>
      <c r="K87" s="193"/>
    </row>
    <row r="88" spans="2:11" ht="15" customHeight="1" x14ac:dyDescent="0.3">
      <c r="B88" s="202"/>
      <c r="C88" s="182" t="s">
        <v>608</v>
      </c>
      <c r="D88" s="182"/>
      <c r="E88" s="182"/>
      <c r="F88" s="201" t="s">
        <v>589</v>
      </c>
      <c r="G88" s="200"/>
      <c r="H88" s="182" t="s">
        <v>609</v>
      </c>
      <c r="I88" s="182" t="s">
        <v>585</v>
      </c>
      <c r="J88" s="182">
        <v>50</v>
      </c>
      <c r="K88" s="193"/>
    </row>
    <row r="89" spans="2:11" ht="15" customHeight="1" x14ac:dyDescent="0.3">
      <c r="B89" s="202"/>
      <c r="C89" s="182" t="s">
        <v>610</v>
      </c>
      <c r="D89" s="182"/>
      <c r="E89" s="182"/>
      <c r="F89" s="201" t="s">
        <v>589</v>
      </c>
      <c r="G89" s="200"/>
      <c r="H89" s="182" t="s">
        <v>610</v>
      </c>
      <c r="I89" s="182" t="s">
        <v>585</v>
      </c>
      <c r="J89" s="182">
        <v>50</v>
      </c>
      <c r="K89" s="193"/>
    </row>
    <row r="90" spans="2:11" ht="15" customHeight="1" x14ac:dyDescent="0.3">
      <c r="B90" s="202"/>
      <c r="C90" s="182" t="s">
        <v>72</v>
      </c>
      <c r="D90" s="182"/>
      <c r="E90" s="182"/>
      <c r="F90" s="201" t="s">
        <v>589</v>
      </c>
      <c r="G90" s="200"/>
      <c r="H90" s="182" t="s">
        <v>611</v>
      </c>
      <c r="I90" s="182" t="s">
        <v>585</v>
      </c>
      <c r="J90" s="182">
        <v>255</v>
      </c>
      <c r="K90" s="193"/>
    </row>
    <row r="91" spans="2:11" ht="15" customHeight="1" x14ac:dyDescent="0.3">
      <c r="B91" s="202"/>
      <c r="C91" s="182" t="s">
        <v>612</v>
      </c>
      <c r="D91" s="182"/>
      <c r="E91" s="182"/>
      <c r="F91" s="201" t="s">
        <v>583</v>
      </c>
      <c r="G91" s="200"/>
      <c r="H91" s="182" t="s">
        <v>613</v>
      </c>
      <c r="I91" s="182" t="s">
        <v>614</v>
      </c>
      <c r="J91" s="182"/>
      <c r="K91" s="193"/>
    </row>
    <row r="92" spans="2:11" ht="15" customHeight="1" x14ac:dyDescent="0.3">
      <c r="B92" s="202"/>
      <c r="C92" s="182" t="s">
        <v>615</v>
      </c>
      <c r="D92" s="182"/>
      <c r="E92" s="182"/>
      <c r="F92" s="201" t="s">
        <v>583</v>
      </c>
      <c r="G92" s="200"/>
      <c r="H92" s="182" t="s">
        <v>616</v>
      </c>
      <c r="I92" s="182" t="s">
        <v>617</v>
      </c>
      <c r="J92" s="182"/>
      <c r="K92" s="193"/>
    </row>
    <row r="93" spans="2:11" ht="15" customHeight="1" x14ac:dyDescent="0.3">
      <c r="B93" s="202"/>
      <c r="C93" s="182" t="s">
        <v>618</v>
      </c>
      <c r="D93" s="182"/>
      <c r="E93" s="182"/>
      <c r="F93" s="201" t="s">
        <v>583</v>
      </c>
      <c r="G93" s="200"/>
      <c r="H93" s="182" t="s">
        <v>618</v>
      </c>
      <c r="I93" s="182" t="s">
        <v>617</v>
      </c>
      <c r="J93" s="182"/>
      <c r="K93" s="193"/>
    </row>
    <row r="94" spans="2:11" ht="15" customHeight="1" x14ac:dyDescent="0.3">
      <c r="B94" s="202"/>
      <c r="C94" s="182" t="s">
        <v>23</v>
      </c>
      <c r="D94" s="182"/>
      <c r="E94" s="182"/>
      <c r="F94" s="201" t="s">
        <v>583</v>
      </c>
      <c r="G94" s="200"/>
      <c r="H94" s="182" t="s">
        <v>619</v>
      </c>
      <c r="I94" s="182" t="s">
        <v>617</v>
      </c>
      <c r="J94" s="182"/>
      <c r="K94" s="193"/>
    </row>
    <row r="95" spans="2:11" ht="15" customHeight="1" x14ac:dyDescent="0.3">
      <c r="B95" s="202"/>
      <c r="C95" s="182" t="s">
        <v>33</v>
      </c>
      <c r="D95" s="182"/>
      <c r="E95" s="182"/>
      <c r="F95" s="201" t="s">
        <v>583</v>
      </c>
      <c r="G95" s="200"/>
      <c r="H95" s="182" t="s">
        <v>620</v>
      </c>
      <c r="I95" s="182" t="s">
        <v>617</v>
      </c>
      <c r="J95" s="182"/>
      <c r="K95" s="193"/>
    </row>
    <row r="96" spans="2:11" ht="15" customHeight="1" x14ac:dyDescent="0.3">
      <c r="B96" s="205"/>
      <c r="C96" s="206"/>
      <c r="D96" s="206"/>
      <c r="E96" s="206"/>
      <c r="F96" s="206"/>
      <c r="G96" s="206"/>
      <c r="H96" s="206"/>
      <c r="I96" s="206"/>
      <c r="J96" s="206"/>
      <c r="K96" s="207"/>
    </row>
    <row r="97" spans="2:11" ht="18.75" customHeight="1" x14ac:dyDescent="0.3">
      <c r="B97" s="208"/>
      <c r="C97" s="209"/>
      <c r="D97" s="209"/>
      <c r="E97" s="209"/>
      <c r="F97" s="209"/>
      <c r="G97" s="209"/>
      <c r="H97" s="209"/>
      <c r="I97" s="209"/>
      <c r="J97" s="209"/>
      <c r="K97" s="208"/>
    </row>
    <row r="98" spans="2:11" ht="18.75" customHeight="1" x14ac:dyDescent="0.3">
      <c r="B98" s="188"/>
      <c r="C98" s="188"/>
      <c r="D98" s="188"/>
      <c r="E98" s="188"/>
      <c r="F98" s="188"/>
      <c r="G98" s="188"/>
      <c r="H98" s="188"/>
      <c r="I98" s="188"/>
      <c r="J98" s="188"/>
      <c r="K98" s="188"/>
    </row>
    <row r="99" spans="2:11" ht="7.5" customHeight="1" x14ac:dyDescent="0.3">
      <c r="B99" s="189"/>
      <c r="C99" s="190"/>
      <c r="D99" s="190"/>
      <c r="E99" s="190"/>
      <c r="F99" s="190"/>
      <c r="G99" s="190"/>
      <c r="H99" s="190"/>
      <c r="I99" s="190"/>
      <c r="J99" s="190"/>
      <c r="K99" s="191"/>
    </row>
    <row r="100" spans="2:11" ht="45" customHeight="1" x14ac:dyDescent="0.3">
      <c r="B100" s="192"/>
      <c r="C100" s="264" t="s">
        <v>621</v>
      </c>
      <c r="D100" s="264"/>
      <c r="E100" s="264"/>
      <c r="F100" s="264"/>
      <c r="G100" s="264"/>
      <c r="H100" s="264"/>
      <c r="I100" s="264"/>
      <c r="J100" s="264"/>
      <c r="K100" s="193"/>
    </row>
    <row r="101" spans="2:11" ht="17.25" customHeight="1" x14ac:dyDescent="0.3">
      <c r="B101" s="192"/>
      <c r="C101" s="194" t="s">
        <v>577</v>
      </c>
      <c r="D101" s="194"/>
      <c r="E101" s="194"/>
      <c r="F101" s="194" t="s">
        <v>578</v>
      </c>
      <c r="G101" s="195"/>
      <c r="H101" s="194" t="s">
        <v>67</v>
      </c>
      <c r="I101" s="194" t="s">
        <v>37</v>
      </c>
      <c r="J101" s="194" t="s">
        <v>579</v>
      </c>
      <c r="K101" s="193"/>
    </row>
    <row r="102" spans="2:11" ht="17.25" customHeight="1" x14ac:dyDescent="0.3">
      <c r="B102" s="192"/>
      <c r="C102" s="196" t="s">
        <v>580</v>
      </c>
      <c r="D102" s="196"/>
      <c r="E102" s="196"/>
      <c r="F102" s="197" t="s">
        <v>581</v>
      </c>
      <c r="G102" s="198"/>
      <c r="H102" s="196"/>
      <c r="I102" s="196"/>
      <c r="J102" s="196" t="s">
        <v>582</v>
      </c>
      <c r="K102" s="193"/>
    </row>
    <row r="103" spans="2:11" ht="5.25" customHeight="1" x14ac:dyDescent="0.3">
      <c r="B103" s="192"/>
      <c r="C103" s="194"/>
      <c r="D103" s="194"/>
      <c r="E103" s="194"/>
      <c r="F103" s="194"/>
      <c r="G103" s="210"/>
      <c r="H103" s="194"/>
      <c r="I103" s="194"/>
      <c r="J103" s="194"/>
      <c r="K103" s="193"/>
    </row>
    <row r="104" spans="2:11" ht="15" customHeight="1" x14ac:dyDescent="0.3">
      <c r="B104" s="192"/>
      <c r="C104" s="182" t="s">
        <v>36</v>
      </c>
      <c r="D104" s="199"/>
      <c r="E104" s="199"/>
      <c r="F104" s="201" t="s">
        <v>583</v>
      </c>
      <c r="G104" s="210"/>
      <c r="H104" s="182" t="s">
        <v>622</v>
      </c>
      <c r="I104" s="182" t="s">
        <v>585</v>
      </c>
      <c r="J104" s="182">
        <v>20</v>
      </c>
      <c r="K104" s="193"/>
    </row>
    <row r="105" spans="2:11" ht="15" customHeight="1" x14ac:dyDescent="0.3">
      <c r="B105" s="192"/>
      <c r="C105" s="182" t="s">
        <v>586</v>
      </c>
      <c r="D105" s="182"/>
      <c r="E105" s="182"/>
      <c r="F105" s="201" t="s">
        <v>583</v>
      </c>
      <c r="G105" s="182"/>
      <c r="H105" s="182" t="s">
        <v>622</v>
      </c>
      <c r="I105" s="182" t="s">
        <v>585</v>
      </c>
      <c r="J105" s="182">
        <v>120</v>
      </c>
      <c r="K105" s="193"/>
    </row>
    <row r="106" spans="2:11" ht="15" customHeight="1" x14ac:dyDescent="0.3">
      <c r="B106" s="202"/>
      <c r="C106" s="182" t="s">
        <v>588</v>
      </c>
      <c r="D106" s="182"/>
      <c r="E106" s="182"/>
      <c r="F106" s="201" t="s">
        <v>589</v>
      </c>
      <c r="G106" s="182"/>
      <c r="H106" s="182" t="s">
        <v>622</v>
      </c>
      <c r="I106" s="182" t="s">
        <v>585</v>
      </c>
      <c r="J106" s="182">
        <v>50</v>
      </c>
      <c r="K106" s="193"/>
    </row>
    <row r="107" spans="2:11" ht="15" customHeight="1" x14ac:dyDescent="0.3">
      <c r="B107" s="202"/>
      <c r="C107" s="182" t="s">
        <v>591</v>
      </c>
      <c r="D107" s="182"/>
      <c r="E107" s="182"/>
      <c r="F107" s="201" t="s">
        <v>583</v>
      </c>
      <c r="G107" s="182"/>
      <c r="H107" s="182" t="s">
        <v>622</v>
      </c>
      <c r="I107" s="182" t="s">
        <v>593</v>
      </c>
      <c r="J107" s="182"/>
      <c r="K107" s="193"/>
    </row>
    <row r="108" spans="2:11" ht="15" customHeight="1" x14ac:dyDescent="0.3">
      <c r="B108" s="202"/>
      <c r="C108" s="182" t="s">
        <v>602</v>
      </c>
      <c r="D108" s="182"/>
      <c r="E108" s="182"/>
      <c r="F108" s="201" t="s">
        <v>589</v>
      </c>
      <c r="G108" s="182"/>
      <c r="H108" s="182" t="s">
        <v>622</v>
      </c>
      <c r="I108" s="182" t="s">
        <v>585</v>
      </c>
      <c r="J108" s="182">
        <v>50</v>
      </c>
      <c r="K108" s="193"/>
    </row>
    <row r="109" spans="2:11" ht="15" customHeight="1" x14ac:dyDescent="0.3">
      <c r="B109" s="202"/>
      <c r="C109" s="182" t="s">
        <v>610</v>
      </c>
      <c r="D109" s="182"/>
      <c r="E109" s="182"/>
      <c r="F109" s="201" t="s">
        <v>589</v>
      </c>
      <c r="G109" s="182"/>
      <c r="H109" s="182" t="s">
        <v>622</v>
      </c>
      <c r="I109" s="182" t="s">
        <v>585</v>
      </c>
      <c r="J109" s="182">
        <v>50</v>
      </c>
      <c r="K109" s="193"/>
    </row>
    <row r="110" spans="2:11" ht="15" customHeight="1" x14ac:dyDescent="0.3">
      <c r="B110" s="202"/>
      <c r="C110" s="182" t="s">
        <v>608</v>
      </c>
      <c r="D110" s="182"/>
      <c r="E110" s="182"/>
      <c r="F110" s="201" t="s">
        <v>589</v>
      </c>
      <c r="G110" s="182"/>
      <c r="H110" s="182" t="s">
        <v>622</v>
      </c>
      <c r="I110" s="182" t="s">
        <v>585</v>
      </c>
      <c r="J110" s="182">
        <v>50</v>
      </c>
      <c r="K110" s="193"/>
    </row>
    <row r="111" spans="2:11" ht="15" customHeight="1" x14ac:dyDescent="0.3">
      <c r="B111" s="202"/>
      <c r="C111" s="182" t="s">
        <v>36</v>
      </c>
      <c r="D111" s="182"/>
      <c r="E111" s="182"/>
      <c r="F111" s="201" t="s">
        <v>583</v>
      </c>
      <c r="G111" s="182"/>
      <c r="H111" s="182" t="s">
        <v>623</v>
      </c>
      <c r="I111" s="182" t="s">
        <v>585</v>
      </c>
      <c r="J111" s="182">
        <v>20</v>
      </c>
      <c r="K111" s="193"/>
    </row>
    <row r="112" spans="2:11" ht="15" customHeight="1" x14ac:dyDescent="0.3">
      <c r="B112" s="202"/>
      <c r="C112" s="182" t="s">
        <v>624</v>
      </c>
      <c r="D112" s="182"/>
      <c r="E112" s="182"/>
      <c r="F112" s="201" t="s">
        <v>583</v>
      </c>
      <c r="G112" s="182"/>
      <c r="H112" s="182" t="s">
        <v>625</v>
      </c>
      <c r="I112" s="182" t="s">
        <v>585</v>
      </c>
      <c r="J112" s="182">
        <v>120</v>
      </c>
      <c r="K112" s="193"/>
    </row>
    <row r="113" spans="2:11" ht="15" customHeight="1" x14ac:dyDescent="0.3">
      <c r="B113" s="202"/>
      <c r="C113" s="182" t="s">
        <v>23</v>
      </c>
      <c r="D113" s="182"/>
      <c r="E113" s="182"/>
      <c r="F113" s="201" t="s">
        <v>583</v>
      </c>
      <c r="G113" s="182"/>
      <c r="H113" s="182" t="s">
        <v>626</v>
      </c>
      <c r="I113" s="182" t="s">
        <v>617</v>
      </c>
      <c r="J113" s="182"/>
      <c r="K113" s="193"/>
    </row>
    <row r="114" spans="2:11" ht="15" customHeight="1" x14ac:dyDescent="0.3">
      <c r="B114" s="202"/>
      <c r="C114" s="182" t="s">
        <v>33</v>
      </c>
      <c r="D114" s="182"/>
      <c r="E114" s="182"/>
      <c r="F114" s="201" t="s">
        <v>583</v>
      </c>
      <c r="G114" s="182"/>
      <c r="H114" s="182" t="s">
        <v>627</v>
      </c>
      <c r="I114" s="182" t="s">
        <v>617</v>
      </c>
      <c r="J114" s="182"/>
      <c r="K114" s="193"/>
    </row>
    <row r="115" spans="2:11" ht="15" customHeight="1" x14ac:dyDescent="0.3">
      <c r="B115" s="202"/>
      <c r="C115" s="182" t="s">
        <v>37</v>
      </c>
      <c r="D115" s="182"/>
      <c r="E115" s="182"/>
      <c r="F115" s="201" t="s">
        <v>583</v>
      </c>
      <c r="G115" s="182"/>
      <c r="H115" s="182" t="s">
        <v>628</v>
      </c>
      <c r="I115" s="182" t="s">
        <v>629</v>
      </c>
      <c r="J115" s="182"/>
      <c r="K115" s="193"/>
    </row>
    <row r="116" spans="2:11" ht="15" customHeight="1" x14ac:dyDescent="0.3">
      <c r="B116" s="205"/>
      <c r="C116" s="211"/>
      <c r="D116" s="211"/>
      <c r="E116" s="211"/>
      <c r="F116" s="211"/>
      <c r="G116" s="211"/>
      <c r="H116" s="211"/>
      <c r="I116" s="211"/>
      <c r="J116" s="211"/>
      <c r="K116" s="207"/>
    </row>
    <row r="117" spans="2:11" ht="18.75" customHeight="1" x14ac:dyDescent="0.3">
      <c r="B117" s="212"/>
      <c r="C117" s="178"/>
      <c r="D117" s="178"/>
      <c r="E117" s="178"/>
      <c r="F117" s="213"/>
      <c r="G117" s="178"/>
      <c r="H117" s="178"/>
      <c r="I117" s="178"/>
      <c r="J117" s="178"/>
      <c r="K117" s="212"/>
    </row>
    <row r="118" spans="2:11" ht="18.75" customHeight="1" x14ac:dyDescent="0.3"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</row>
    <row r="119" spans="2:11" ht="7.5" customHeight="1" x14ac:dyDescent="0.3">
      <c r="B119" s="214"/>
      <c r="C119" s="215"/>
      <c r="D119" s="215"/>
      <c r="E119" s="215"/>
      <c r="F119" s="215"/>
      <c r="G119" s="215"/>
      <c r="H119" s="215"/>
      <c r="I119" s="215"/>
      <c r="J119" s="215"/>
      <c r="K119" s="216"/>
    </row>
    <row r="120" spans="2:11" ht="45" customHeight="1" x14ac:dyDescent="0.3">
      <c r="B120" s="217"/>
      <c r="C120" s="260" t="s">
        <v>630</v>
      </c>
      <c r="D120" s="260"/>
      <c r="E120" s="260"/>
      <c r="F120" s="260"/>
      <c r="G120" s="260"/>
      <c r="H120" s="260"/>
      <c r="I120" s="260"/>
      <c r="J120" s="260"/>
      <c r="K120" s="218"/>
    </row>
    <row r="121" spans="2:11" ht="17.25" customHeight="1" x14ac:dyDescent="0.3">
      <c r="B121" s="219"/>
      <c r="C121" s="194" t="s">
        <v>577</v>
      </c>
      <c r="D121" s="194"/>
      <c r="E121" s="194"/>
      <c r="F121" s="194" t="s">
        <v>578</v>
      </c>
      <c r="G121" s="195"/>
      <c r="H121" s="194" t="s">
        <v>67</v>
      </c>
      <c r="I121" s="194" t="s">
        <v>37</v>
      </c>
      <c r="J121" s="194" t="s">
        <v>579</v>
      </c>
      <c r="K121" s="220"/>
    </row>
    <row r="122" spans="2:11" ht="17.25" customHeight="1" x14ac:dyDescent="0.3">
      <c r="B122" s="219"/>
      <c r="C122" s="196" t="s">
        <v>580</v>
      </c>
      <c r="D122" s="196"/>
      <c r="E122" s="196"/>
      <c r="F122" s="197" t="s">
        <v>581</v>
      </c>
      <c r="G122" s="198"/>
      <c r="H122" s="196"/>
      <c r="I122" s="196"/>
      <c r="J122" s="196" t="s">
        <v>582</v>
      </c>
      <c r="K122" s="220"/>
    </row>
    <row r="123" spans="2:11" ht="5.25" customHeight="1" x14ac:dyDescent="0.3">
      <c r="B123" s="221"/>
      <c r="C123" s="199"/>
      <c r="D123" s="199"/>
      <c r="E123" s="199"/>
      <c r="F123" s="199"/>
      <c r="G123" s="182"/>
      <c r="H123" s="199"/>
      <c r="I123" s="199"/>
      <c r="J123" s="199"/>
      <c r="K123" s="222"/>
    </row>
    <row r="124" spans="2:11" ht="15" customHeight="1" x14ac:dyDescent="0.3">
      <c r="B124" s="221"/>
      <c r="C124" s="182" t="s">
        <v>586</v>
      </c>
      <c r="D124" s="199"/>
      <c r="E124" s="199"/>
      <c r="F124" s="201" t="s">
        <v>583</v>
      </c>
      <c r="G124" s="182"/>
      <c r="H124" s="182" t="s">
        <v>622</v>
      </c>
      <c r="I124" s="182" t="s">
        <v>585</v>
      </c>
      <c r="J124" s="182">
        <v>120</v>
      </c>
      <c r="K124" s="223"/>
    </row>
    <row r="125" spans="2:11" ht="15" customHeight="1" x14ac:dyDescent="0.3">
      <c r="B125" s="221"/>
      <c r="C125" s="182" t="s">
        <v>631</v>
      </c>
      <c r="D125" s="182"/>
      <c r="E125" s="182"/>
      <c r="F125" s="201" t="s">
        <v>583</v>
      </c>
      <c r="G125" s="182"/>
      <c r="H125" s="182" t="s">
        <v>632</v>
      </c>
      <c r="I125" s="182" t="s">
        <v>585</v>
      </c>
      <c r="J125" s="182" t="s">
        <v>633</v>
      </c>
      <c r="K125" s="223"/>
    </row>
    <row r="126" spans="2:11" ht="15" customHeight="1" x14ac:dyDescent="0.3">
      <c r="B126" s="221"/>
      <c r="C126" s="182" t="s">
        <v>532</v>
      </c>
      <c r="D126" s="182"/>
      <c r="E126" s="182"/>
      <c r="F126" s="201" t="s">
        <v>583</v>
      </c>
      <c r="G126" s="182"/>
      <c r="H126" s="182" t="s">
        <v>634</v>
      </c>
      <c r="I126" s="182" t="s">
        <v>585</v>
      </c>
      <c r="J126" s="182" t="s">
        <v>633</v>
      </c>
      <c r="K126" s="223"/>
    </row>
    <row r="127" spans="2:11" ht="15" customHeight="1" x14ac:dyDescent="0.3">
      <c r="B127" s="221"/>
      <c r="C127" s="182" t="s">
        <v>594</v>
      </c>
      <c r="D127" s="182"/>
      <c r="E127" s="182"/>
      <c r="F127" s="201" t="s">
        <v>589</v>
      </c>
      <c r="G127" s="182"/>
      <c r="H127" s="182" t="s">
        <v>595</v>
      </c>
      <c r="I127" s="182" t="s">
        <v>585</v>
      </c>
      <c r="J127" s="182">
        <v>15</v>
      </c>
      <c r="K127" s="223"/>
    </row>
    <row r="128" spans="2:11" ht="15" customHeight="1" x14ac:dyDescent="0.3">
      <c r="B128" s="221"/>
      <c r="C128" s="203" t="s">
        <v>596</v>
      </c>
      <c r="D128" s="203"/>
      <c r="E128" s="203"/>
      <c r="F128" s="204" t="s">
        <v>589</v>
      </c>
      <c r="G128" s="203"/>
      <c r="H128" s="203" t="s">
        <v>597</v>
      </c>
      <c r="I128" s="203" t="s">
        <v>585</v>
      </c>
      <c r="J128" s="203">
        <v>15</v>
      </c>
      <c r="K128" s="223"/>
    </row>
    <row r="129" spans="2:11" ht="15" customHeight="1" x14ac:dyDescent="0.3">
      <c r="B129" s="221"/>
      <c r="C129" s="203" t="s">
        <v>598</v>
      </c>
      <c r="D129" s="203"/>
      <c r="E129" s="203"/>
      <c r="F129" s="204" t="s">
        <v>589</v>
      </c>
      <c r="G129" s="203"/>
      <c r="H129" s="203" t="s">
        <v>599</v>
      </c>
      <c r="I129" s="203" t="s">
        <v>585</v>
      </c>
      <c r="J129" s="203">
        <v>20</v>
      </c>
      <c r="K129" s="223"/>
    </row>
    <row r="130" spans="2:11" ht="15" customHeight="1" x14ac:dyDescent="0.3">
      <c r="B130" s="221"/>
      <c r="C130" s="203" t="s">
        <v>600</v>
      </c>
      <c r="D130" s="203"/>
      <c r="E130" s="203"/>
      <c r="F130" s="204" t="s">
        <v>589</v>
      </c>
      <c r="G130" s="203"/>
      <c r="H130" s="203" t="s">
        <v>601</v>
      </c>
      <c r="I130" s="203" t="s">
        <v>585</v>
      </c>
      <c r="J130" s="203">
        <v>20</v>
      </c>
      <c r="K130" s="223"/>
    </row>
    <row r="131" spans="2:11" ht="15" customHeight="1" x14ac:dyDescent="0.3">
      <c r="B131" s="221"/>
      <c r="C131" s="182" t="s">
        <v>588</v>
      </c>
      <c r="D131" s="182"/>
      <c r="E131" s="182"/>
      <c r="F131" s="201" t="s">
        <v>589</v>
      </c>
      <c r="G131" s="182"/>
      <c r="H131" s="182" t="s">
        <v>622</v>
      </c>
      <c r="I131" s="182" t="s">
        <v>585</v>
      </c>
      <c r="J131" s="182">
        <v>50</v>
      </c>
      <c r="K131" s="223"/>
    </row>
    <row r="132" spans="2:11" ht="15" customHeight="1" x14ac:dyDescent="0.3">
      <c r="B132" s="221"/>
      <c r="C132" s="182" t="s">
        <v>602</v>
      </c>
      <c r="D132" s="182"/>
      <c r="E132" s="182"/>
      <c r="F132" s="201" t="s">
        <v>589</v>
      </c>
      <c r="G132" s="182"/>
      <c r="H132" s="182" t="s">
        <v>622</v>
      </c>
      <c r="I132" s="182" t="s">
        <v>585</v>
      </c>
      <c r="J132" s="182">
        <v>50</v>
      </c>
      <c r="K132" s="223"/>
    </row>
    <row r="133" spans="2:11" ht="15" customHeight="1" x14ac:dyDescent="0.3">
      <c r="B133" s="221"/>
      <c r="C133" s="182" t="s">
        <v>608</v>
      </c>
      <c r="D133" s="182"/>
      <c r="E133" s="182"/>
      <c r="F133" s="201" t="s">
        <v>589</v>
      </c>
      <c r="G133" s="182"/>
      <c r="H133" s="182" t="s">
        <v>622</v>
      </c>
      <c r="I133" s="182" t="s">
        <v>585</v>
      </c>
      <c r="J133" s="182">
        <v>50</v>
      </c>
      <c r="K133" s="223"/>
    </row>
    <row r="134" spans="2:11" ht="15" customHeight="1" x14ac:dyDescent="0.3">
      <c r="B134" s="221"/>
      <c r="C134" s="182" t="s">
        <v>610</v>
      </c>
      <c r="D134" s="182"/>
      <c r="E134" s="182"/>
      <c r="F134" s="201" t="s">
        <v>589</v>
      </c>
      <c r="G134" s="182"/>
      <c r="H134" s="182" t="s">
        <v>622</v>
      </c>
      <c r="I134" s="182" t="s">
        <v>585</v>
      </c>
      <c r="J134" s="182">
        <v>50</v>
      </c>
      <c r="K134" s="223"/>
    </row>
    <row r="135" spans="2:11" ht="15" customHeight="1" x14ac:dyDescent="0.3">
      <c r="B135" s="221"/>
      <c r="C135" s="182" t="s">
        <v>72</v>
      </c>
      <c r="D135" s="182"/>
      <c r="E135" s="182"/>
      <c r="F135" s="201" t="s">
        <v>589</v>
      </c>
      <c r="G135" s="182"/>
      <c r="H135" s="182" t="s">
        <v>635</v>
      </c>
      <c r="I135" s="182" t="s">
        <v>585</v>
      </c>
      <c r="J135" s="182">
        <v>255</v>
      </c>
      <c r="K135" s="223"/>
    </row>
    <row r="136" spans="2:11" ht="15" customHeight="1" x14ac:dyDescent="0.3">
      <c r="B136" s="221"/>
      <c r="C136" s="182" t="s">
        <v>612</v>
      </c>
      <c r="D136" s="182"/>
      <c r="E136" s="182"/>
      <c r="F136" s="201" t="s">
        <v>583</v>
      </c>
      <c r="G136" s="182"/>
      <c r="H136" s="182" t="s">
        <v>636</v>
      </c>
      <c r="I136" s="182" t="s">
        <v>614</v>
      </c>
      <c r="J136" s="182"/>
      <c r="K136" s="223"/>
    </row>
    <row r="137" spans="2:11" ht="15" customHeight="1" x14ac:dyDescent="0.3">
      <c r="B137" s="221"/>
      <c r="C137" s="182" t="s">
        <v>615</v>
      </c>
      <c r="D137" s="182"/>
      <c r="E137" s="182"/>
      <c r="F137" s="201" t="s">
        <v>583</v>
      </c>
      <c r="G137" s="182"/>
      <c r="H137" s="182" t="s">
        <v>637</v>
      </c>
      <c r="I137" s="182" t="s">
        <v>617</v>
      </c>
      <c r="J137" s="182"/>
      <c r="K137" s="223"/>
    </row>
    <row r="138" spans="2:11" ht="15" customHeight="1" x14ac:dyDescent="0.3">
      <c r="B138" s="221"/>
      <c r="C138" s="182" t="s">
        <v>618</v>
      </c>
      <c r="D138" s="182"/>
      <c r="E138" s="182"/>
      <c r="F138" s="201" t="s">
        <v>583</v>
      </c>
      <c r="G138" s="182"/>
      <c r="H138" s="182" t="s">
        <v>618</v>
      </c>
      <c r="I138" s="182" t="s">
        <v>617</v>
      </c>
      <c r="J138" s="182"/>
      <c r="K138" s="223"/>
    </row>
    <row r="139" spans="2:11" ht="15" customHeight="1" x14ac:dyDescent="0.3">
      <c r="B139" s="221"/>
      <c r="C139" s="182" t="s">
        <v>23</v>
      </c>
      <c r="D139" s="182"/>
      <c r="E139" s="182"/>
      <c r="F139" s="201" t="s">
        <v>583</v>
      </c>
      <c r="G139" s="182"/>
      <c r="H139" s="182" t="s">
        <v>638</v>
      </c>
      <c r="I139" s="182" t="s">
        <v>617</v>
      </c>
      <c r="J139" s="182"/>
      <c r="K139" s="223"/>
    </row>
    <row r="140" spans="2:11" ht="15" customHeight="1" x14ac:dyDescent="0.3">
      <c r="B140" s="221"/>
      <c r="C140" s="182" t="s">
        <v>639</v>
      </c>
      <c r="D140" s="182"/>
      <c r="E140" s="182"/>
      <c r="F140" s="201" t="s">
        <v>583</v>
      </c>
      <c r="G140" s="182"/>
      <c r="H140" s="182" t="s">
        <v>640</v>
      </c>
      <c r="I140" s="182" t="s">
        <v>617</v>
      </c>
      <c r="J140" s="182"/>
      <c r="K140" s="223"/>
    </row>
    <row r="141" spans="2:11" ht="15" customHeight="1" x14ac:dyDescent="0.3">
      <c r="B141" s="224"/>
      <c r="C141" s="225"/>
      <c r="D141" s="225"/>
      <c r="E141" s="225"/>
      <c r="F141" s="225"/>
      <c r="G141" s="225"/>
      <c r="H141" s="225"/>
      <c r="I141" s="225"/>
      <c r="J141" s="225"/>
      <c r="K141" s="226"/>
    </row>
    <row r="142" spans="2:11" ht="18.75" customHeight="1" x14ac:dyDescent="0.3">
      <c r="B142" s="178"/>
      <c r="C142" s="178"/>
      <c r="D142" s="178"/>
      <c r="E142" s="178"/>
      <c r="F142" s="213"/>
      <c r="G142" s="178"/>
      <c r="H142" s="178"/>
      <c r="I142" s="178"/>
      <c r="J142" s="178"/>
      <c r="K142" s="178"/>
    </row>
    <row r="143" spans="2:11" ht="18.75" customHeight="1" x14ac:dyDescent="0.3"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</row>
    <row r="144" spans="2:11" ht="7.5" customHeight="1" x14ac:dyDescent="0.3">
      <c r="B144" s="189"/>
      <c r="C144" s="190"/>
      <c r="D144" s="190"/>
      <c r="E144" s="190"/>
      <c r="F144" s="190"/>
      <c r="G144" s="190"/>
      <c r="H144" s="190"/>
      <c r="I144" s="190"/>
      <c r="J144" s="190"/>
      <c r="K144" s="191"/>
    </row>
    <row r="145" spans="2:11" ht="45" customHeight="1" x14ac:dyDescent="0.3">
      <c r="B145" s="192"/>
      <c r="C145" s="264" t="s">
        <v>641</v>
      </c>
      <c r="D145" s="264"/>
      <c r="E145" s="264"/>
      <c r="F145" s="264"/>
      <c r="G145" s="264"/>
      <c r="H145" s="264"/>
      <c r="I145" s="264"/>
      <c r="J145" s="264"/>
      <c r="K145" s="193"/>
    </row>
    <row r="146" spans="2:11" ht="17.25" customHeight="1" x14ac:dyDescent="0.3">
      <c r="B146" s="192"/>
      <c r="C146" s="194" t="s">
        <v>577</v>
      </c>
      <c r="D146" s="194"/>
      <c r="E146" s="194"/>
      <c r="F146" s="194" t="s">
        <v>578</v>
      </c>
      <c r="G146" s="195"/>
      <c r="H146" s="194" t="s">
        <v>67</v>
      </c>
      <c r="I146" s="194" t="s">
        <v>37</v>
      </c>
      <c r="J146" s="194" t="s">
        <v>579</v>
      </c>
      <c r="K146" s="193"/>
    </row>
    <row r="147" spans="2:11" ht="17.25" customHeight="1" x14ac:dyDescent="0.3">
      <c r="B147" s="192"/>
      <c r="C147" s="196" t="s">
        <v>580</v>
      </c>
      <c r="D147" s="196"/>
      <c r="E147" s="196"/>
      <c r="F147" s="197" t="s">
        <v>581</v>
      </c>
      <c r="G147" s="198"/>
      <c r="H147" s="196"/>
      <c r="I147" s="196"/>
      <c r="J147" s="196" t="s">
        <v>582</v>
      </c>
      <c r="K147" s="193"/>
    </row>
    <row r="148" spans="2:11" ht="5.25" customHeight="1" x14ac:dyDescent="0.3">
      <c r="B148" s="202"/>
      <c r="C148" s="199"/>
      <c r="D148" s="199"/>
      <c r="E148" s="199"/>
      <c r="F148" s="199"/>
      <c r="G148" s="200"/>
      <c r="H148" s="199"/>
      <c r="I148" s="199"/>
      <c r="J148" s="199"/>
      <c r="K148" s="223"/>
    </row>
    <row r="149" spans="2:11" ht="15" customHeight="1" x14ac:dyDescent="0.3">
      <c r="B149" s="202"/>
      <c r="C149" s="227" t="s">
        <v>586</v>
      </c>
      <c r="D149" s="182"/>
      <c r="E149" s="182"/>
      <c r="F149" s="228" t="s">
        <v>583</v>
      </c>
      <c r="G149" s="182"/>
      <c r="H149" s="227" t="s">
        <v>622</v>
      </c>
      <c r="I149" s="227" t="s">
        <v>585</v>
      </c>
      <c r="J149" s="227">
        <v>120</v>
      </c>
      <c r="K149" s="223"/>
    </row>
    <row r="150" spans="2:11" ht="15" customHeight="1" x14ac:dyDescent="0.3">
      <c r="B150" s="202"/>
      <c r="C150" s="227" t="s">
        <v>631</v>
      </c>
      <c r="D150" s="182"/>
      <c r="E150" s="182"/>
      <c r="F150" s="228" t="s">
        <v>583</v>
      </c>
      <c r="G150" s="182"/>
      <c r="H150" s="227" t="s">
        <v>642</v>
      </c>
      <c r="I150" s="227" t="s">
        <v>585</v>
      </c>
      <c r="J150" s="227" t="s">
        <v>633</v>
      </c>
      <c r="K150" s="223"/>
    </row>
    <row r="151" spans="2:11" ht="15" customHeight="1" x14ac:dyDescent="0.3">
      <c r="B151" s="202"/>
      <c r="C151" s="227" t="s">
        <v>532</v>
      </c>
      <c r="D151" s="182"/>
      <c r="E151" s="182"/>
      <c r="F151" s="228" t="s">
        <v>583</v>
      </c>
      <c r="G151" s="182"/>
      <c r="H151" s="227" t="s">
        <v>643</v>
      </c>
      <c r="I151" s="227" t="s">
        <v>585</v>
      </c>
      <c r="J151" s="227" t="s">
        <v>633</v>
      </c>
      <c r="K151" s="223"/>
    </row>
    <row r="152" spans="2:11" ht="15" customHeight="1" x14ac:dyDescent="0.3">
      <c r="B152" s="202"/>
      <c r="C152" s="227" t="s">
        <v>588</v>
      </c>
      <c r="D152" s="182"/>
      <c r="E152" s="182"/>
      <c r="F152" s="228" t="s">
        <v>589</v>
      </c>
      <c r="G152" s="182"/>
      <c r="H152" s="227" t="s">
        <v>622</v>
      </c>
      <c r="I152" s="227" t="s">
        <v>585</v>
      </c>
      <c r="J152" s="227">
        <v>50</v>
      </c>
      <c r="K152" s="223"/>
    </row>
    <row r="153" spans="2:11" ht="15" customHeight="1" x14ac:dyDescent="0.3">
      <c r="B153" s="202"/>
      <c r="C153" s="227" t="s">
        <v>591</v>
      </c>
      <c r="D153" s="182"/>
      <c r="E153" s="182"/>
      <c r="F153" s="228" t="s">
        <v>583</v>
      </c>
      <c r="G153" s="182"/>
      <c r="H153" s="227" t="s">
        <v>622</v>
      </c>
      <c r="I153" s="227" t="s">
        <v>593</v>
      </c>
      <c r="J153" s="227"/>
      <c r="K153" s="223"/>
    </row>
    <row r="154" spans="2:11" ht="15" customHeight="1" x14ac:dyDescent="0.3">
      <c r="B154" s="202"/>
      <c r="C154" s="227" t="s">
        <v>602</v>
      </c>
      <c r="D154" s="182"/>
      <c r="E154" s="182"/>
      <c r="F154" s="228" t="s">
        <v>589</v>
      </c>
      <c r="G154" s="182"/>
      <c r="H154" s="227" t="s">
        <v>622</v>
      </c>
      <c r="I154" s="227" t="s">
        <v>585</v>
      </c>
      <c r="J154" s="227">
        <v>50</v>
      </c>
      <c r="K154" s="223"/>
    </row>
    <row r="155" spans="2:11" ht="15" customHeight="1" x14ac:dyDescent="0.3">
      <c r="B155" s="202"/>
      <c r="C155" s="227" t="s">
        <v>610</v>
      </c>
      <c r="D155" s="182"/>
      <c r="E155" s="182"/>
      <c r="F155" s="228" t="s">
        <v>589</v>
      </c>
      <c r="G155" s="182"/>
      <c r="H155" s="227" t="s">
        <v>622</v>
      </c>
      <c r="I155" s="227" t="s">
        <v>585</v>
      </c>
      <c r="J155" s="227">
        <v>50</v>
      </c>
      <c r="K155" s="223"/>
    </row>
    <row r="156" spans="2:11" ht="15" customHeight="1" x14ac:dyDescent="0.3">
      <c r="B156" s="202"/>
      <c r="C156" s="227" t="s">
        <v>608</v>
      </c>
      <c r="D156" s="182"/>
      <c r="E156" s="182"/>
      <c r="F156" s="228" t="s">
        <v>589</v>
      </c>
      <c r="G156" s="182"/>
      <c r="H156" s="227" t="s">
        <v>622</v>
      </c>
      <c r="I156" s="227" t="s">
        <v>585</v>
      </c>
      <c r="J156" s="227">
        <v>50</v>
      </c>
      <c r="K156" s="223"/>
    </row>
    <row r="157" spans="2:11" ht="15" customHeight="1" x14ac:dyDescent="0.3">
      <c r="B157" s="202"/>
      <c r="C157" s="227" t="s">
        <v>52</v>
      </c>
      <c r="D157" s="182"/>
      <c r="E157" s="182"/>
      <c r="F157" s="228" t="s">
        <v>583</v>
      </c>
      <c r="G157" s="182"/>
      <c r="H157" s="227" t="s">
        <v>644</v>
      </c>
      <c r="I157" s="227" t="s">
        <v>585</v>
      </c>
      <c r="J157" s="227" t="s">
        <v>645</v>
      </c>
      <c r="K157" s="223"/>
    </row>
    <row r="158" spans="2:11" ht="15" customHeight="1" x14ac:dyDescent="0.3">
      <c r="B158" s="202"/>
      <c r="C158" s="227" t="s">
        <v>646</v>
      </c>
      <c r="D158" s="182"/>
      <c r="E158" s="182"/>
      <c r="F158" s="228" t="s">
        <v>583</v>
      </c>
      <c r="G158" s="182"/>
      <c r="H158" s="227" t="s">
        <v>647</v>
      </c>
      <c r="I158" s="227" t="s">
        <v>617</v>
      </c>
      <c r="J158" s="227"/>
      <c r="K158" s="223"/>
    </row>
    <row r="159" spans="2:11" ht="15" customHeight="1" x14ac:dyDescent="0.3">
      <c r="B159" s="229"/>
      <c r="C159" s="211"/>
      <c r="D159" s="211"/>
      <c r="E159" s="211"/>
      <c r="F159" s="211"/>
      <c r="G159" s="211"/>
      <c r="H159" s="211"/>
      <c r="I159" s="211"/>
      <c r="J159" s="211"/>
      <c r="K159" s="230"/>
    </row>
    <row r="160" spans="2:11" ht="18.75" customHeight="1" x14ac:dyDescent="0.3">
      <c r="B160" s="178"/>
      <c r="C160" s="182"/>
      <c r="D160" s="182"/>
      <c r="E160" s="182"/>
      <c r="F160" s="201"/>
      <c r="G160" s="182"/>
      <c r="H160" s="182"/>
      <c r="I160" s="182"/>
      <c r="J160" s="182"/>
      <c r="K160" s="178"/>
    </row>
    <row r="161" spans="2:11" ht="18.75" customHeight="1" x14ac:dyDescent="0.3"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</row>
    <row r="162" spans="2:11" ht="7.5" customHeight="1" x14ac:dyDescent="0.3">
      <c r="B162" s="170"/>
      <c r="C162" s="171"/>
      <c r="D162" s="171"/>
      <c r="E162" s="171"/>
      <c r="F162" s="171"/>
      <c r="G162" s="171"/>
      <c r="H162" s="171"/>
      <c r="I162" s="171"/>
      <c r="J162" s="171"/>
      <c r="K162" s="172"/>
    </row>
    <row r="163" spans="2:11" ht="45" customHeight="1" x14ac:dyDescent="0.3">
      <c r="B163" s="173"/>
      <c r="C163" s="260" t="s">
        <v>648</v>
      </c>
      <c r="D163" s="260"/>
      <c r="E163" s="260"/>
      <c r="F163" s="260"/>
      <c r="G163" s="260"/>
      <c r="H163" s="260"/>
      <c r="I163" s="260"/>
      <c r="J163" s="260"/>
      <c r="K163" s="174"/>
    </row>
    <row r="164" spans="2:11" ht="17.25" customHeight="1" x14ac:dyDescent="0.3">
      <c r="B164" s="173"/>
      <c r="C164" s="194" t="s">
        <v>577</v>
      </c>
      <c r="D164" s="194"/>
      <c r="E164" s="194"/>
      <c r="F164" s="194" t="s">
        <v>578</v>
      </c>
      <c r="G164" s="231"/>
      <c r="H164" s="232" t="s">
        <v>67</v>
      </c>
      <c r="I164" s="232" t="s">
        <v>37</v>
      </c>
      <c r="J164" s="194" t="s">
        <v>579</v>
      </c>
      <c r="K164" s="174"/>
    </row>
    <row r="165" spans="2:11" ht="17.25" customHeight="1" x14ac:dyDescent="0.3">
      <c r="B165" s="175"/>
      <c r="C165" s="196" t="s">
        <v>580</v>
      </c>
      <c r="D165" s="196"/>
      <c r="E165" s="196"/>
      <c r="F165" s="197" t="s">
        <v>581</v>
      </c>
      <c r="G165" s="233"/>
      <c r="H165" s="234"/>
      <c r="I165" s="234"/>
      <c r="J165" s="196" t="s">
        <v>582</v>
      </c>
      <c r="K165" s="176"/>
    </row>
    <row r="166" spans="2:11" ht="5.25" customHeight="1" x14ac:dyDescent="0.3">
      <c r="B166" s="202"/>
      <c r="C166" s="199"/>
      <c r="D166" s="199"/>
      <c r="E166" s="199"/>
      <c r="F166" s="199"/>
      <c r="G166" s="200"/>
      <c r="H166" s="199"/>
      <c r="I166" s="199"/>
      <c r="J166" s="199"/>
      <c r="K166" s="223"/>
    </row>
    <row r="167" spans="2:11" ht="15" customHeight="1" x14ac:dyDescent="0.3">
      <c r="B167" s="202"/>
      <c r="C167" s="182" t="s">
        <v>586</v>
      </c>
      <c r="D167" s="182"/>
      <c r="E167" s="182"/>
      <c r="F167" s="201" t="s">
        <v>583</v>
      </c>
      <c r="G167" s="182"/>
      <c r="H167" s="182" t="s">
        <v>622</v>
      </c>
      <c r="I167" s="182" t="s">
        <v>585</v>
      </c>
      <c r="J167" s="182">
        <v>120</v>
      </c>
      <c r="K167" s="223"/>
    </row>
    <row r="168" spans="2:11" ht="15" customHeight="1" x14ac:dyDescent="0.3">
      <c r="B168" s="202"/>
      <c r="C168" s="182" t="s">
        <v>631</v>
      </c>
      <c r="D168" s="182"/>
      <c r="E168" s="182"/>
      <c r="F168" s="201" t="s">
        <v>583</v>
      </c>
      <c r="G168" s="182"/>
      <c r="H168" s="182" t="s">
        <v>632</v>
      </c>
      <c r="I168" s="182" t="s">
        <v>585</v>
      </c>
      <c r="J168" s="182" t="s">
        <v>633</v>
      </c>
      <c r="K168" s="223"/>
    </row>
    <row r="169" spans="2:11" ht="15" customHeight="1" x14ac:dyDescent="0.3">
      <c r="B169" s="202"/>
      <c r="C169" s="182" t="s">
        <v>532</v>
      </c>
      <c r="D169" s="182"/>
      <c r="E169" s="182"/>
      <c r="F169" s="201" t="s">
        <v>583</v>
      </c>
      <c r="G169" s="182"/>
      <c r="H169" s="182" t="s">
        <v>649</v>
      </c>
      <c r="I169" s="182" t="s">
        <v>585</v>
      </c>
      <c r="J169" s="182" t="s">
        <v>633</v>
      </c>
      <c r="K169" s="223"/>
    </row>
    <row r="170" spans="2:11" ht="15" customHeight="1" x14ac:dyDescent="0.3">
      <c r="B170" s="202"/>
      <c r="C170" s="182" t="s">
        <v>588</v>
      </c>
      <c r="D170" s="182"/>
      <c r="E170" s="182"/>
      <c r="F170" s="201" t="s">
        <v>589</v>
      </c>
      <c r="G170" s="182"/>
      <c r="H170" s="182" t="s">
        <v>649</v>
      </c>
      <c r="I170" s="182" t="s">
        <v>585</v>
      </c>
      <c r="J170" s="182">
        <v>50</v>
      </c>
      <c r="K170" s="223"/>
    </row>
    <row r="171" spans="2:11" ht="15" customHeight="1" x14ac:dyDescent="0.3">
      <c r="B171" s="202"/>
      <c r="C171" s="182" t="s">
        <v>591</v>
      </c>
      <c r="D171" s="182"/>
      <c r="E171" s="182"/>
      <c r="F171" s="201" t="s">
        <v>583</v>
      </c>
      <c r="G171" s="182"/>
      <c r="H171" s="182" t="s">
        <v>649</v>
      </c>
      <c r="I171" s="182" t="s">
        <v>593</v>
      </c>
      <c r="J171" s="182"/>
      <c r="K171" s="223"/>
    </row>
    <row r="172" spans="2:11" ht="15" customHeight="1" x14ac:dyDescent="0.3">
      <c r="B172" s="202"/>
      <c r="C172" s="182" t="s">
        <v>602</v>
      </c>
      <c r="D172" s="182"/>
      <c r="E172" s="182"/>
      <c r="F172" s="201" t="s">
        <v>589</v>
      </c>
      <c r="G172" s="182"/>
      <c r="H172" s="182" t="s">
        <v>649</v>
      </c>
      <c r="I172" s="182" t="s">
        <v>585</v>
      </c>
      <c r="J172" s="182">
        <v>50</v>
      </c>
      <c r="K172" s="223"/>
    </row>
    <row r="173" spans="2:11" ht="15" customHeight="1" x14ac:dyDescent="0.3">
      <c r="B173" s="202"/>
      <c r="C173" s="182" t="s">
        <v>610</v>
      </c>
      <c r="D173" s="182"/>
      <c r="E173" s="182"/>
      <c r="F173" s="201" t="s">
        <v>589</v>
      </c>
      <c r="G173" s="182"/>
      <c r="H173" s="182" t="s">
        <v>649</v>
      </c>
      <c r="I173" s="182" t="s">
        <v>585</v>
      </c>
      <c r="J173" s="182">
        <v>50</v>
      </c>
      <c r="K173" s="223"/>
    </row>
    <row r="174" spans="2:11" ht="15" customHeight="1" x14ac:dyDescent="0.3">
      <c r="B174" s="202"/>
      <c r="C174" s="182" t="s">
        <v>608</v>
      </c>
      <c r="D174" s="182"/>
      <c r="E174" s="182"/>
      <c r="F174" s="201" t="s">
        <v>589</v>
      </c>
      <c r="G174" s="182"/>
      <c r="H174" s="182" t="s">
        <v>649</v>
      </c>
      <c r="I174" s="182" t="s">
        <v>585</v>
      </c>
      <c r="J174" s="182">
        <v>50</v>
      </c>
      <c r="K174" s="223"/>
    </row>
    <row r="175" spans="2:11" ht="15" customHeight="1" x14ac:dyDescent="0.3">
      <c r="B175" s="202"/>
      <c r="C175" s="182" t="s">
        <v>66</v>
      </c>
      <c r="D175" s="182"/>
      <c r="E175" s="182"/>
      <c r="F175" s="201" t="s">
        <v>583</v>
      </c>
      <c r="G175" s="182"/>
      <c r="H175" s="182" t="s">
        <v>650</v>
      </c>
      <c r="I175" s="182" t="s">
        <v>651</v>
      </c>
      <c r="J175" s="182"/>
      <c r="K175" s="223"/>
    </row>
    <row r="176" spans="2:11" ht="15" customHeight="1" x14ac:dyDescent="0.3">
      <c r="B176" s="202"/>
      <c r="C176" s="182" t="s">
        <v>37</v>
      </c>
      <c r="D176" s="182"/>
      <c r="E176" s="182"/>
      <c r="F176" s="201" t="s">
        <v>583</v>
      </c>
      <c r="G176" s="182"/>
      <c r="H176" s="182" t="s">
        <v>652</v>
      </c>
      <c r="I176" s="182" t="s">
        <v>653</v>
      </c>
      <c r="J176" s="182">
        <v>1</v>
      </c>
      <c r="K176" s="223"/>
    </row>
    <row r="177" spans="2:11" ht="15" customHeight="1" x14ac:dyDescent="0.3">
      <c r="B177" s="202"/>
      <c r="C177" s="182" t="s">
        <v>36</v>
      </c>
      <c r="D177" s="182"/>
      <c r="E177" s="182"/>
      <c r="F177" s="201" t="s">
        <v>583</v>
      </c>
      <c r="G177" s="182"/>
      <c r="H177" s="182" t="s">
        <v>654</v>
      </c>
      <c r="I177" s="182" t="s">
        <v>585</v>
      </c>
      <c r="J177" s="182">
        <v>20</v>
      </c>
      <c r="K177" s="223"/>
    </row>
    <row r="178" spans="2:11" ht="15" customHeight="1" x14ac:dyDescent="0.3">
      <c r="B178" s="202"/>
      <c r="C178" s="182" t="s">
        <v>67</v>
      </c>
      <c r="D178" s="182"/>
      <c r="E178" s="182"/>
      <c r="F178" s="201" t="s">
        <v>583</v>
      </c>
      <c r="G178" s="182"/>
      <c r="H178" s="182" t="s">
        <v>655</v>
      </c>
      <c r="I178" s="182" t="s">
        <v>585</v>
      </c>
      <c r="J178" s="182">
        <v>255</v>
      </c>
      <c r="K178" s="223"/>
    </row>
    <row r="179" spans="2:11" ht="15" customHeight="1" x14ac:dyDescent="0.3">
      <c r="B179" s="202"/>
      <c r="C179" s="182" t="s">
        <v>68</v>
      </c>
      <c r="D179" s="182"/>
      <c r="E179" s="182"/>
      <c r="F179" s="201" t="s">
        <v>583</v>
      </c>
      <c r="G179" s="182"/>
      <c r="H179" s="182" t="s">
        <v>548</v>
      </c>
      <c r="I179" s="182" t="s">
        <v>585</v>
      </c>
      <c r="J179" s="182">
        <v>10</v>
      </c>
      <c r="K179" s="223"/>
    </row>
    <row r="180" spans="2:11" ht="15" customHeight="1" x14ac:dyDescent="0.3">
      <c r="B180" s="202"/>
      <c r="C180" s="182" t="s">
        <v>69</v>
      </c>
      <c r="D180" s="182"/>
      <c r="E180" s="182"/>
      <c r="F180" s="201" t="s">
        <v>583</v>
      </c>
      <c r="G180" s="182"/>
      <c r="H180" s="182" t="s">
        <v>656</v>
      </c>
      <c r="I180" s="182" t="s">
        <v>617</v>
      </c>
      <c r="J180" s="182"/>
      <c r="K180" s="223"/>
    </row>
    <row r="181" spans="2:11" ht="15" customHeight="1" x14ac:dyDescent="0.3">
      <c r="B181" s="202"/>
      <c r="C181" s="182" t="s">
        <v>657</v>
      </c>
      <c r="D181" s="182"/>
      <c r="E181" s="182"/>
      <c r="F181" s="201" t="s">
        <v>583</v>
      </c>
      <c r="G181" s="182"/>
      <c r="H181" s="182" t="s">
        <v>658</v>
      </c>
      <c r="I181" s="182" t="s">
        <v>617</v>
      </c>
      <c r="J181" s="182"/>
      <c r="K181" s="223"/>
    </row>
    <row r="182" spans="2:11" ht="15" customHeight="1" x14ac:dyDescent="0.3">
      <c r="B182" s="202"/>
      <c r="C182" s="182" t="s">
        <v>646</v>
      </c>
      <c r="D182" s="182"/>
      <c r="E182" s="182"/>
      <c r="F182" s="201" t="s">
        <v>583</v>
      </c>
      <c r="G182" s="182"/>
      <c r="H182" s="182" t="s">
        <v>659</v>
      </c>
      <c r="I182" s="182" t="s">
        <v>617</v>
      </c>
      <c r="J182" s="182"/>
      <c r="K182" s="223"/>
    </row>
    <row r="183" spans="2:11" ht="15" customHeight="1" x14ac:dyDescent="0.3">
      <c r="B183" s="202"/>
      <c r="C183" s="182" t="s">
        <v>71</v>
      </c>
      <c r="D183" s="182"/>
      <c r="E183" s="182"/>
      <c r="F183" s="201" t="s">
        <v>589</v>
      </c>
      <c r="G183" s="182"/>
      <c r="H183" s="182" t="s">
        <v>660</v>
      </c>
      <c r="I183" s="182" t="s">
        <v>585</v>
      </c>
      <c r="J183" s="182">
        <v>50</v>
      </c>
      <c r="K183" s="223"/>
    </row>
    <row r="184" spans="2:11" ht="15" customHeight="1" x14ac:dyDescent="0.3">
      <c r="B184" s="202"/>
      <c r="C184" s="182" t="s">
        <v>661</v>
      </c>
      <c r="D184" s="182"/>
      <c r="E184" s="182"/>
      <c r="F184" s="201" t="s">
        <v>589</v>
      </c>
      <c r="G184" s="182"/>
      <c r="H184" s="182" t="s">
        <v>662</v>
      </c>
      <c r="I184" s="182" t="s">
        <v>663</v>
      </c>
      <c r="J184" s="182"/>
      <c r="K184" s="223"/>
    </row>
    <row r="185" spans="2:11" ht="15" customHeight="1" x14ac:dyDescent="0.3">
      <c r="B185" s="202"/>
      <c r="C185" s="182" t="s">
        <v>664</v>
      </c>
      <c r="D185" s="182"/>
      <c r="E185" s="182"/>
      <c r="F185" s="201" t="s">
        <v>589</v>
      </c>
      <c r="G185" s="182"/>
      <c r="H185" s="182" t="s">
        <v>665</v>
      </c>
      <c r="I185" s="182" t="s">
        <v>663</v>
      </c>
      <c r="J185" s="182"/>
      <c r="K185" s="223"/>
    </row>
    <row r="186" spans="2:11" ht="15" customHeight="1" x14ac:dyDescent="0.3">
      <c r="B186" s="202"/>
      <c r="C186" s="182" t="s">
        <v>666</v>
      </c>
      <c r="D186" s="182"/>
      <c r="E186" s="182"/>
      <c r="F186" s="201" t="s">
        <v>589</v>
      </c>
      <c r="G186" s="182"/>
      <c r="H186" s="182" t="s">
        <v>667</v>
      </c>
      <c r="I186" s="182" t="s">
        <v>663</v>
      </c>
      <c r="J186" s="182"/>
      <c r="K186" s="223"/>
    </row>
    <row r="187" spans="2:11" ht="15" customHeight="1" x14ac:dyDescent="0.3">
      <c r="B187" s="202"/>
      <c r="C187" s="235" t="s">
        <v>668</v>
      </c>
      <c r="D187" s="182"/>
      <c r="E187" s="182"/>
      <c r="F187" s="201" t="s">
        <v>589</v>
      </c>
      <c r="G187" s="182"/>
      <c r="H187" s="182" t="s">
        <v>669</v>
      </c>
      <c r="I187" s="182" t="s">
        <v>670</v>
      </c>
      <c r="J187" s="236" t="s">
        <v>671</v>
      </c>
      <c r="K187" s="223"/>
    </row>
    <row r="188" spans="2:11" ht="15" customHeight="1" x14ac:dyDescent="0.3">
      <c r="B188" s="202"/>
      <c r="C188" s="187" t="s">
        <v>27</v>
      </c>
      <c r="D188" s="182"/>
      <c r="E188" s="182"/>
      <c r="F188" s="201" t="s">
        <v>583</v>
      </c>
      <c r="G188" s="182"/>
      <c r="H188" s="178" t="s">
        <v>672</v>
      </c>
      <c r="I188" s="182" t="s">
        <v>673</v>
      </c>
      <c r="J188" s="182"/>
      <c r="K188" s="223"/>
    </row>
    <row r="189" spans="2:11" ht="15" customHeight="1" x14ac:dyDescent="0.3">
      <c r="B189" s="202"/>
      <c r="C189" s="187" t="s">
        <v>674</v>
      </c>
      <c r="D189" s="182"/>
      <c r="E189" s="182"/>
      <c r="F189" s="201" t="s">
        <v>583</v>
      </c>
      <c r="G189" s="182"/>
      <c r="H189" s="182" t="s">
        <v>675</v>
      </c>
      <c r="I189" s="182" t="s">
        <v>617</v>
      </c>
      <c r="J189" s="182"/>
      <c r="K189" s="223"/>
    </row>
    <row r="190" spans="2:11" ht="15" customHeight="1" x14ac:dyDescent="0.3">
      <c r="B190" s="202"/>
      <c r="C190" s="187" t="s">
        <v>676</v>
      </c>
      <c r="D190" s="182"/>
      <c r="E190" s="182"/>
      <c r="F190" s="201" t="s">
        <v>583</v>
      </c>
      <c r="G190" s="182"/>
      <c r="H190" s="182" t="s">
        <v>677</v>
      </c>
      <c r="I190" s="182" t="s">
        <v>617</v>
      </c>
      <c r="J190" s="182"/>
      <c r="K190" s="223"/>
    </row>
    <row r="191" spans="2:11" ht="15" customHeight="1" x14ac:dyDescent="0.3">
      <c r="B191" s="202"/>
      <c r="C191" s="187" t="s">
        <v>678</v>
      </c>
      <c r="D191" s="182"/>
      <c r="E191" s="182"/>
      <c r="F191" s="201" t="s">
        <v>589</v>
      </c>
      <c r="G191" s="182"/>
      <c r="H191" s="182" t="s">
        <v>679</v>
      </c>
      <c r="I191" s="182" t="s">
        <v>617</v>
      </c>
      <c r="J191" s="182"/>
      <c r="K191" s="223"/>
    </row>
    <row r="192" spans="2:11" ht="15" customHeight="1" x14ac:dyDescent="0.3">
      <c r="B192" s="229"/>
      <c r="C192" s="237"/>
      <c r="D192" s="211"/>
      <c r="E192" s="211"/>
      <c r="F192" s="211"/>
      <c r="G192" s="211"/>
      <c r="H192" s="211"/>
      <c r="I192" s="211"/>
      <c r="J192" s="211"/>
      <c r="K192" s="230"/>
    </row>
    <row r="193" spans="2:11" ht="18.75" customHeight="1" x14ac:dyDescent="0.3">
      <c r="B193" s="178"/>
      <c r="C193" s="182"/>
      <c r="D193" s="182"/>
      <c r="E193" s="182"/>
      <c r="F193" s="201"/>
      <c r="G193" s="182"/>
      <c r="H193" s="182"/>
      <c r="I193" s="182"/>
      <c r="J193" s="182"/>
      <c r="K193" s="178"/>
    </row>
    <row r="194" spans="2:11" ht="18.75" customHeight="1" x14ac:dyDescent="0.3">
      <c r="B194" s="178"/>
      <c r="C194" s="182"/>
      <c r="D194" s="182"/>
      <c r="E194" s="182"/>
      <c r="F194" s="201"/>
      <c r="G194" s="182"/>
      <c r="H194" s="182"/>
      <c r="I194" s="182"/>
      <c r="J194" s="182"/>
      <c r="K194" s="178"/>
    </row>
    <row r="195" spans="2:11" ht="18.75" customHeight="1" x14ac:dyDescent="0.3"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</row>
    <row r="196" spans="2:11" x14ac:dyDescent="0.3">
      <c r="B196" s="170"/>
      <c r="C196" s="171"/>
      <c r="D196" s="171"/>
      <c r="E196" s="171"/>
      <c r="F196" s="171"/>
      <c r="G196" s="171"/>
      <c r="H196" s="171"/>
      <c r="I196" s="171"/>
      <c r="J196" s="171"/>
      <c r="K196" s="172"/>
    </row>
    <row r="197" spans="2:11" ht="21" x14ac:dyDescent="0.3">
      <c r="B197" s="173"/>
      <c r="C197" s="260" t="s">
        <v>680</v>
      </c>
      <c r="D197" s="260"/>
      <c r="E197" s="260"/>
      <c r="F197" s="260"/>
      <c r="G197" s="260"/>
      <c r="H197" s="260"/>
      <c r="I197" s="260"/>
      <c r="J197" s="260"/>
      <c r="K197" s="174"/>
    </row>
    <row r="198" spans="2:11" ht="25.5" customHeight="1" x14ac:dyDescent="0.3">
      <c r="B198" s="173"/>
      <c r="C198" s="238" t="s">
        <v>681</v>
      </c>
      <c r="D198" s="238"/>
      <c r="E198" s="238"/>
      <c r="F198" s="238" t="s">
        <v>682</v>
      </c>
      <c r="G198" s="239"/>
      <c r="H198" s="265" t="s">
        <v>683</v>
      </c>
      <c r="I198" s="265"/>
      <c r="J198" s="265"/>
      <c r="K198" s="174"/>
    </row>
    <row r="199" spans="2:11" ht="5.25" customHeight="1" x14ac:dyDescent="0.3">
      <c r="B199" s="202"/>
      <c r="C199" s="199"/>
      <c r="D199" s="199"/>
      <c r="E199" s="199"/>
      <c r="F199" s="199"/>
      <c r="G199" s="182"/>
      <c r="H199" s="199"/>
      <c r="I199" s="199"/>
      <c r="J199" s="199"/>
      <c r="K199" s="223"/>
    </row>
    <row r="200" spans="2:11" ht="15" customHeight="1" x14ac:dyDescent="0.3">
      <c r="B200" s="202"/>
      <c r="C200" s="182" t="s">
        <v>673</v>
      </c>
      <c r="D200" s="182"/>
      <c r="E200" s="182"/>
      <c r="F200" s="201" t="s">
        <v>28</v>
      </c>
      <c r="G200" s="182"/>
      <c r="H200" s="262" t="s">
        <v>684</v>
      </c>
      <c r="I200" s="262"/>
      <c r="J200" s="262"/>
      <c r="K200" s="223"/>
    </row>
    <row r="201" spans="2:11" ht="15" customHeight="1" x14ac:dyDescent="0.3">
      <c r="B201" s="202"/>
      <c r="C201" s="208"/>
      <c r="D201" s="182"/>
      <c r="E201" s="182"/>
      <c r="F201" s="201" t="s">
        <v>29</v>
      </c>
      <c r="G201" s="182"/>
      <c r="H201" s="262" t="s">
        <v>685</v>
      </c>
      <c r="I201" s="262"/>
      <c r="J201" s="262"/>
      <c r="K201" s="223"/>
    </row>
    <row r="202" spans="2:11" ht="15" customHeight="1" x14ac:dyDescent="0.3">
      <c r="B202" s="202"/>
      <c r="C202" s="208"/>
      <c r="D202" s="182"/>
      <c r="E202" s="182"/>
      <c r="F202" s="201" t="s">
        <v>32</v>
      </c>
      <c r="G202" s="182"/>
      <c r="H202" s="262" t="s">
        <v>686</v>
      </c>
      <c r="I202" s="262"/>
      <c r="J202" s="262"/>
      <c r="K202" s="223"/>
    </row>
    <row r="203" spans="2:11" ht="15" customHeight="1" x14ac:dyDescent="0.3">
      <c r="B203" s="202"/>
      <c r="C203" s="182"/>
      <c r="D203" s="182"/>
      <c r="E203" s="182"/>
      <c r="F203" s="201" t="s">
        <v>30</v>
      </c>
      <c r="G203" s="182"/>
      <c r="H203" s="262" t="s">
        <v>687</v>
      </c>
      <c r="I203" s="262"/>
      <c r="J203" s="262"/>
      <c r="K203" s="223"/>
    </row>
    <row r="204" spans="2:11" ht="15" customHeight="1" x14ac:dyDescent="0.3">
      <c r="B204" s="202"/>
      <c r="C204" s="182"/>
      <c r="D204" s="182"/>
      <c r="E204" s="182"/>
      <c r="F204" s="201" t="s">
        <v>31</v>
      </c>
      <c r="G204" s="182"/>
      <c r="H204" s="262" t="s">
        <v>688</v>
      </c>
      <c r="I204" s="262"/>
      <c r="J204" s="262"/>
      <c r="K204" s="223"/>
    </row>
    <row r="205" spans="2:11" ht="15" customHeight="1" x14ac:dyDescent="0.3">
      <c r="B205" s="202"/>
      <c r="C205" s="182"/>
      <c r="D205" s="182"/>
      <c r="E205" s="182"/>
      <c r="F205" s="201"/>
      <c r="G205" s="182"/>
      <c r="H205" s="182"/>
      <c r="I205" s="182"/>
      <c r="J205" s="182"/>
      <c r="K205" s="223"/>
    </row>
    <row r="206" spans="2:11" ht="15" customHeight="1" x14ac:dyDescent="0.3">
      <c r="B206" s="202"/>
      <c r="C206" s="182" t="s">
        <v>629</v>
      </c>
      <c r="D206" s="182"/>
      <c r="E206" s="182"/>
      <c r="F206" s="201" t="s">
        <v>40</v>
      </c>
      <c r="G206" s="182"/>
      <c r="H206" s="262" t="s">
        <v>689</v>
      </c>
      <c r="I206" s="262"/>
      <c r="J206" s="262"/>
      <c r="K206" s="223"/>
    </row>
    <row r="207" spans="2:11" ht="15" customHeight="1" x14ac:dyDescent="0.3">
      <c r="B207" s="202"/>
      <c r="C207" s="208"/>
      <c r="D207" s="182"/>
      <c r="E207" s="182"/>
      <c r="F207" s="201" t="s">
        <v>527</v>
      </c>
      <c r="G207" s="182"/>
      <c r="H207" s="262" t="s">
        <v>528</v>
      </c>
      <c r="I207" s="262"/>
      <c r="J207" s="262"/>
      <c r="K207" s="223"/>
    </row>
    <row r="208" spans="2:11" ht="15" customHeight="1" x14ac:dyDescent="0.3">
      <c r="B208" s="202"/>
      <c r="C208" s="182"/>
      <c r="D208" s="182"/>
      <c r="E208" s="182"/>
      <c r="F208" s="201" t="s">
        <v>525</v>
      </c>
      <c r="G208" s="182"/>
      <c r="H208" s="262" t="s">
        <v>690</v>
      </c>
      <c r="I208" s="262"/>
      <c r="J208" s="262"/>
      <c r="K208" s="223"/>
    </row>
    <row r="209" spans="2:11" ht="15" customHeight="1" x14ac:dyDescent="0.3">
      <c r="B209" s="240"/>
      <c r="C209" s="208"/>
      <c r="D209" s="208"/>
      <c r="E209" s="208"/>
      <c r="F209" s="201" t="s">
        <v>529</v>
      </c>
      <c r="G209" s="187"/>
      <c r="H209" s="266" t="s">
        <v>164</v>
      </c>
      <c r="I209" s="266"/>
      <c r="J209" s="266"/>
      <c r="K209" s="241"/>
    </row>
    <row r="210" spans="2:11" ht="15" customHeight="1" x14ac:dyDescent="0.3">
      <c r="B210" s="240"/>
      <c r="C210" s="208"/>
      <c r="D210" s="208"/>
      <c r="E210" s="208"/>
      <c r="F210" s="201" t="s">
        <v>530</v>
      </c>
      <c r="G210" s="187"/>
      <c r="H210" s="266" t="s">
        <v>691</v>
      </c>
      <c r="I210" s="266"/>
      <c r="J210" s="266"/>
      <c r="K210" s="241"/>
    </row>
    <row r="211" spans="2:11" ht="15" customHeight="1" x14ac:dyDescent="0.3">
      <c r="B211" s="240"/>
      <c r="C211" s="208"/>
      <c r="D211" s="208"/>
      <c r="E211" s="208"/>
      <c r="F211" s="242"/>
      <c r="G211" s="187"/>
      <c r="H211" s="243"/>
      <c r="I211" s="243"/>
      <c r="J211" s="243"/>
      <c r="K211" s="241"/>
    </row>
    <row r="212" spans="2:11" ht="15" customHeight="1" x14ac:dyDescent="0.3">
      <c r="B212" s="240"/>
      <c r="C212" s="182" t="s">
        <v>653</v>
      </c>
      <c r="D212" s="208"/>
      <c r="E212" s="208"/>
      <c r="F212" s="201">
        <v>1</v>
      </c>
      <c r="G212" s="187"/>
      <c r="H212" s="266" t="s">
        <v>692</v>
      </c>
      <c r="I212" s="266"/>
      <c r="J212" s="266"/>
      <c r="K212" s="241"/>
    </row>
    <row r="213" spans="2:11" ht="15" customHeight="1" x14ac:dyDescent="0.3">
      <c r="B213" s="240"/>
      <c r="C213" s="208"/>
      <c r="D213" s="208"/>
      <c r="E213" s="208"/>
      <c r="F213" s="201">
        <v>2</v>
      </c>
      <c r="G213" s="187"/>
      <c r="H213" s="266" t="s">
        <v>693</v>
      </c>
      <c r="I213" s="266"/>
      <c r="J213" s="266"/>
      <c r="K213" s="241"/>
    </row>
    <row r="214" spans="2:11" ht="15" customHeight="1" x14ac:dyDescent="0.3">
      <c r="B214" s="240"/>
      <c r="C214" s="208"/>
      <c r="D214" s="208"/>
      <c r="E214" s="208"/>
      <c r="F214" s="201">
        <v>3</v>
      </c>
      <c r="G214" s="187"/>
      <c r="H214" s="266" t="s">
        <v>694</v>
      </c>
      <c r="I214" s="266"/>
      <c r="J214" s="266"/>
      <c r="K214" s="241"/>
    </row>
    <row r="215" spans="2:11" ht="15" customHeight="1" x14ac:dyDescent="0.3">
      <c r="B215" s="240"/>
      <c r="C215" s="208"/>
      <c r="D215" s="208"/>
      <c r="E215" s="208"/>
      <c r="F215" s="201">
        <v>4</v>
      </c>
      <c r="G215" s="187"/>
      <c r="H215" s="266" t="s">
        <v>695</v>
      </c>
      <c r="I215" s="266"/>
      <c r="J215" s="266"/>
      <c r="K215" s="241"/>
    </row>
    <row r="216" spans="2:11" ht="12.75" customHeight="1" x14ac:dyDescent="0.3">
      <c r="B216" s="244"/>
      <c r="C216" s="245"/>
      <c r="D216" s="245"/>
      <c r="E216" s="245"/>
      <c r="F216" s="245"/>
      <c r="G216" s="245"/>
      <c r="H216" s="245"/>
      <c r="I216" s="245"/>
      <c r="J216" s="245"/>
      <c r="K216" s="246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SO 02 - Výměna střešní kr...</vt:lpstr>
      <vt:lpstr>Pokyny pro vyplnění</vt:lpstr>
      <vt:lpstr>'SO 02 - Výměna střešní kr...'!Názvy_tisku</vt:lpstr>
      <vt:lpstr>'Pokyny pro vyplnění'!Oblast_tisku</vt:lpstr>
      <vt:lpstr>'SO 02 - Výměna střešní kr...'!Oblast_tisku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Matoušek</dc:creator>
  <cp:lastModifiedBy>Pavel Matoušek</cp:lastModifiedBy>
  <dcterms:created xsi:type="dcterms:W3CDTF">2018-06-19T08:36:26Z</dcterms:created>
  <dcterms:modified xsi:type="dcterms:W3CDTF">2018-06-19T08:39:03Z</dcterms:modified>
</cp:coreProperties>
</file>