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_INVESTICE\0_VEREJNE_ZAKAZKY\2018\Revitalizace Sumavska II.E - stavba\VV\"/>
    </mc:Choice>
  </mc:AlternateContent>
  <bookViews>
    <workbookView xWindow="0" yWindow="0" windowWidth="28800" windowHeight="14730"/>
  </bookViews>
  <sheets>
    <sheet name="Rekapitulace stavby" sheetId="1" r:id="rId1"/>
    <sheet name="01 - SO 01 Stavební úpravy" sheetId="2" r:id="rId2"/>
    <sheet name="02 - SO 02 Komunikace" sheetId="3" r:id="rId3"/>
    <sheet name="06 - SO 06 Kanalizace" sheetId="4" r:id="rId4"/>
    <sheet name="06.1 - SO 06.1 Kanalizačn..." sheetId="5" r:id="rId5"/>
    <sheet name="06.2 - SO 06.2 Kanalizačn..." sheetId="6" r:id="rId6"/>
    <sheet name="07 - SO 07 Vodovod" sheetId="7" r:id="rId7"/>
    <sheet name="07.1 - SO 07.1 Vodovodní ..." sheetId="8" r:id="rId8"/>
    <sheet name="07.2 - SO 07.2 Vodovodní ..." sheetId="9" r:id="rId9"/>
    <sheet name="03 - SO 03 Veřejné osvětlení" sheetId="10" r:id="rId10"/>
    <sheet name="04 - SO 04 Terénní a sado..." sheetId="11" r:id="rId11"/>
    <sheet name="Pokyny pro vyplnění" sheetId="12" r:id="rId12"/>
  </sheets>
  <definedNames>
    <definedName name="_xlnm._FilterDatabase" localSheetId="1" hidden="1">'01 - SO 01 Stavební úpravy'!$C$88:$K$154</definedName>
    <definedName name="_xlnm._FilterDatabase" localSheetId="2" hidden="1">'02 - SO 02 Komunikace'!$C$83:$K$162</definedName>
    <definedName name="_xlnm._FilterDatabase" localSheetId="9" hidden="1">'03 - SO 03 Veřejné osvětlení'!$C$82:$K$146</definedName>
    <definedName name="_xlnm._FilterDatabase" localSheetId="10" hidden="1">'04 - SO 04 Terénní a sado...'!$C$82:$K$193</definedName>
    <definedName name="_xlnm._FilterDatabase" localSheetId="3" hidden="1">'06 - SO 06 Kanalizace'!$C$77:$K$90</definedName>
    <definedName name="_xlnm._FilterDatabase" localSheetId="4" hidden="1">'06.1 - SO 06.1 Kanalizačn...'!$C$90:$K$312</definedName>
    <definedName name="_xlnm._FilterDatabase" localSheetId="5" hidden="1">'06.2 - SO 06.2 Kanalizačn...'!$C$92:$K$266</definedName>
    <definedName name="_xlnm._FilterDatabase" localSheetId="6" hidden="1">'07 - SO 07 Vodovod'!$C$77:$K$90</definedName>
    <definedName name="_xlnm._FilterDatabase" localSheetId="7" hidden="1">'07.1 - SO 07.1 Vodovodní ...'!$C$89:$K$206</definedName>
    <definedName name="_xlnm._FilterDatabase" localSheetId="8" hidden="1">'07.2 - SO 07.2 Vodovodní ...'!$C$92:$K$243</definedName>
    <definedName name="_xlnm.Print_Titles" localSheetId="1">'01 - SO 01 Stavební úpravy'!$88:$88</definedName>
    <definedName name="_xlnm.Print_Titles" localSheetId="2">'02 - SO 02 Komunikace'!$83:$83</definedName>
    <definedName name="_xlnm.Print_Titles" localSheetId="9">'03 - SO 03 Veřejné osvětlení'!$82:$82</definedName>
    <definedName name="_xlnm.Print_Titles" localSheetId="10">'04 - SO 04 Terénní a sado...'!$82:$82</definedName>
    <definedName name="_xlnm.Print_Titles" localSheetId="3">'06 - SO 06 Kanalizace'!$77:$77</definedName>
    <definedName name="_xlnm.Print_Titles" localSheetId="4">'06.1 - SO 06.1 Kanalizačn...'!$90:$90</definedName>
    <definedName name="_xlnm.Print_Titles" localSheetId="5">'06.2 - SO 06.2 Kanalizačn...'!$92:$92</definedName>
    <definedName name="_xlnm.Print_Titles" localSheetId="6">'07 - SO 07 Vodovod'!$77:$77</definedName>
    <definedName name="_xlnm.Print_Titles" localSheetId="7">'07.1 - SO 07.1 Vodovodní ...'!$89:$89</definedName>
    <definedName name="_xlnm.Print_Titles" localSheetId="8">'07.2 - SO 07.2 Vodovodní ...'!$92:$92</definedName>
    <definedName name="_xlnm.Print_Titles" localSheetId="0">'Rekapitulace stavby'!$49:$49</definedName>
    <definedName name="_xlnm.Print_Area" localSheetId="1">'01 - SO 01 Stavební úpravy'!$C$4:$J$36,'01 - SO 01 Stavební úpravy'!$C$42:$J$70,'01 - SO 01 Stavební úpravy'!$C$76:$K$154</definedName>
    <definedName name="_xlnm.Print_Area" localSheetId="2">'02 - SO 02 Komunikace'!$C$4:$J$36,'02 - SO 02 Komunikace'!$C$42:$J$65,'02 - SO 02 Komunikace'!$C$71:$K$162</definedName>
    <definedName name="_xlnm.Print_Area" localSheetId="9">'03 - SO 03 Veřejné osvětlení'!$C$4:$J$36,'03 - SO 03 Veřejné osvětlení'!$C$42:$J$64,'03 - SO 03 Veřejné osvětlení'!$C$70:$K$146</definedName>
    <definedName name="_xlnm.Print_Area" localSheetId="10">'04 - SO 04 Terénní a sado...'!$C$4:$J$36,'04 - SO 04 Terénní a sado...'!$C$42:$J$64,'04 - SO 04 Terénní a sado...'!$C$70:$K$193</definedName>
    <definedName name="_xlnm.Print_Area" localSheetId="3">'06 - SO 06 Kanalizace'!$C$4:$J$36,'06 - SO 06 Kanalizace'!$C$42:$J$59,'06 - SO 06 Kanalizace'!$C$65:$K$90</definedName>
    <definedName name="_xlnm.Print_Area" localSheetId="4">'06.1 - SO 06.1 Kanalizačn...'!$C$4:$J$38,'06.1 - SO 06.1 Kanalizačn...'!$C$44:$J$70,'06.1 - SO 06.1 Kanalizačn...'!$C$76:$K$312</definedName>
    <definedName name="_xlnm.Print_Area" localSheetId="5">'06.2 - SO 06.2 Kanalizačn...'!$C$4:$J$38,'06.2 - SO 06.2 Kanalizačn...'!$C$44:$J$72,'06.2 - SO 06.2 Kanalizačn...'!$C$78:$K$266</definedName>
    <definedName name="_xlnm.Print_Area" localSheetId="6">'07 - SO 07 Vodovod'!$C$4:$J$36,'07 - SO 07 Vodovod'!$C$42:$J$59,'07 - SO 07 Vodovod'!$C$65:$K$90</definedName>
    <definedName name="_xlnm.Print_Area" localSheetId="7">'07.1 - SO 07.1 Vodovodní ...'!$C$4:$J$38,'07.1 - SO 07.1 Vodovodní ...'!$C$44:$J$69,'07.1 - SO 07.1 Vodovodní ...'!$C$75:$K$206</definedName>
    <definedName name="_xlnm.Print_Area" localSheetId="8">'07.2 - SO 07.2 Vodovodní ...'!$C$4:$J$38,'07.2 - SO 07.2 Vodovodní ...'!$C$44:$J$72,'07.2 - SO 07.2 Vodovodní ...'!$C$78:$K$243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stavby'!$C$39:$AQ$64</definedName>
  </definedNames>
  <calcPr calcId="162913"/>
</workbook>
</file>

<file path=xl/calcChain.xml><?xml version="1.0" encoding="utf-8"?>
<calcChain xmlns="http://schemas.openxmlformats.org/spreadsheetml/2006/main">
  <c r="AY63" i="1" l="1"/>
  <c r="AX63" i="1"/>
  <c r="BI193" i="11"/>
  <c r="BH193" i="11"/>
  <c r="BG193" i="11"/>
  <c r="BF193" i="11"/>
  <c r="T193" i="11"/>
  <c r="T190" i="11" s="1"/>
  <c r="T189" i="11" s="1"/>
  <c r="R193" i="11"/>
  <c r="R190" i="11" s="1"/>
  <c r="R189" i="11" s="1"/>
  <c r="P193" i="11"/>
  <c r="BK193" i="11"/>
  <c r="J193" i="11"/>
  <c r="BE193" i="11"/>
  <c r="BI192" i="11"/>
  <c r="BH192" i="11"/>
  <c r="BG192" i="11"/>
  <c r="BF192" i="11"/>
  <c r="T192" i="11"/>
  <c r="R192" i="11"/>
  <c r="P192" i="11"/>
  <c r="P190" i="11" s="1"/>
  <c r="P189" i="11" s="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/>
  <c r="BI188" i="11"/>
  <c r="BH188" i="11"/>
  <c r="BG188" i="11"/>
  <c r="BF188" i="11"/>
  <c r="T188" i="11"/>
  <c r="R188" i="11"/>
  <c r="R186" i="11" s="1"/>
  <c r="P188" i="11"/>
  <c r="BK188" i="11"/>
  <c r="J188" i="11"/>
  <c r="BE188" i="11"/>
  <c r="BI187" i="11"/>
  <c r="BH187" i="11"/>
  <c r="BG187" i="11"/>
  <c r="BF187" i="11"/>
  <c r="T187" i="11"/>
  <c r="T186" i="11" s="1"/>
  <c r="R187" i="11"/>
  <c r="P187" i="11"/>
  <c r="P186" i="11"/>
  <c r="BK187" i="11"/>
  <c r="BK186" i="11"/>
  <c r="J186" i="11"/>
  <c r="J61" i="11" s="1"/>
  <c r="J187" i="11"/>
  <c r="BE187" i="11" s="1"/>
  <c r="BI185" i="11"/>
  <c r="BH185" i="11"/>
  <c r="BG185" i="11"/>
  <c r="BF185" i="11"/>
  <c r="T185" i="11"/>
  <c r="T183" i="11" s="1"/>
  <c r="R185" i="11"/>
  <c r="P185" i="11"/>
  <c r="BK185" i="11"/>
  <c r="J185" i="11"/>
  <c r="BE185" i="11"/>
  <c r="BI184" i="11"/>
  <c r="BH184" i="11"/>
  <c r="BG184" i="11"/>
  <c r="BF184" i="11"/>
  <c r="T184" i="11"/>
  <c r="R184" i="11"/>
  <c r="R183" i="11" s="1"/>
  <c r="P184" i="11"/>
  <c r="P183" i="11"/>
  <c r="BK184" i="11"/>
  <c r="BK183" i="11" s="1"/>
  <c r="J183" i="11" s="1"/>
  <c r="J60" i="11" s="1"/>
  <c r="J184" i="11"/>
  <c r="BE184" i="11"/>
  <c r="BI182" i="11"/>
  <c r="BH182" i="11"/>
  <c r="BG182" i="11"/>
  <c r="BF182" i="11"/>
  <c r="T182" i="11"/>
  <c r="T181" i="11"/>
  <c r="R182" i="11"/>
  <c r="R181" i="11" s="1"/>
  <c r="P182" i="11"/>
  <c r="P181" i="11"/>
  <c r="BK182" i="11"/>
  <c r="BK181" i="11"/>
  <c r="J181" i="11" s="1"/>
  <c r="J182" i="11"/>
  <c r="BE182" i="11"/>
  <c r="J59" i="11"/>
  <c r="BI180" i="11"/>
  <c r="BH180" i="11"/>
  <c r="BG180" i="11"/>
  <c r="BF180" i="11"/>
  <c r="T180" i="11"/>
  <c r="R180" i="11"/>
  <c r="P180" i="11"/>
  <c r="BK180" i="11"/>
  <c r="J180" i="11"/>
  <c r="BE180" i="11"/>
  <c r="BI179" i="11"/>
  <c r="BH179" i="11"/>
  <c r="BG179" i="11"/>
  <c r="BF179" i="11"/>
  <c r="T179" i="11"/>
  <c r="R179" i="11"/>
  <c r="P179" i="11"/>
  <c r="BK179" i="11"/>
  <c r="J179" i="11"/>
  <c r="BE179" i="11" s="1"/>
  <c r="BI178" i="11"/>
  <c r="BH178" i="11"/>
  <c r="BG178" i="11"/>
  <c r="BF178" i="11"/>
  <c r="T178" i="11"/>
  <c r="R178" i="11"/>
  <c r="P178" i="11"/>
  <c r="BK178" i="11"/>
  <c r="J178" i="11"/>
  <c r="BE178" i="1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/>
  <c r="BI171" i="11"/>
  <c r="BH171" i="11"/>
  <c r="BG171" i="11"/>
  <c r="BF171" i="11"/>
  <c r="T171" i="11"/>
  <c r="R171" i="11"/>
  <c r="P171" i="11"/>
  <c r="BK171" i="11"/>
  <c r="J171" i="11"/>
  <c r="BE171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/>
  <c r="BI160" i="11"/>
  <c r="BH160" i="11"/>
  <c r="BG160" i="11"/>
  <c r="BF160" i="11"/>
  <c r="T160" i="11"/>
  <c r="R160" i="11"/>
  <c r="P160" i="11"/>
  <c r="BK160" i="11"/>
  <c r="J160" i="11"/>
  <c r="BE160" i="1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P156" i="11"/>
  <c r="BK156" i="11"/>
  <c r="J156" i="11"/>
  <c r="BE156" i="11"/>
  <c r="BI155" i="11"/>
  <c r="BH155" i="11"/>
  <c r="BG155" i="11"/>
  <c r="BF155" i="11"/>
  <c r="T155" i="11"/>
  <c r="R155" i="11"/>
  <c r="P155" i="11"/>
  <c r="BK155" i="11"/>
  <c r="J155" i="11"/>
  <c r="BE155" i="11"/>
  <c r="BI154" i="11"/>
  <c r="BH154" i="11"/>
  <c r="BG154" i="11"/>
  <c r="BF154" i="11"/>
  <c r="T154" i="11"/>
  <c r="R154" i="11"/>
  <c r="P154" i="11"/>
  <c r="BK154" i="11"/>
  <c r="J154" i="11"/>
  <c r="BE154" i="11"/>
  <c r="BI153" i="11"/>
  <c r="BH153" i="11"/>
  <c r="BG153" i="11"/>
  <c r="BF153" i="11"/>
  <c r="T153" i="11"/>
  <c r="R153" i="11"/>
  <c r="P153" i="11"/>
  <c r="BK153" i="11"/>
  <c r="J153" i="11"/>
  <c r="BE153" i="11"/>
  <c r="BI152" i="11"/>
  <c r="BH152" i="11"/>
  <c r="BG152" i="11"/>
  <c r="BF152" i="11"/>
  <c r="T152" i="11"/>
  <c r="R152" i="11"/>
  <c r="P152" i="11"/>
  <c r="BK152" i="11"/>
  <c r="J152" i="11"/>
  <c r="BE152" i="11"/>
  <c r="BI151" i="11"/>
  <c r="BH151" i="11"/>
  <c r="BG151" i="11"/>
  <c r="BF151" i="11"/>
  <c r="T151" i="11"/>
  <c r="R151" i="11"/>
  <c r="P151" i="11"/>
  <c r="BK151" i="11"/>
  <c r="J151" i="11"/>
  <c r="BE151" i="1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/>
  <c r="BI148" i="11"/>
  <c r="BH148" i="11"/>
  <c r="BG148" i="11"/>
  <c r="BF148" i="11"/>
  <c r="T148" i="11"/>
  <c r="R148" i="11"/>
  <c r="P148" i="11"/>
  <c r="BK148" i="11"/>
  <c r="J148" i="11"/>
  <c r="BE148" i="1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BK143" i="11"/>
  <c r="J143" i="11"/>
  <c r="BE143" i="11"/>
  <c r="BI142" i="11"/>
  <c r="BH142" i="11"/>
  <c r="BG142" i="11"/>
  <c r="BF142" i="11"/>
  <c r="T142" i="11"/>
  <c r="R142" i="11"/>
  <c r="P142" i="11"/>
  <c r="BK142" i="11"/>
  <c r="J142" i="11"/>
  <c r="BE142" i="11"/>
  <c r="BI141" i="11"/>
  <c r="BH141" i="11"/>
  <c r="BG141" i="11"/>
  <c r="BF141" i="11"/>
  <c r="T141" i="11"/>
  <c r="R141" i="11"/>
  <c r="P141" i="11"/>
  <c r="BK141" i="11"/>
  <c r="J141" i="11"/>
  <c r="BE141" i="11"/>
  <c r="BI140" i="11"/>
  <c r="BH140" i="11"/>
  <c r="BG140" i="11"/>
  <c r="BF140" i="11"/>
  <c r="T140" i="11"/>
  <c r="R140" i="11"/>
  <c r="P140" i="11"/>
  <c r="BK140" i="11"/>
  <c r="J140" i="11"/>
  <c r="BE140" i="11"/>
  <c r="BI139" i="11"/>
  <c r="BH139" i="11"/>
  <c r="BG139" i="11"/>
  <c r="BF139" i="11"/>
  <c r="T139" i="11"/>
  <c r="R139" i="11"/>
  <c r="P139" i="11"/>
  <c r="BK139" i="11"/>
  <c r="J139" i="11"/>
  <c r="BE139" i="1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/>
  <c r="BI128" i="11"/>
  <c r="BH128" i="11"/>
  <c r="BG128" i="11"/>
  <c r="BF128" i="11"/>
  <c r="T128" i="11"/>
  <c r="R128" i="11"/>
  <c r="P128" i="11"/>
  <c r="BK128" i="11"/>
  <c r="J128" i="11"/>
  <c r="BE128" i="11"/>
  <c r="BI127" i="11"/>
  <c r="BH127" i="11"/>
  <c r="BG127" i="11"/>
  <c r="BF127" i="11"/>
  <c r="T127" i="11"/>
  <c r="R127" i="11"/>
  <c r="P127" i="11"/>
  <c r="BK127" i="11"/>
  <c r="J127" i="11"/>
  <c r="BE127" i="11"/>
  <c r="BI126" i="11"/>
  <c r="BH126" i="11"/>
  <c r="BG126" i="11"/>
  <c r="BF126" i="11"/>
  <c r="T126" i="11"/>
  <c r="R126" i="11"/>
  <c r="P126" i="11"/>
  <c r="BK126" i="11"/>
  <c r="J126" i="11"/>
  <c r="BE126" i="11"/>
  <c r="BI125" i="11"/>
  <c r="BH125" i="11"/>
  <c r="BG125" i="11"/>
  <c r="BF125" i="11"/>
  <c r="T125" i="11"/>
  <c r="R125" i="11"/>
  <c r="P125" i="11"/>
  <c r="BK125" i="11"/>
  <c r="J125" i="11"/>
  <c r="BE125" i="11"/>
  <c r="BI124" i="11"/>
  <c r="BH124" i="11"/>
  <c r="BG124" i="11"/>
  <c r="BF124" i="11"/>
  <c r="T124" i="11"/>
  <c r="R124" i="11"/>
  <c r="P124" i="11"/>
  <c r="BK124" i="11"/>
  <c r="J124" i="11"/>
  <c r="BE124" i="11"/>
  <c r="BI123" i="11"/>
  <c r="BH123" i="11"/>
  <c r="BG123" i="11"/>
  <c r="BF123" i="11"/>
  <c r="T123" i="11"/>
  <c r="R123" i="11"/>
  <c r="P123" i="11"/>
  <c r="BK123" i="11"/>
  <c r="J123" i="11"/>
  <c r="BE123" i="11"/>
  <c r="BI122" i="11"/>
  <c r="BH122" i="11"/>
  <c r="BG122" i="11"/>
  <c r="BF122" i="11"/>
  <c r="T122" i="11"/>
  <c r="R122" i="11"/>
  <c r="P122" i="11"/>
  <c r="BK122" i="11"/>
  <c r="J122" i="11"/>
  <c r="BE122" i="11"/>
  <c r="BI121" i="11"/>
  <c r="BH121" i="11"/>
  <c r="BG121" i="11"/>
  <c r="BF121" i="11"/>
  <c r="T121" i="11"/>
  <c r="R121" i="11"/>
  <c r="P121" i="11"/>
  <c r="BK121" i="11"/>
  <c r="J121" i="11"/>
  <c r="BE121" i="11"/>
  <c r="BI120" i="11"/>
  <c r="BH120" i="11"/>
  <c r="BG120" i="11"/>
  <c r="BF120" i="11"/>
  <c r="T120" i="11"/>
  <c r="R120" i="11"/>
  <c r="P120" i="11"/>
  <c r="BK120" i="11"/>
  <c r="J120" i="11"/>
  <c r="BE120" i="11"/>
  <c r="BI119" i="11"/>
  <c r="BH119" i="11"/>
  <c r="BG119" i="11"/>
  <c r="BF119" i="11"/>
  <c r="T119" i="11"/>
  <c r="R119" i="11"/>
  <c r="P119" i="11"/>
  <c r="BK119" i="11"/>
  <c r="J119" i="11"/>
  <c r="BE119" i="11"/>
  <c r="BI118" i="11"/>
  <c r="BH118" i="11"/>
  <c r="BG118" i="11"/>
  <c r="BF118" i="11"/>
  <c r="T118" i="11"/>
  <c r="R118" i="11"/>
  <c r="P118" i="11"/>
  <c r="BK118" i="11"/>
  <c r="J118" i="11"/>
  <c r="BE118" i="11"/>
  <c r="BI117" i="11"/>
  <c r="BH117" i="11"/>
  <c r="BG117" i="11"/>
  <c r="BF117" i="11"/>
  <c r="T117" i="11"/>
  <c r="R117" i="11"/>
  <c r="P117" i="11"/>
  <c r="BK117" i="11"/>
  <c r="J117" i="11"/>
  <c r="BE117" i="11"/>
  <c r="BI116" i="11"/>
  <c r="BH116" i="11"/>
  <c r="BG116" i="11"/>
  <c r="BF116" i="11"/>
  <c r="T116" i="11"/>
  <c r="R116" i="11"/>
  <c r="P116" i="11"/>
  <c r="BK116" i="11"/>
  <c r="J116" i="11"/>
  <c r="BE116" i="11"/>
  <c r="BI115" i="11"/>
  <c r="BH115" i="11"/>
  <c r="BG115" i="11"/>
  <c r="BF115" i="11"/>
  <c r="T115" i="11"/>
  <c r="R115" i="11"/>
  <c r="P115" i="11"/>
  <c r="BK115" i="11"/>
  <c r="J115" i="11"/>
  <c r="BE115" i="11"/>
  <c r="BI114" i="11"/>
  <c r="BH114" i="11"/>
  <c r="BG114" i="11"/>
  <c r="BF114" i="11"/>
  <c r="T114" i="11"/>
  <c r="R114" i="11"/>
  <c r="P114" i="11"/>
  <c r="BK114" i="11"/>
  <c r="J114" i="11"/>
  <c r="BE114" i="11"/>
  <c r="BI113" i="11"/>
  <c r="BH113" i="11"/>
  <c r="BG113" i="11"/>
  <c r="BF113" i="11"/>
  <c r="T113" i="11"/>
  <c r="R113" i="11"/>
  <c r="P113" i="11"/>
  <c r="BK113" i="11"/>
  <c r="J113" i="11"/>
  <c r="BE113" i="11"/>
  <c r="BI112" i="11"/>
  <c r="BH112" i="11"/>
  <c r="BG112" i="11"/>
  <c r="BF112" i="11"/>
  <c r="T112" i="11"/>
  <c r="R112" i="11"/>
  <c r="P112" i="11"/>
  <c r="BK112" i="11"/>
  <c r="J112" i="11"/>
  <c r="BE112" i="11"/>
  <c r="BI111" i="11"/>
  <c r="BH111" i="11"/>
  <c r="BG111" i="11"/>
  <c r="BF111" i="11"/>
  <c r="T111" i="11"/>
  <c r="R111" i="11"/>
  <c r="P111" i="11"/>
  <c r="BK111" i="11"/>
  <c r="J111" i="11"/>
  <c r="BE111" i="11"/>
  <c r="BI110" i="11"/>
  <c r="BH110" i="11"/>
  <c r="BG110" i="11"/>
  <c r="BF110" i="11"/>
  <c r="T110" i="11"/>
  <c r="R110" i="11"/>
  <c r="P110" i="11"/>
  <c r="BK110" i="11"/>
  <c r="J110" i="11"/>
  <c r="BE110" i="11"/>
  <c r="BI109" i="11"/>
  <c r="BH109" i="11"/>
  <c r="BG109" i="11"/>
  <c r="BF109" i="11"/>
  <c r="T109" i="11"/>
  <c r="R109" i="11"/>
  <c r="P109" i="11"/>
  <c r="BK109" i="11"/>
  <c r="J109" i="11"/>
  <c r="BE109" i="11"/>
  <c r="BI108" i="11"/>
  <c r="BH108" i="11"/>
  <c r="BG108" i="11"/>
  <c r="BF108" i="11"/>
  <c r="T108" i="11"/>
  <c r="R108" i="11"/>
  <c r="P108" i="11"/>
  <c r="BK108" i="11"/>
  <c r="J108" i="11"/>
  <c r="BE108" i="11"/>
  <c r="BI107" i="11"/>
  <c r="BH107" i="11"/>
  <c r="BG107" i="11"/>
  <c r="BF107" i="11"/>
  <c r="T107" i="11"/>
  <c r="R107" i="11"/>
  <c r="P107" i="11"/>
  <c r="BK107" i="11"/>
  <c r="J107" i="11"/>
  <c r="BE107" i="11"/>
  <c r="BI106" i="11"/>
  <c r="BH106" i="11"/>
  <c r="BG106" i="11"/>
  <c r="BF106" i="11"/>
  <c r="T106" i="11"/>
  <c r="R106" i="11"/>
  <c r="P106" i="11"/>
  <c r="BK106" i="11"/>
  <c r="J106" i="11"/>
  <c r="BE106" i="11"/>
  <c r="BI105" i="11"/>
  <c r="BH105" i="11"/>
  <c r="BG105" i="11"/>
  <c r="BF105" i="11"/>
  <c r="T105" i="11"/>
  <c r="R105" i="11"/>
  <c r="P105" i="11"/>
  <c r="BK105" i="11"/>
  <c r="J105" i="11"/>
  <c r="BE105" i="11"/>
  <c r="BI104" i="11"/>
  <c r="BH104" i="11"/>
  <c r="BG104" i="11"/>
  <c r="BF104" i="11"/>
  <c r="T104" i="11"/>
  <c r="R104" i="11"/>
  <c r="P104" i="11"/>
  <c r="BK104" i="11"/>
  <c r="J104" i="11"/>
  <c r="BE104" i="11"/>
  <c r="BI103" i="11"/>
  <c r="BH103" i="11"/>
  <c r="BG103" i="11"/>
  <c r="BF103" i="11"/>
  <c r="T103" i="11"/>
  <c r="R103" i="11"/>
  <c r="P103" i="11"/>
  <c r="BK103" i="11"/>
  <c r="J103" i="11"/>
  <c r="BE103" i="11"/>
  <c r="BI102" i="11"/>
  <c r="BH102" i="11"/>
  <c r="BG102" i="11"/>
  <c r="BF102" i="11"/>
  <c r="T102" i="11"/>
  <c r="R102" i="11"/>
  <c r="P102" i="11"/>
  <c r="BK102" i="11"/>
  <c r="J102" i="11"/>
  <c r="BE102" i="11"/>
  <c r="BI101" i="11"/>
  <c r="BH101" i="11"/>
  <c r="BG101" i="11"/>
  <c r="BF101" i="11"/>
  <c r="T101" i="11"/>
  <c r="R101" i="11"/>
  <c r="P101" i="11"/>
  <c r="BK101" i="11"/>
  <c r="J101" i="11"/>
  <c r="BE101" i="11"/>
  <c r="BI100" i="11"/>
  <c r="BH100" i="11"/>
  <c r="BG100" i="11"/>
  <c r="BF100" i="11"/>
  <c r="T100" i="11"/>
  <c r="R100" i="11"/>
  <c r="P100" i="11"/>
  <c r="BK100" i="11"/>
  <c r="J100" i="11"/>
  <c r="BE100" i="11"/>
  <c r="BI99" i="11"/>
  <c r="BH99" i="11"/>
  <c r="BG99" i="11"/>
  <c r="BF99" i="11"/>
  <c r="T99" i="11"/>
  <c r="R99" i="11"/>
  <c r="P99" i="11"/>
  <c r="BK99" i="11"/>
  <c r="J99" i="11"/>
  <c r="BE99" i="11"/>
  <c r="BI98" i="11"/>
  <c r="BH98" i="11"/>
  <c r="BG98" i="11"/>
  <c r="BF98" i="11"/>
  <c r="T98" i="11"/>
  <c r="R98" i="11"/>
  <c r="P98" i="11"/>
  <c r="BK98" i="11"/>
  <c r="J98" i="11"/>
  <c r="BE98" i="11"/>
  <c r="BI97" i="11"/>
  <c r="BH97" i="11"/>
  <c r="BG97" i="11"/>
  <c r="BF97" i="11"/>
  <c r="T97" i="11"/>
  <c r="R97" i="11"/>
  <c r="P97" i="11"/>
  <c r="BK97" i="11"/>
  <c r="J97" i="11"/>
  <c r="BE97" i="11"/>
  <c r="BI95" i="11"/>
  <c r="BH95" i="11"/>
  <c r="BG95" i="11"/>
  <c r="BF95" i="11"/>
  <c r="T95" i="11"/>
  <c r="R95" i="11"/>
  <c r="P95" i="11"/>
  <c r="BK95" i="11"/>
  <c r="J95" i="11"/>
  <c r="BE95" i="11"/>
  <c r="BI94" i="11"/>
  <c r="BH94" i="11"/>
  <c r="BG94" i="11"/>
  <c r="BF94" i="11"/>
  <c r="T94" i="11"/>
  <c r="R94" i="11"/>
  <c r="P94" i="11"/>
  <c r="BK94" i="11"/>
  <c r="J94" i="11"/>
  <c r="BE94" i="11"/>
  <c r="BI93" i="11"/>
  <c r="BH93" i="11"/>
  <c r="BG93" i="11"/>
  <c r="BF93" i="11"/>
  <c r="T93" i="11"/>
  <c r="R93" i="11"/>
  <c r="P93" i="11"/>
  <c r="BK93" i="11"/>
  <c r="J93" i="11"/>
  <c r="BE93" i="11"/>
  <c r="BI92" i="11"/>
  <c r="BH92" i="11"/>
  <c r="BG92" i="11"/>
  <c r="BF92" i="11"/>
  <c r="T92" i="11"/>
  <c r="R92" i="11"/>
  <c r="P92" i="11"/>
  <c r="BK92" i="11"/>
  <c r="J92" i="11"/>
  <c r="BE92" i="11"/>
  <c r="BI91" i="11"/>
  <c r="BH91" i="11"/>
  <c r="BG91" i="11"/>
  <c r="BF91" i="11"/>
  <c r="T91" i="11"/>
  <c r="R91" i="11"/>
  <c r="P91" i="11"/>
  <c r="BK91" i="11"/>
  <c r="J91" i="11"/>
  <c r="BE91" i="11"/>
  <c r="BI90" i="11"/>
  <c r="BH90" i="11"/>
  <c r="BG90" i="11"/>
  <c r="BF90" i="11"/>
  <c r="T90" i="11"/>
  <c r="R90" i="11"/>
  <c r="P90" i="11"/>
  <c r="BK90" i="11"/>
  <c r="J90" i="11"/>
  <c r="BE90" i="11"/>
  <c r="BI89" i="11"/>
  <c r="BH89" i="11"/>
  <c r="BG89" i="11"/>
  <c r="BF89" i="11"/>
  <c r="T89" i="11"/>
  <c r="R89" i="11"/>
  <c r="P89" i="11"/>
  <c r="BK89" i="11"/>
  <c r="J89" i="11"/>
  <c r="BE89" i="11"/>
  <c r="BI88" i="11"/>
  <c r="BH88" i="11"/>
  <c r="BG88" i="11"/>
  <c r="BF88" i="11"/>
  <c r="T88" i="11"/>
  <c r="R88" i="11"/>
  <c r="P88" i="11"/>
  <c r="BK88" i="11"/>
  <c r="J88" i="11"/>
  <c r="BE88" i="11"/>
  <c r="BI87" i="11"/>
  <c r="BH87" i="11"/>
  <c r="BG87" i="11"/>
  <c r="BF87" i="11"/>
  <c r="T87" i="11"/>
  <c r="R87" i="11"/>
  <c r="P87" i="11"/>
  <c r="BK87" i="11"/>
  <c r="J87" i="11"/>
  <c r="BE87" i="11"/>
  <c r="BI86" i="11"/>
  <c r="BH86" i="11"/>
  <c r="BG86" i="11"/>
  <c r="F32" i="11" s="1"/>
  <c r="BB63" i="1" s="1"/>
  <c r="BF86" i="11"/>
  <c r="T86" i="11"/>
  <c r="R86" i="11"/>
  <c r="P86" i="11"/>
  <c r="BK86" i="11"/>
  <c r="J86" i="11"/>
  <c r="BE86" i="11"/>
  <c r="J79" i="11"/>
  <c r="F79" i="11"/>
  <c r="F77" i="11"/>
  <c r="E75" i="11"/>
  <c r="J51" i="11"/>
  <c r="F51" i="11"/>
  <c r="F49" i="11"/>
  <c r="E47" i="11"/>
  <c r="J18" i="11"/>
  <c r="E18" i="11"/>
  <c r="J17" i="11"/>
  <c r="J12" i="11"/>
  <c r="E7" i="11"/>
  <c r="E45" i="11" s="1"/>
  <c r="E73" i="11"/>
  <c r="AY62" i="1"/>
  <c r="AX62" i="1"/>
  <c r="BI146" i="10"/>
  <c r="BH146" i="10"/>
  <c r="BG146" i="10"/>
  <c r="BF146" i="10"/>
  <c r="T146" i="10"/>
  <c r="R146" i="10"/>
  <c r="P146" i="10"/>
  <c r="BK146" i="10"/>
  <c r="BK136" i="10" s="1"/>
  <c r="J146" i="10"/>
  <c r="BE146" i="10" s="1"/>
  <c r="BI145" i="10"/>
  <c r="BH145" i="10"/>
  <c r="BG145" i="10"/>
  <c r="BF145" i="10"/>
  <c r="T145" i="10"/>
  <c r="R145" i="10"/>
  <c r="P145" i="10"/>
  <c r="BK145" i="10"/>
  <c r="J145" i="10"/>
  <c r="BE145" i="10"/>
  <c r="BI144" i="10"/>
  <c r="BH144" i="10"/>
  <c r="BG144" i="10"/>
  <c r="BF144" i="10"/>
  <c r="T144" i="10"/>
  <c r="R144" i="10"/>
  <c r="P144" i="10"/>
  <c r="BK144" i="10"/>
  <c r="J144" i="10"/>
  <c r="BE144" i="10" s="1"/>
  <c r="BI143" i="10"/>
  <c r="BH143" i="10"/>
  <c r="BG143" i="10"/>
  <c r="BF143" i="10"/>
  <c r="T143" i="10"/>
  <c r="R143" i="10"/>
  <c r="P143" i="10"/>
  <c r="BK143" i="10"/>
  <c r="J143" i="10"/>
  <c r="BE143" i="10"/>
  <c r="BI142" i="10"/>
  <c r="BH142" i="10"/>
  <c r="BG142" i="10"/>
  <c r="BF142" i="10"/>
  <c r="T142" i="10"/>
  <c r="R142" i="10"/>
  <c r="P142" i="10"/>
  <c r="BK142" i="10"/>
  <c r="J142" i="10"/>
  <c r="BE142" i="10" s="1"/>
  <c r="BI141" i="10"/>
  <c r="BH141" i="10"/>
  <c r="BG141" i="10"/>
  <c r="BF141" i="10"/>
  <c r="T141" i="10"/>
  <c r="R141" i="10"/>
  <c r="P141" i="10"/>
  <c r="BK141" i="10"/>
  <c r="J141" i="10"/>
  <c r="BE141" i="10"/>
  <c r="BI140" i="10"/>
  <c r="BH140" i="10"/>
  <c r="BG140" i="10"/>
  <c r="BF140" i="10"/>
  <c r="T140" i="10"/>
  <c r="R140" i="10"/>
  <c r="P140" i="10"/>
  <c r="BK140" i="10"/>
  <c r="J140" i="10"/>
  <c r="BE140" i="10" s="1"/>
  <c r="BI139" i="10"/>
  <c r="BH139" i="10"/>
  <c r="BG139" i="10"/>
  <c r="BF139" i="10"/>
  <c r="T139" i="10"/>
  <c r="R139" i="10"/>
  <c r="R136" i="10" s="1"/>
  <c r="R135" i="10" s="1"/>
  <c r="P139" i="10"/>
  <c r="BK139" i="10"/>
  <c r="J139" i="10"/>
  <c r="BE139" i="10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T133" i="10"/>
  <c r="R133" i="10"/>
  <c r="P133" i="10"/>
  <c r="BK133" i="10"/>
  <c r="J133" i="10"/>
  <c r="BE133" i="10"/>
  <c r="BI132" i="10"/>
  <c r="BH132" i="10"/>
  <c r="BG132" i="10"/>
  <c r="BF132" i="10"/>
  <c r="T132" i="10"/>
  <c r="R132" i="10"/>
  <c r="P132" i="10"/>
  <c r="BK132" i="10"/>
  <c r="J132" i="10"/>
  <c r="BE132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 s="1"/>
  <c r="BI127" i="10"/>
  <c r="BH127" i="10"/>
  <c r="BG127" i="10"/>
  <c r="BF127" i="10"/>
  <c r="T127" i="10"/>
  <c r="R127" i="10"/>
  <c r="P127" i="10"/>
  <c r="BK127" i="10"/>
  <c r="J127" i="10"/>
  <c r="BE127" i="10" s="1"/>
  <c r="BI126" i="10"/>
  <c r="BH126" i="10"/>
  <c r="BG126" i="10"/>
  <c r="BF126" i="10"/>
  <c r="T126" i="10"/>
  <c r="R126" i="10"/>
  <c r="P126" i="10"/>
  <c r="P124" i="10" s="1"/>
  <c r="BK126" i="10"/>
  <c r="J126" i="10"/>
  <c r="BE126" i="10" s="1"/>
  <c r="BI125" i="10"/>
  <c r="BH125" i="10"/>
  <c r="BG125" i="10"/>
  <c r="BF125" i="10"/>
  <c r="T125" i="10"/>
  <c r="T124" i="10"/>
  <c r="R125" i="10"/>
  <c r="P125" i="10"/>
  <c r="BK125" i="10"/>
  <c r="J125" i="10"/>
  <c r="BE125" i="10"/>
  <c r="BI123" i="10"/>
  <c r="BH123" i="10"/>
  <c r="BG123" i="10"/>
  <c r="BF123" i="10"/>
  <c r="T123" i="10"/>
  <c r="R123" i="10"/>
  <c r="P123" i="10"/>
  <c r="BK123" i="10"/>
  <c r="J123" i="10"/>
  <c r="BE123" i="10"/>
  <c r="BI122" i="10"/>
  <c r="BH122" i="10"/>
  <c r="BG122" i="10"/>
  <c r="BF122" i="10"/>
  <c r="T122" i="10"/>
  <c r="R122" i="10"/>
  <c r="P122" i="10"/>
  <c r="BK122" i="10"/>
  <c r="J122" i="10"/>
  <c r="BE122" i="10" s="1"/>
  <c r="BI121" i="10"/>
  <c r="BH121" i="10"/>
  <c r="BG121" i="10"/>
  <c r="BF121" i="10"/>
  <c r="T121" i="10"/>
  <c r="R121" i="10"/>
  <c r="P121" i="10"/>
  <c r="BK121" i="10"/>
  <c r="J121" i="10"/>
  <c r="BE121" i="10"/>
  <c r="BI120" i="10"/>
  <c r="BH120" i="10"/>
  <c r="BG120" i="10"/>
  <c r="BF120" i="10"/>
  <c r="T120" i="10"/>
  <c r="R120" i="10"/>
  <c r="P120" i="10"/>
  <c r="BK120" i="10"/>
  <c r="J120" i="10"/>
  <c r="BE120" i="10" s="1"/>
  <c r="BI119" i="10"/>
  <c r="BH119" i="10"/>
  <c r="BG119" i="10"/>
  <c r="BF119" i="10"/>
  <c r="T119" i="10"/>
  <c r="R119" i="10"/>
  <c r="P119" i="10"/>
  <c r="BK119" i="10"/>
  <c r="J119" i="10"/>
  <c r="BE119" i="10"/>
  <c r="BI118" i="10"/>
  <c r="BH118" i="10"/>
  <c r="BG118" i="10"/>
  <c r="BF118" i="10"/>
  <c r="T118" i="10"/>
  <c r="R118" i="10"/>
  <c r="P118" i="10"/>
  <c r="BK118" i="10"/>
  <c r="J118" i="10"/>
  <c r="BE118" i="10" s="1"/>
  <c r="BI117" i="10"/>
  <c r="BH117" i="10"/>
  <c r="BG117" i="10"/>
  <c r="BF117" i="10"/>
  <c r="T117" i="10"/>
  <c r="R117" i="10"/>
  <c r="P117" i="10"/>
  <c r="BK117" i="10"/>
  <c r="J117" i="10"/>
  <c r="BE117" i="10" s="1"/>
  <c r="BI116" i="10"/>
  <c r="BH116" i="10"/>
  <c r="BG116" i="10"/>
  <c r="BF116" i="10"/>
  <c r="T116" i="10"/>
  <c r="R116" i="10"/>
  <c r="P116" i="10"/>
  <c r="BK116" i="10"/>
  <c r="J116" i="10"/>
  <c r="BE116" i="10" s="1"/>
  <c r="BI115" i="10"/>
  <c r="BH115" i="10"/>
  <c r="BG115" i="10"/>
  <c r="BF115" i="10"/>
  <c r="T115" i="10"/>
  <c r="R115" i="10"/>
  <c r="P115" i="10"/>
  <c r="BK115" i="10"/>
  <c r="J115" i="10"/>
  <c r="BE115" i="10"/>
  <c r="BI114" i="10"/>
  <c r="BH114" i="10"/>
  <c r="BG114" i="10"/>
  <c r="BF114" i="10"/>
  <c r="T114" i="10"/>
  <c r="R114" i="10"/>
  <c r="P114" i="10"/>
  <c r="BK114" i="10"/>
  <c r="J114" i="10"/>
  <c r="BE114" i="10" s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/>
  <c r="BI104" i="10"/>
  <c r="BH104" i="10"/>
  <c r="BG104" i="10"/>
  <c r="BF104" i="10"/>
  <c r="T104" i="10"/>
  <c r="R104" i="10"/>
  <c r="P104" i="10"/>
  <c r="BK104" i="10"/>
  <c r="J104" i="10"/>
  <c r="BE104" i="10" s="1"/>
  <c r="BI103" i="10"/>
  <c r="BH103" i="10"/>
  <c r="BG103" i="10"/>
  <c r="BF103" i="10"/>
  <c r="T103" i="10"/>
  <c r="R103" i="10"/>
  <c r="P103" i="10"/>
  <c r="BK103" i="10"/>
  <c r="J103" i="10"/>
  <c r="BE103" i="10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F33" i="10" s="1"/>
  <c r="BC62" i="1" s="1"/>
  <c r="BG91" i="10"/>
  <c r="BF91" i="10"/>
  <c r="T91" i="10"/>
  <c r="R91" i="10"/>
  <c r="P91" i="10"/>
  <c r="BK91" i="10"/>
  <c r="J91" i="10"/>
  <c r="BE91" i="10"/>
  <c r="BI90" i="10"/>
  <c r="BH90" i="10"/>
  <c r="BG90" i="10"/>
  <c r="BF90" i="10"/>
  <c r="T90" i="10"/>
  <c r="R90" i="10"/>
  <c r="R89" i="10"/>
  <c r="P90" i="10"/>
  <c r="P89" i="10" s="1"/>
  <c r="P88" i="10" s="1"/>
  <c r="BK90" i="10"/>
  <c r="J90" i="10"/>
  <c r="BE90" i="10"/>
  <c r="BI87" i="10"/>
  <c r="BH87" i="10"/>
  <c r="BG87" i="10"/>
  <c r="BF87" i="10"/>
  <c r="T87" i="10"/>
  <c r="R87" i="10"/>
  <c r="R85" i="10" s="1"/>
  <c r="R84" i="10" s="1"/>
  <c r="P87" i="10"/>
  <c r="P85" i="10" s="1"/>
  <c r="P84" i="10" s="1"/>
  <c r="BK87" i="10"/>
  <c r="J87" i="10"/>
  <c r="BE87" i="10"/>
  <c r="BI86" i="10"/>
  <c r="BH86" i="10"/>
  <c r="BG86" i="10"/>
  <c r="BF86" i="10"/>
  <c r="T86" i="10"/>
  <c r="T85" i="10"/>
  <c r="T84" i="10" s="1"/>
  <c r="R86" i="10"/>
  <c r="P86" i="10"/>
  <c r="BK86" i="10"/>
  <c r="BK85" i="10" s="1"/>
  <c r="J86" i="10"/>
  <c r="BE86" i="10"/>
  <c r="J79" i="10"/>
  <c r="F79" i="10"/>
  <c r="F77" i="10"/>
  <c r="E75" i="10"/>
  <c r="J51" i="10"/>
  <c r="F51" i="10"/>
  <c r="F49" i="10"/>
  <c r="E47" i="10"/>
  <c r="J18" i="10"/>
  <c r="E18" i="10"/>
  <c r="F52" i="10" s="1"/>
  <c r="F80" i="10"/>
  <c r="J17" i="10"/>
  <c r="J12" i="10"/>
  <c r="J49" i="10" s="1"/>
  <c r="J77" i="10"/>
  <c r="E7" i="10"/>
  <c r="E73" i="10"/>
  <c r="E45" i="10"/>
  <c r="AY61" i="1"/>
  <c r="AX61" i="1"/>
  <c r="BI243" i="9"/>
  <c r="BH243" i="9"/>
  <c r="BG243" i="9"/>
  <c r="BF243" i="9"/>
  <c r="T243" i="9"/>
  <c r="R243" i="9"/>
  <c r="P243" i="9"/>
  <c r="BK243" i="9"/>
  <c r="BK236" i="9" s="1"/>
  <c r="J243" i="9"/>
  <c r="BE243" i="9"/>
  <c r="BI241" i="9"/>
  <c r="BH241" i="9"/>
  <c r="BG241" i="9"/>
  <c r="BF241" i="9"/>
  <c r="T241" i="9"/>
  <c r="R241" i="9"/>
  <c r="P241" i="9"/>
  <c r="BK241" i="9"/>
  <c r="J241" i="9"/>
  <c r="BE241" i="9"/>
  <c r="BI239" i="9"/>
  <c r="BH239" i="9"/>
  <c r="BG239" i="9"/>
  <c r="BF239" i="9"/>
  <c r="T239" i="9"/>
  <c r="T236" i="9" s="1"/>
  <c r="R239" i="9"/>
  <c r="P239" i="9"/>
  <c r="BK239" i="9"/>
  <c r="J239" i="9"/>
  <c r="BE239" i="9"/>
  <c r="BI237" i="9"/>
  <c r="BH237" i="9"/>
  <c r="BG237" i="9"/>
  <c r="BF237" i="9"/>
  <c r="T237" i="9"/>
  <c r="T235" i="9"/>
  <c r="R237" i="9"/>
  <c r="P237" i="9"/>
  <c r="P236" i="9"/>
  <c r="P235" i="9" s="1"/>
  <c r="BK237" i="9"/>
  <c r="J237" i="9"/>
  <c r="BE237" i="9"/>
  <c r="BI234" i="9"/>
  <c r="BH234" i="9"/>
  <c r="BG234" i="9"/>
  <c r="BF234" i="9"/>
  <c r="T234" i="9"/>
  <c r="T233" i="9"/>
  <c r="R234" i="9"/>
  <c r="R233" i="9"/>
  <c r="P234" i="9"/>
  <c r="P233" i="9" s="1"/>
  <c r="BK234" i="9"/>
  <c r="BK233" i="9"/>
  <c r="J233" i="9"/>
  <c r="J69" i="9" s="1"/>
  <c r="J234" i="9"/>
  <c r="BE234" i="9" s="1"/>
  <c r="BI232" i="9"/>
  <c r="BH232" i="9"/>
  <c r="BG232" i="9"/>
  <c r="BF232" i="9"/>
  <c r="T232" i="9"/>
  <c r="R232" i="9"/>
  <c r="P232" i="9"/>
  <c r="BK232" i="9"/>
  <c r="J232" i="9"/>
  <c r="BE232" i="9"/>
  <c r="BI231" i="9"/>
  <c r="BH231" i="9"/>
  <c r="BG231" i="9"/>
  <c r="BF231" i="9"/>
  <c r="T231" i="9"/>
  <c r="R231" i="9"/>
  <c r="P231" i="9"/>
  <c r="BK231" i="9"/>
  <c r="J231" i="9"/>
  <c r="BE231" i="9"/>
  <c r="BI230" i="9"/>
  <c r="BH230" i="9"/>
  <c r="BG230" i="9"/>
  <c r="BF230" i="9"/>
  <c r="T230" i="9"/>
  <c r="R230" i="9"/>
  <c r="P230" i="9"/>
  <c r="BK230" i="9"/>
  <c r="J230" i="9"/>
  <c r="BE230" i="9"/>
  <c r="BI227" i="9"/>
  <c r="BH227" i="9"/>
  <c r="BG227" i="9"/>
  <c r="BF227" i="9"/>
  <c r="T227" i="9"/>
  <c r="R227" i="9"/>
  <c r="P227" i="9"/>
  <c r="BK227" i="9"/>
  <c r="J227" i="9"/>
  <c r="BE227" i="9"/>
  <c r="BI225" i="9"/>
  <c r="BH225" i="9"/>
  <c r="BG225" i="9"/>
  <c r="BF225" i="9"/>
  <c r="T225" i="9"/>
  <c r="T224" i="9"/>
  <c r="R225" i="9"/>
  <c r="P225" i="9"/>
  <c r="P224" i="9" s="1"/>
  <c r="BK225" i="9"/>
  <c r="BK224" i="9"/>
  <c r="J224" i="9"/>
  <c r="J68" i="9" s="1"/>
  <c r="J225" i="9"/>
  <c r="BE225" i="9" s="1"/>
  <c r="BI222" i="9"/>
  <c r="BH222" i="9"/>
  <c r="BG222" i="9"/>
  <c r="BF222" i="9"/>
  <c r="T222" i="9"/>
  <c r="T213" i="9" s="1"/>
  <c r="R222" i="9"/>
  <c r="R213" i="9" s="1"/>
  <c r="P222" i="9"/>
  <c r="BK222" i="9"/>
  <c r="J222" i="9"/>
  <c r="BE222" i="9"/>
  <c r="BI220" i="9"/>
  <c r="BH220" i="9"/>
  <c r="BG220" i="9"/>
  <c r="BF220" i="9"/>
  <c r="T220" i="9"/>
  <c r="R220" i="9"/>
  <c r="P220" i="9"/>
  <c r="BK220" i="9"/>
  <c r="BK213" i="9" s="1"/>
  <c r="J213" i="9" s="1"/>
  <c r="J67" i="9" s="1"/>
  <c r="J220" i="9"/>
  <c r="BE220" i="9"/>
  <c r="BI214" i="9"/>
  <c r="BH214" i="9"/>
  <c r="BG214" i="9"/>
  <c r="BF214" i="9"/>
  <c r="T214" i="9"/>
  <c r="R214" i="9"/>
  <c r="P214" i="9"/>
  <c r="P213" i="9" s="1"/>
  <c r="BK214" i="9"/>
  <c r="J214" i="9"/>
  <c r="BE214" i="9" s="1"/>
  <c r="BI211" i="9"/>
  <c r="BH211" i="9"/>
  <c r="BG211" i="9"/>
  <c r="BF211" i="9"/>
  <c r="T211" i="9"/>
  <c r="T208" i="9" s="1"/>
  <c r="R211" i="9"/>
  <c r="P211" i="9"/>
  <c r="BK211" i="9"/>
  <c r="J211" i="9"/>
  <c r="BE211" i="9" s="1"/>
  <c r="BI209" i="9"/>
  <c r="BH209" i="9"/>
  <c r="BG209" i="9"/>
  <c r="BF209" i="9"/>
  <c r="T209" i="9"/>
  <c r="R209" i="9"/>
  <c r="R208" i="9" s="1"/>
  <c r="P209" i="9"/>
  <c r="P208" i="9"/>
  <c r="BK209" i="9"/>
  <c r="BK208" i="9" s="1"/>
  <c r="J208" i="9" s="1"/>
  <c r="J209" i="9"/>
  <c r="BE209" i="9"/>
  <c r="J66" i="9"/>
  <c r="BI207" i="9"/>
  <c r="BH207" i="9"/>
  <c r="BG207" i="9"/>
  <c r="BF207" i="9"/>
  <c r="T207" i="9"/>
  <c r="R207" i="9"/>
  <c r="P207" i="9"/>
  <c r="BK207" i="9"/>
  <c r="J207" i="9"/>
  <c r="BE207" i="9"/>
  <c r="BI205" i="9"/>
  <c r="BH205" i="9"/>
  <c r="BG205" i="9"/>
  <c r="BF205" i="9"/>
  <c r="T205" i="9"/>
  <c r="R205" i="9"/>
  <c r="P205" i="9"/>
  <c r="BK205" i="9"/>
  <c r="J205" i="9"/>
  <c r="BE205" i="9"/>
  <c r="BI203" i="9"/>
  <c r="BH203" i="9"/>
  <c r="BG203" i="9"/>
  <c r="BF203" i="9"/>
  <c r="T203" i="9"/>
  <c r="R203" i="9"/>
  <c r="P203" i="9"/>
  <c r="BK203" i="9"/>
  <c r="J203" i="9"/>
  <c r="BE203" i="9"/>
  <c r="BI202" i="9"/>
  <c r="BH202" i="9"/>
  <c r="BG202" i="9"/>
  <c r="BF202" i="9"/>
  <c r="T202" i="9"/>
  <c r="R202" i="9"/>
  <c r="P202" i="9"/>
  <c r="BK202" i="9"/>
  <c r="J202" i="9"/>
  <c r="BE202" i="9"/>
  <c r="BI200" i="9"/>
  <c r="BH200" i="9"/>
  <c r="BG200" i="9"/>
  <c r="BF200" i="9"/>
  <c r="T200" i="9"/>
  <c r="R200" i="9"/>
  <c r="P200" i="9"/>
  <c r="BK200" i="9"/>
  <c r="J200" i="9"/>
  <c r="BE200" i="9"/>
  <c r="BI199" i="9"/>
  <c r="BH199" i="9"/>
  <c r="BG199" i="9"/>
  <c r="BF199" i="9"/>
  <c r="T199" i="9"/>
  <c r="R199" i="9"/>
  <c r="P199" i="9"/>
  <c r="BK199" i="9"/>
  <c r="J199" i="9"/>
  <c r="BE199" i="9"/>
  <c r="BI197" i="9"/>
  <c r="BH197" i="9"/>
  <c r="BG197" i="9"/>
  <c r="BF197" i="9"/>
  <c r="T197" i="9"/>
  <c r="R197" i="9"/>
  <c r="P197" i="9"/>
  <c r="BK197" i="9"/>
  <c r="J197" i="9"/>
  <c r="BE197" i="9"/>
  <c r="BI196" i="9"/>
  <c r="BH196" i="9"/>
  <c r="BG196" i="9"/>
  <c r="BF196" i="9"/>
  <c r="T196" i="9"/>
  <c r="R196" i="9"/>
  <c r="P196" i="9"/>
  <c r="BK196" i="9"/>
  <c r="J196" i="9"/>
  <c r="BE196" i="9"/>
  <c r="BI194" i="9"/>
  <c r="BH194" i="9"/>
  <c r="BG194" i="9"/>
  <c r="BF194" i="9"/>
  <c r="T194" i="9"/>
  <c r="R194" i="9"/>
  <c r="P194" i="9"/>
  <c r="BK194" i="9"/>
  <c r="J194" i="9"/>
  <c r="BE194" i="9"/>
  <c r="BI192" i="9"/>
  <c r="BH192" i="9"/>
  <c r="BG192" i="9"/>
  <c r="BF192" i="9"/>
  <c r="T192" i="9"/>
  <c r="R192" i="9"/>
  <c r="P192" i="9"/>
  <c r="BK192" i="9"/>
  <c r="J192" i="9"/>
  <c r="BE192" i="9"/>
  <c r="BI190" i="9"/>
  <c r="BH190" i="9"/>
  <c r="BG190" i="9"/>
  <c r="BF190" i="9"/>
  <c r="T190" i="9"/>
  <c r="R190" i="9"/>
  <c r="P190" i="9"/>
  <c r="BK190" i="9"/>
  <c r="J190" i="9"/>
  <c r="BE190" i="9"/>
  <c r="BI189" i="9"/>
  <c r="BH189" i="9"/>
  <c r="BG189" i="9"/>
  <c r="BF189" i="9"/>
  <c r="T189" i="9"/>
  <c r="R189" i="9"/>
  <c r="P189" i="9"/>
  <c r="BK189" i="9"/>
  <c r="J189" i="9"/>
  <c r="BE189" i="9"/>
  <c r="BI187" i="9"/>
  <c r="BH187" i="9"/>
  <c r="BG187" i="9"/>
  <c r="BF187" i="9"/>
  <c r="T187" i="9"/>
  <c r="R187" i="9"/>
  <c r="P187" i="9"/>
  <c r="BK187" i="9"/>
  <c r="J187" i="9"/>
  <c r="BE187" i="9"/>
  <c r="BI185" i="9"/>
  <c r="BH185" i="9"/>
  <c r="BG185" i="9"/>
  <c r="BF185" i="9"/>
  <c r="T185" i="9"/>
  <c r="R185" i="9"/>
  <c r="P185" i="9"/>
  <c r="BK185" i="9"/>
  <c r="J185" i="9"/>
  <c r="BE185" i="9"/>
  <c r="BI184" i="9"/>
  <c r="BH184" i="9"/>
  <c r="BG184" i="9"/>
  <c r="BF184" i="9"/>
  <c r="T184" i="9"/>
  <c r="R184" i="9"/>
  <c r="P184" i="9"/>
  <c r="BK184" i="9"/>
  <c r="J184" i="9"/>
  <c r="BE184" i="9"/>
  <c r="BI182" i="9"/>
  <c r="BH182" i="9"/>
  <c r="BG182" i="9"/>
  <c r="BF182" i="9"/>
  <c r="T182" i="9"/>
  <c r="R182" i="9"/>
  <c r="P182" i="9"/>
  <c r="BK182" i="9"/>
  <c r="J182" i="9"/>
  <c r="BE182" i="9"/>
  <c r="BI181" i="9"/>
  <c r="BH181" i="9"/>
  <c r="BG181" i="9"/>
  <c r="BF181" i="9"/>
  <c r="T181" i="9"/>
  <c r="R181" i="9"/>
  <c r="P181" i="9"/>
  <c r="BK181" i="9"/>
  <c r="J181" i="9"/>
  <c r="BE181" i="9"/>
  <c r="BI180" i="9"/>
  <c r="BH180" i="9"/>
  <c r="BG180" i="9"/>
  <c r="BF180" i="9"/>
  <c r="T180" i="9"/>
  <c r="R180" i="9"/>
  <c r="P180" i="9"/>
  <c r="BK180" i="9"/>
  <c r="J180" i="9"/>
  <c r="BE180" i="9"/>
  <c r="BI178" i="9"/>
  <c r="BH178" i="9"/>
  <c r="BG178" i="9"/>
  <c r="BF178" i="9"/>
  <c r="T178" i="9"/>
  <c r="R178" i="9"/>
  <c r="P178" i="9"/>
  <c r="BK178" i="9"/>
  <c r="J178" i="9"/>
  <c r="BE178" i="9"/>
  <c r="BI177" i="9"/>
  <c r="BH177" i="9"/>
  <c r="BG177" i="9"/>
  <c r="BF177" i="9"/>
  <c r="T177" i="9"/>
  <c r="R177" i="9"/>
  <c r="P177" i="9"/>
  <c r="BK177" i="9"/>
  <c r="J177" i="9"/>
  <c r="BE177" i="9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R168" i="9" s="1"/>
  <c r="P174" i="9"/>
  <c r="BK174" i="9"/>
  <c r="J174" i="9"/>
  <c r="BE174" i="9"/>
  <c r="BI172" i="9"/>
  <c r="BH172" i="9"/>
  <c r="BG172" i="9"/>
  <c r="BF172" i="9"/>
  <c r="T172" i="9"/>
  <c r="R172" i="9"/>
  <c r="P172" i="9"/>
  <c r="P168" i="9" s="1"/>
  <c r="BK172" i="9"/>
  <c r="J172" i="9"/>
  <c r="BE172" i="9"/>
  <c r="BI171" i="9"/>
  <c r="BH171" i="9"/>
  <c r="BG171" i="9"/>
  <c r="BF171" i="9"/>
  <c r="T171" i="9"/>
  <c r="T168" i="9" s="1"/>
  <c r="R171" i="9"/>
  <c r="P171" i="9"/>
  <c r="BK171" i="9"/>
  <c r="J171" i="9"/>
  <c r="BE171" i="9"/>
  <c r="BI169" i="9"/>
  <c r="BH169" i="9"/>
  <c r="BG169" i="9"/>
  <c r="BF169" i="9"/>
  <c r="T169" i="9"/>
  <c r="R169" i="9"/>
  <c r="P169" i="9"/>
  <c r="BK169" i="9"/>
  <c r="BK168" i="9" s="1"/>
  <c r="J168" i="9" s="1"/>
  <c r="J65" i="9" s="1"/>
  <c r="J169" i="9"/>
  <c r="BE169" i="9" s="1"/>
  <c r="BI166" i="9"/>
  <c r="BH166" i="9"/>
  <c r="BG166" i="9"/>
  <c r="BF166" i="9"/>
  <c r="T166" i="9"/>
  <c r="T165" i="9"/>
  <c r="R166" i="9"/>
  <c r="R165" i="9"/>
  <c r="P166" i="9"/>
  <c r="P165" i="9"/>
  <c r="BK166" i="9"/>
  <c r="BK165" i="9"/>
  <c r="J165" i="9" s="1"/>
  <c r="J64" i="9" s="1"/>
  <c r="J166" i="9"/>
  <c r="BE166" i="9" s="1"/>
  <c r="BI163" i="9"/>
  <c r="BH163" i="9"/>
  <c r="BG163" i="9"/>
  <c r="BF163" i="9"/>
  <c r="T163" i="9"/>
  <c r="T162" i="9"/>
  <c r="R163" i="9"/>
  <c r="R162" i="9" s="1"/>
  <c r="P163" i="9"/>
  <c r="P162" i="9"/>
  <c r="BK163" i="9"/>
  <c r="BK162" i="9" s="1"/>
  <c r="J162" i="9" s="1"/>
  <c r="J163" i="9"/>
  <c r="BE163" i="9" s="1"/>
  <c r="F32" i="9" s="1"/>
  <c r="AZ61" i="1" s="1"/>
  <c r="J63" i="9"/>
  <c r="BI160" i="9"/>
  <c r="BH160" i="9"/>
  <c r="BG160" i="9"/>
  <c r="BF160" i="9"/>
  <c r="T160" i="9"/>
  <c r="R160" i="9"/>
  <c r="P160" i="9"/>
  <c r="BK160" i="9"/>
  <c r="J160" i="9"/>
  <c r="BE160" i="9"/>
  <c r="BI158" i="9"/>
  <c r="BH158" i="9"/>
  <c r="BG158" i="9"/>
  <c r="BF158" i="9"/>
  <c r="T158" i="9"/>
  <c r="R158" i="9"/>
  <c r="P158" i="9"/>
  <c r="BK158" i="9"/>
  <c r="J158" i="9"/>
  <c r="BE158" i="9"/>
  <c r="BI154" i="9"/>
  <c r="BH154" i="9"/>
  <c r="BG154" i="9"/>
  <c r="BF154" i="9"/>
  <c r="T154" i="9"/>
  <c r="R154" i="9"/>
  <c r="P154" i="9"/>
  <c r="BK154" i="9"/>
  <c r="J154" i="9"/>
  <c r="BE154" i="9"/>
  <c r="BI150" i="9"/>
  <c r="BH150" i="9"/>
  <c r="BG150" i="9"/>
  <c r="BF150" i="9"/>
  <c r="T150" i="9"/>
  <c r="R150" i="9"/>
  <c r="P150" i="9"/>
  <c r="BK150" i="9"/>
  <c r="J150" i="9"/>
  <c r="BE150" i="9"/>
  <c r="BI148" i="9"/>
  <c r="BH148" i="9"/>
  <c r="BG148" i="9"/>
  <c r="BF148" i="9"/>
  <c r="T148" i="9"/>
  <c r="R148" i="9"/>
  <c r="P148" i="9"/>
  <c r="BK148" i="9"/>
  <c r="J148" i="9"/>
  <c r="BE148" i="9"/>
  <c r="BI146" i="9"/>
  <c r="BH146" i="9"/>
  <c r="BG146" i="9"/>
  <c r="BF146" i="9"/>
  <c r="T146" i="9"/>
  <c r="R146" i="9"/>
  <c r="P146" i="9"/>
  <c r="BK146" i="9"/>
  <c r="J146" i="9"/>
  <c r="BE146" i="9"/>
  <c r="BI144" i="9"/>
  <c r="BH144" i="9"/>
  <c r="BG144" i="9"/>
  <c r="BF144" i="9"/>
  <c r="T144" i="9"/>
  <c r="R144" i="9"/>
  <c r="P144" i="9"/>
  <c r="BK144" i="9"/>
  <c r="J144" i="9"/>
  <c r="BE144" i="9"/>
  <c r="BI142" i="9"/>
  <c r="BH142" i="9"/>
  <c r="BG142" i="9"/>
  <c r="BF142" i="9"/>
  <c r="T142" i="9"/>
  <c r="R142" i="9"/>
  <c r="P142" i="9"/>
  <c r="BK142" i="9"/>
  <c r="J142" i="9"/>
  <c r="BE142" i="9"/>
  <c r="BI139" i="9"/>
  <c r="BH139" i="9"/>
  <c r="BG139" i="9"/>
  <c r="BF139" i="9"/>
  <c r="T139" i="9"/>
  <c r="R139" i="9"/>
  <c r="P139" i="9"/>
  <c r="BK139" i="9"/>
  <c r="J139" i="9"/>
  <c r="BE139" i="9"/>
  <c r="BI137" i="9"/>
  <c r="BH137" i="9"/>
  <c r="BG137" i="9"/>
  <c r="BF137" i="9"/>
  <c r="T137" i="9"/>
  <c r="R137" i="9"/>
  <c r="P137" i="9"/>
  <c r="BK137" i="9"/>
  <c r="J137" i="9"/>
  <c r="BE137" i="9"/>
  <c r="BI135" i="9"/>
  <c r="BH135" i="9"/>
  <c r="BG135" i="9"/>
  <c r="BF135" i="9"/>
  <c r="T135" i="9"/>
  <c r="R135" i="9"/>
  <c r="P135" i="9"/>
  <c r="BK135" i="9"/>
  <c r="J135" i="9"/>
  <c r="BE135" i="9"/>
  <c r="BI133" i="9"/>
  <c r="BH133" i="9"/>
  <c r="BG133" i="9"/>
  <c r="BF133" i="9"/>
  <c r="T133" i="9"/>
  <c r="R133" i="9"/>
  <c r="P133" i="9"/>
  <c r="BK133" i="9"/>
  <c r="J133" i="9"/>
  <c r="BE133" i="9"/>
  <c r="BI131" i="9"/>
  <c r="BH131" i="9"/>
  <c r="BG131" i="9"/>
  <c r="BF131" i="9"/>
  <c r="T131" i="9"/>
  <c r="R131" i="9"/>
  <c r="P131" i="9"/>
  <c r="BK131" i="9"/>
  <c r="J131" i="9"/>
  <c r="BE131" i="9"/>
  <c r="BI129" i="9"/>
  <c r="BH129" i="9"/>
  <c r="BG129" i="9"/>
  <c r="BF129" i="9"/>
  <c r="T129" i="9"/>
  <c r="R129" i="9"/>
  <c r="P129" i="9"/>
  <c r="BK129" i="9"/>
  <c r="J129" i="9"/>
  <c r="BE129" i="9"/>
  <c r="BI127" i="9"/>
  <c r="BH127" i="9"/>
  <c r="BG127" i="9"/>
  <c r="BF127" i="9"/>
  <c r="T127" i="9"/>
  <c r="R127" i="9"/>
  <c r="P127" i="9"/>
  <c r="BK127" i="9"/>
  <c r="J127" i="9"/>
  <c r="BE127" i="9"/>
  <c r="BI125" i="9"/>
  <c r="BH125" i="9"/>
  <c r="BG125" i="9"/>
  <c r="BF125" i="9"/>
  <c r="T125" i="9"/>
  <c r="R125" i="9"/>
  <c r="P125" i="9"/>
  <c r="BK125" i="9"/>
  <c r="J125" i="9"/>
  <c r="BE125" i="9"/>
  <c r="BI121" i="9"/>
  <c r="BH121" i="9"/>
  <c r="BG121" i="9"/>
  <c r="BF121" i="9"/>
  <c r="T121" i="9"/>
  <c r="R121" i="9"/>
  <c r="P121" i="9"/>
  <c r="BK121" i="9"/>
  <c r="J121" i="9"/>
  <c r="BE121" i="9"/>
  <c r="BI119" i="9"/>
  <c r="BH119" i="9"/>
  <c r="BG119" i="9"/>
  <c r="BF119" i="9"/>
  <c r="T119" i="9"/>
  <c r="R119" i="9"/>
  <c r="P119" i="9"/>
  <c r="BK119" i="9"/>
  <c r="J119" i="9"/>
  <c r="BE119" i="9"/>
  <c r="BI117" i="9"/>
  <c r="BH117" i="9"/>
  <c r="BG117" i="9"/>
  <c r="BF117" i="9"/>
  <c r="T117" i="9"/>
  <c r="R117" i="9"/>
  <c r="P117" i="9"/>
  <c r="BK117" i="9"/>
  <c r="J117" i="9"/>
  <c r="BE117" i="9"/>
  <c r="BI115" i="9"/>
  <c r="BH115" i="9"/>
  <c r="BG115" i="9"/>
  <c r="BF115" i="9"/>
  <c r="T115" i="9"/>
  <c r="R115" i="9"/>
  <c r="P115" i="9"/>
  <c r="BK115" i="9"/>
  <c r="J115" i="9"/>
  <c r="BE115" i="9"/>
  <c r="BI113" i="9"/>
  <c r="BH113" i="9"/>
  <c r="BG113" i="9"/>
  <c r="BF113" i="9"/>
  <c r="T113" i="9"/>
  <c r="R113" i="9"/>
  <c r="P113" i="9"/>
  <c r="BK113" i="9"/>
  <c r="J113" i="9"/>
  <c r="BE113" i="9"/>
  <c r="BI107" i="9"/>
  <c r="BH107" i="9"/>
  <c r="BG107" i="9"/>
  <c r="BF107" i="9"/>
  <c r="T107" i="9"/>
  <c r="R107" i="9"/>
  <c r="P107" i="9"/>
  <c r="BK107" i="9"/>
  <c r="J107" i="9"/>
  <c r="BE107" i="9"/>
  <c r="BI105" i="9"/>
  <c r="BH105" i="9"/>
  <c r="BG105" i="9"/>
  <c r="BF105" i="9"/>
  <c r="T105" i="9"/>
  <c r="R105" i="9"/>
  <c r="P105" i="9"/>
  <c r="BK105" i="9"/>
  <c r="J105" i="9"/>
  <c r="BE105" i="9"/>
  <c r="BI102" i="9"/>
  <c r="BH102" i="9"/>
  <c r="BG102" i="9"/>
  <c r="BF102" i="9"/>
  <c r="T102" i="9"/>
  <c r="R102" i="9"/>
  <c r="P102" i="9"/>
  <c r="BK102" i="9"/>
  <c r="J102" i="9"/>
  <c r="BE102" i="9"/>
  <c r="BI100" i="9"/>
  <c r="BH100" i="9"/>
  <c r="BG100" i="9"/>
  <c r="BF100" i="9"/>
  <c r="T100" i="9"/>
  <c r="R100" i="9"/>
  <c r="P100" i="9"/>
  <c r="BK100" i="9"/>
  <c r="J100" i="9"/>
  <c r="BE100" i="9"/>
  <c r="BI98" i="9"/>
  <c r="BH98" i="9"/>
  <c r="BG98" i="9"/>
  <c r="BF98" i="9"/>
  <c r="J33" i="9" s="1"/>
  <c r="AW61" i="1" s="1"/>
  <c r="T98" i="9"/>
  <c r="R98" i="9"/>
  <c r="P98" i="9"/>
  <c r="BK98" i="9"/>
  <c r="J98" i="9"/>
  <c r="BE98" i="9"/>
  <c r="BI96" i="9"/>
  <c r="F36" i="9"/>
  <c r="BD61" i="1" s="1"/>
  <c r="BH96" i="9"/>
  <c r="BG96" i="9"/>
  <c r="BF96" i="9"/>
  <c r="T96" i="9"/>
  <c r="T95" i="9"/>
  <c r="R96" i="9"/>
  <c r="P96" i="9"/>
  <c r="P95" i="9"/>
  <c r="P94" i="9" s="1"/>
  <c r="BK96" i="9"/>
  <c r="J96" i="9"/>
  <c r="BE96" i="9"/>
  <c r="J89" i="9"/>
  <c r="F89" i="9"/>
  <c r="F87" i="9"/>
  <c r="E85" i="9"/>
  <c r="J55" i="9"/>
  <c r="F55" i="9"/>
  <c r="F53" i="9"/>
  <c r="E51" i="9"/>
  <c r="J20" i="9"/>
  <c r="E20" i="9"/>
  <c r="J19" i="9"/>
  <c r="J14" i="9"/>
  <c r="E7" i="9"/>
  <c r="AY60" i="1"/>
  <c r="AX60" i="1"/>
  <c r="BI206" i="8"/>
  <c r="BH206" i="8"/>
  <c r="BG206" i="8"/>
  <c r="BF206" i="8"/>
  <c r="T206" i="8"/>
  <c r="T204" i="8" s="1"/>
  <c r="R206" i="8"/>
  <c r="P206" i="8"/>
  <c r="P204" i="8" s="1"/>
  <c r="BK206" i="8"/>
  <c r="J206" i="8"/>
  <c r="BE206" i="8" s="1"/>
  <c r="BI205" i="8"/>
  <c r="BH205" i="8"/>
  <c r="BG205" i="8"/>
  <c r="BF205" i="8"/>
  <c r="T205" i="8"/>
  <c r="R205" i="8"/>
  <c r="R204" i="8" s="1"/>
  <c r="P205" i="8"/>
  <c r="BK205" i="8"/>
  <c r="BK204" i="8" s="1"/>
  <c r="J204" i="8" s="1"/>
  <c r="J68" i="8" s="1"/>
  <c r="J205" i="8"/>
  <c r="BE205" i="8" s="1"/>
  <c r="BI203" i="8"/>
  <c r="BH203" i="8"/>
  <c r="BG203" i="8"/>
  <c r="BF203" i="8"/>
  <c r="T203" i="8"/>
  <c r="R203" i="8"/>
  <c r="P203" i="8"/>
  <c r="BK203" i="8"/>
  <c r="J203" i="8"/>
  <c r="BE203" i="8"/>
  <c r="BI200" i="8"/>
  <c r="BH200" i="8"/>
  <c r="BG200" i="8"/>
  <c r="BF200" i="8"/>
  <c r="T200" i="8"/>
  <c r="T198" i="8" s="1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BK198" i="8" s="1"/>
  <c r="J198" i="8" s="1"/>
  <c r="J67" i="8" s="1"/>
  <c r="J199" i="8"/>
  <c r="BE199" i="8"/>
  <c r="BI196" i="8"/>
  <c r="BH196" i="8"/>
  <c r="BG196" i="8"/>
  <c r="BF196" i="8"/>
  <c r="T196" i="8"/>
  <c r="R196" i="8"/>
  <c r="P196" i="8"/>
  <c r="BK196" i="8"/>
  <c r="J196" i="8"/>
  <c r="BE196" i="8"/>
  <c r="BI194" i="8"/>
  <c r="BH194" i="8"/>
  <c r="BG194" i="8"/>
  <c r="BF194" i="8"/>
  <c r="T194" i="8"/>
  <c r="R194" i="8"/>
  <c r="P194" i="8"/>
  <c r="BK194" i="8"/>
  <c r="J194" i="8"/>
  <c r="BE194" i="8" s="1"/>
  <c r="BI189" i="8"/>
  <c r="BH189" i="8"/>
  <c r="BG189" i="8"/>
  <c r="BF189" i="8"/>
  <c r="T189" i="8"/>
  <c r="T188" i="8" s="1"/>
  <c r="R189" i="8"/>
  <c r="P189" i="8"/>
  <c r="P188" i="8"/>
  <c r="BK189" i="8"/>
  <c r="J189" i="8"/>
  <c r="BE189" i="8" s="1"/>
  <c r="BI186" i="8"/>
  <c r="BH186" i="8"/>
  <c r="BG186" i="8"/>
  <c r="BF186" i="8"/>
  <c r="T186" i="8"/>
  <c r="R186" i="8"/>
  <c r="P186" i="8"/>
  <c r="BK186" i="8"/>
  <c r="J186" i="8"/>
  <c r="BE186" i="8"/>
  <c r="BI184" i="8"/>
  <c r="BH184" i="8"/>
  <c r="BG184" i="8"/>
  <c r="BF184" i="8"/>
  <c r="T184" i="8"/>
  <c r="R184" i="8"/>
  <c r="P184" i="8"/>
  <c r="BK184" i="8"/>
  <c r="J184" i="8"/>
  <c r="BE184" i="8" s="1"/>
  <c r="BI182" i="8"/>
  <c r="BH182" i="8"/>
  <c r="BG182" i="8"/>
  <c r="BF182" i="8"/>
  <c r="T182" i="8"/>
  <c r="R182" i="8"/>
  <c r="P182" i="8"/>
  <c r="BK182" i="8"/>
  <c r="J182" i="8"/>
  <c r="BE182" i="8" s="1"/>
  <c r="BI180" i="8"/>
  <c r="BH180" i="8"/>
  <c r="BG180" i="8"/>
  <c r="BF180" i="8"/>
  <c r="T180" i="8"/>
  <c r="R180" i="8"/>
  <c r="P180" i="8"/>
  <c r="BK180" i="8"/>
  <c r="J180" i="8"/>
  <c r="BE180" i="8" s="1"/>
  <c r="BI178" i="8"/>
  <c r="BH178" i="8"/>
  <c r="BG178" i="8"/>
  <c r="BF178" i="8"/>
  <c r="T178" i="8"/>
  <c r="R178" i="8"/>
  <c r="R166" i="8" s="1"/>
  <c r="P178" i="8"/>
  <c r="BK178" i="8"/>
  <c r="J178" i="8"/>
  <c r="BE178" i="8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/>
  <c r="BI174" i="8"/>
  <c r="BH174" i="8"/>
  <c r="BG174" i="8"/>
  <c r="BF174" i="8"/>
  <c r="T174" i="8"/>
  <c r="R174" i="8"/>
  <c r="P174" i="8"/>
  <c r="BK174" i="8"/>
  <c r="J174" i="8"/>
  <c r="BE174" i="8" s="1"/>
  <c r="BI172" i="8"/>
  <c r="BH172" i="8"/>
  <c r="BG172" i="8"/>
  <c r="BF172" i="8"/>
  <c r="T172" i="8"/>
  <c r="R172" i="8"/>
  <c r="P172" i="8"/>
  <c r="BK172" i="8"/>
  <c r="J172" i="8"/>
  <c r="BE172" i="8"/>
  <c r="BI170" i="8"/>
  <c r="BH170" i="8"/>
  <c r="BG170" i="8"/>
  <c r="BF170" i="8"/>
  <c r="T170" i="8"/>
  <c r="R170" i="8"/>
  <c r="P170" i="8"/>
  <c r="BK170" i="8"/>
  <c r="J170" i="8"/>
  <c r="BE170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/>
  <c r="BI164" i="8"/>
  <c r="BH164" i="8"/>
  <c r="BG164" i="8"/>
  <c r="BF164" i="8"/>
  <c r="T164" i="8"/>
  <c r="T163" i="8" s="1"/>
  <c r="R164" i="8"/>
  <c r="R163" i="8"/>
  <c r="P164" i="8"/>
  <c r="P163" i="8" s="1"/>
  <c r="BK164" i="8"/>
  <c r="BK163" i="8"/>
  <c r="J163" i="8"/>
  <c r="J64" i="8" s="1"/>
  <c r="J164" i="8"/>
  <c r="BE164" i="8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/>
  <c r="BI157" i="8"/>
  <c r="BH157" i="8"/>
  <c r="BG157" i="8"/>
  <c r="BF157" i="8"/>
  <c r="T157" i="8"/>
  <c r="R157" i="8"/>
  <c r="R156" i="8"/>
  <c r="P157" i="8"/>
  <c r="P156" i="8" s="1"/>
  <c r="BK157" i="8"/>
  <c r="BK156" i="8"/>
  <c r="J156" i="8"/>
  <c r="J157" i="8"/>
  <c r="BE157" i="8"/>
  <c r="J63" i="8"/>
  <c r="BI154" i="8"/>
  <c r="BH154" i="8"/>
  <c r="BG154" i="8"/>
  <c r="BF154" i="8"/>
  <c r="T154" i="8"/>
  <c r="R154" i="8"/>
  <c r="P154" i="8"/>
  <c r="BK154" i="8"/>
  <c r="J154" i="8"/>
  <c r="BE154" i="8" s="1"/>
  <c r="BI152" i="8"/>
  <c r="BH152" i="8"/>
  <c r="BG152" i="8"/>
  <c r="BF152" i="8"/>
  <c r="T152" i="8"/>
  <c r="R152" i="8"/>
  <c r="P152" i="8"/>
  <c r="BK152" i="8"/>
  <c r="J152" i="8"/>
  <c r="BE152" i="8" s="1"/>
  <c r="BI148" i="8"/>
  <c r="BH148" i="8"/>
  <c r="BG148" i="8"/>
  <c r="BF148" i="8"/>
  <c r="T148" i="8"/>
  <c r="R148" i="8"/>
  <c r="P148" i="8"/>
  <c r="BK148" i="8"/>
  <c r="J148" i="8"/>
  <c r="BE148" i="8" s="1"/>
  <c r="BI144" i="8"/>
  <c r="BH144" i="8"/>
  <c r="BG144" i="8"/>
  <c r="BF144" i="8"/>
  <c r="T144" i="8"/>
  <c r="R144" i="8"/>
  <c r="P144" i="8"/>
  <c r="BK144" i="8"/>
  <c r="J144" i="8"/>
  <c r="BE144" i="8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F34" i="8" s="1"/>
  <c r="BB60" i="1" s="1"/>
  <c r="BF140" i="8"/>
  <c r="T140" i="8"/>
  <c r="R140" i="8"/>
  <c r="P140" i="8"/>
  <c r="BK140" i="8"/>
  <c r="J140" i="8"/>
  <c r="BE140" i="8"/>
  <c r="BI138" i="8"/>
  <c r="BH138" i="8"/>
  <c r="BG138" i="8"/>
  <c r="BF138" i="8"/>
  <c r="T138" i="8"/>
  <c r="R138" i="8"/>
  <c r="P138" i="8"/>
  <c r="BK138" i="8"/>
  <c r="J138" i="8"/>
  <c r="BE138" i="8" s="1"/>
  <c r="BI136" i="8"/>
  <c r="BH136" i="8"/>
  <c r="BG136" i="8"/>
  <c r="BF136" i="8"/>
  <c r="T136" i="8"/>
  <c r="R136" i="8"/>
  <c r="P136" i="8"/>
  <c r="BK136" i="8"/>
  <c r="J136" i="8"/>
  <c r="BE136" i="8"/>
  <c r="BI133" i="8"/>
  <c r="BH133" i="8"/>
  <c r="BG133" i="8"/>
  <c r="BF133" i="8"/>
  <c r="T133" i="8"/>
  <c r="R133" i="8"/>
  <c r="P133" i="8"/>
  <c r="BK133" i="8"/>
  <c r="J133" i="8"/>
  <c r="BE133" i="8" s="1"/>
  <c r="BI131" i="8"/>
  <c r="BH131" i="8"/>
  <c r="BG131" i="8"/>
  <c r="BF131" i="8"/>
  <c r="T131" i="8"/>
  <c r="R131" i="8"/>
  <c r="P131" i="8"/>
  <c r="BK131" i="8"/>
  <c r="J131" i="8"/>
  <c r="BE131" i="8" s="1"/>
  <c r="BI129" i="8"/>
  <c r="BH129" i="8"/>
  <c r="BG129" i="8"/>
  <c r="BF129" i="8"/>
  <c r="T129" i="8"/>
  <c r="R129" i="8"/>
  <c r="P129" i="8"/>
  <c r="BK129" i="8"/>
  <c r="J129" i="8"/>
  <c r="BE129" i="8" s="1"/>
  <c r="BI127" i="8"/>
  <c r="BH127" i="8"/>
  <c r="F35" i="8" s="1"/>
  <c r="BC60" i="1" s="1"/>
  <c r="BG127" i="8"/>
  <c r="BF127" i="8"/>
  <c r="T127" i="8"/>
  <c r="R127" i="8"/>
  <c r="P127" i="8"/>
  <c r="BK127" i="8"/>
  <c r="J127" i="8"/>
  <c r="BE127" i="8"/>
  <c r="BI125" i="8"/>
  <c r="BH125" i="8"/>
  <c r="BG125" i="8"/>
  <c r="BF125" i="8"/>
  <c r="T125" i="8"/>
  <c r="R125" i="8"/>
  <c r="P125" i="8"/>
  <c r="BK125" i="8"/>
  <c r="J125" i="8"/>
  <c r="BE125" i="8" s="1"/>
  <c r="BI123" i="8"/>
  <c r="BH123" i="8"/>
  <c r="BG123" i="8"/>
  <c r="BF123" i="8"/>
  <c r="T123" i="8"/>
  <c r="R123" i="8"/>
  <c r="P123" i="8"/>
  <c r="BK123" i="8"/>
  <c r="J123" i="8"/>
  <c r="BE123" i="8"/>
  <c r="BI121" i="8"/>
  <c r="BH121" i="8"/>
  <c r="BG121" i="8"/>
  <c r="BF121" i="8"/>
  <c r="T121" i="8"/>
  <c r="R121" i="8"/>
  <c r="P121" i="8"/>
  <c r="BK121" i="8"/>
  <c r="J121" i="8"/>
  <c r="BE121" i="8" s="1"/>
  <c r="BI119" i="8"/>
  <c r="BH119" i="8"/>
  <c r="BG119" i="8"/>
  <c r="BF119" i="8"/>
  <c r="T119" i="8"/>
  <c r="R119" i="8"/>
  <c r="P119" i="8"/>
  <c r="BK119" i="8"/>
  <c r="J119" i="8"/>
  <c r="BE119" i="8"/>
  <c r="BI115" i="8"/>
  <c r="BH115" i="8"/>
  <c r="BG115" i="8"/>
  <c r="BF115" i="8"/>
  <c r="T115" i="8"/>
  <c r="R115" i="8"/>
  <c r="P115" i="8"/>
  <c r="BK115" i="8"/>
  <c r="J115" i="8"/>
  <c r="BE115" i="8" s="1"/>
  <c r="BI111" i="8"/>
  <c r="BH111" i="8"/>
  <c r="BG111" i="8"/>
  <c r="BF111" i="8"/>
  <c r="T111" i="8"/>
  <c r="R111" i="8"/>
  <c r="P111" i="8"/>
  <c r="BK111" i="8"/>
  <c r="J111" i="8"/>
  <c r="BE111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/>
  <c r="BI105" i="8"/>
  <c r="BH105" i="8"/>
  <c r="BG105" i="8"/>
  <c r="BF105" i="8"/>
  <c r="T105" i="8"/>
  <c r="R105" i="8"/>
  <c r="P105" i="8"/>
  <c r="BK105" i="8"/>
  <c r="J105" i="8"/>
  <c r="BE105" i="8" s="1"/>
  <c r="BI103" i="8"/>
  <c r="BH103" i="8"/>
  <c r="BG103" i="8"/>
  <c r="BF103" i="8"/>
  <c r="T103" i="8"/>
  <c r="R103" i="8"/>
  <c r="P103" i="8"/>
  <c r="BK103" i="8"/>
  <c r="J103" i="8"/>
  <c r="BE103" i="8" s="1"/>
  <c r="BI97" i="8"/>
  <c r="BH97" i="8"/>
  <c r="BG97" i="8"/>
  <c r="BF97" i="8"/>
  <c r="T97" i="8"/>
  <c r="R97" i="8"/>
  <c r="P97" i="8"/>
  <c r="BK97" i="8"/>
  <c r="J97" i="8"/>
  <c r="BE97" i="8" s="1"/>
  <c r="BI95" i="8"/>
  <c r="BH95" i="8"/>
  <c r="BG95" i="8"/>
  <c r="BF95" i="8"/>
  <c r="T95" i="8"/>
  <c r="R95" i="8"/>
  <c r="P95" i="8"/>
  <c r="BK95" i="8"/>
  <c r="J95" i="8"/>
  <c r="BE95" i="8"/>
  <c r="BI93" i="8"/>
  <c r="BH93" i="8"/>
  <c r="BG93" i="8"/>
  <c r="BF93" i="8"/>
  <c r="T93" i="8"/>
  <c r="R93" i="8"/>
  <c r="P93" i="8"/>
  <c r="BK93" i="8"/>
  <c r="J93" i="8"/>
  <c r="BE93" i="8"/>
  <c r="J86" i="8"/>
  <c r="F86" i="8"/>
  <c r="F84" i="8"/>
  <c r="E82" i="8"/>
  <c r="J55" i="8"/>
  <c r="F55" i="8"/>
  <c r="F53" i="8"/>
  <c r="E51" i="8"/>
  <c r="J20" i="8"/>
  <c r="E20" i="8"/>
  <c r="F56" i="8" s="1"/>
  <c r="F87" i="8"/>
  <c r="J19" i="8"/>
  <c r="J14" i="8"/>
  <c r="J53" i="8" s="1"/>
  <c r="J84" i="8"/>
  <c r="E7" i="8"/>
  <c r="E78" i="8"/>
  <c r="E47" i="8"/>
  <c r="AY59" i="1"/>
  <c r="AX59" i="1"/>
  <c r="BI90" i="7"/>
  <c r="BH90" i="7"/>
  <c r="BG90" i="7"/>
  <c r="BF90" i="7"/>
  <c r="T90" i="7"/>
  <c r="R90" i="7"/>
  <c r="P90" i="7"/>
  <c r="BK90" i="7"/>
  <c r="J90" i="7"/>
  <c r="BE90" i="7"/>
  <c r="BI89" i="7"/>
  <c r="BH89" i="7"/>
  <c r="BG89" i="7"/>
  <c r="BF89" i="7"/>
  <c r="T89" i="7"/>
  <c r="R89" i="7"/>
  <c r="P89" i="7"/>
  <c r="BK89" i="7"/>
  <c r="J89" i="7"/>
  <c r="BE89" i="7"/>
  <c r="BI88" i="7"/>
  <c r="BH88" i="7"/>
  <c r="BG88" i="7"/>
  <c r="BF88" i="7"/>
  <c r="T88" i="7"/>
  <c r="R88" i="7"/>
  <c r="P88" i="7"/>
  <c r="BK88" i="7"/>
  <c r="J88" i="7"/>
  <c r="BE88" i="7"/>
  <c r="BI87" i="7"/>
  <c r="BH87" i="7"/>
  <c r="BG87" i="7"/>
  <c r="BF87" i="7"/>
  <c r="T87" i="7"/>
  <c r="R87" i="7"/>
  <c r="P87" i="7"/>
  <c r="BK87" i="7"/>
  <c r="J87" i="7"/>
  <c r="BE87" i="7"/>
  <c r="BI86" i="7"/>
  <c r="BH86" i="7"/>
  <c r="BG86" i="7"/>
  <c r="BF86" i="7"/>
  <c r="T86" i="7"/>
  <c r="R86" i="7"/>
  <c r="P86" i="7"/>
  <c r="BK86" i="7"/>
  <c r="J86" i="7"/>
  <c r="BE86" i="7"/>
  <c r="BI85" i="7"/>
  <c r="BH85" i="7"/>
  <c r="BG85" i="7"/>
  <c r="BF85" i="7"/>
  <c r="T85" i="7"/>
  <c r="R85" i="7"/>
  <c r="R80" i="7" s="1"/>
  <c r="R79" i="7" s="1"/>
  <c r="R78" i="7" s="1"/>
  <c r="P85" i="7"/>
  <c r="BK85" i="7"/>
  <c r="J85" i="7"/>
  <c r="BE85" i="7"/>
  <c r="BI84" i="7"/>
  <c r="BH84" i="7"/>
  <c r="BG84" i="7"/>
  <c r="BF84" i="7"/>
  <c r="J31" i="7" s="1"/>
  <c r="AW59" i="1" s="1"/>
  <c r="T84" i="7"/>
  <c r="R84" i="7"/>
  <c r="P84" i="7"/>
  <c r="BK84" i="7"/>
  <c r="J84" i="7"/>
  <c r="BE84" i="7"/>
  <c r="BI83" i="7"/>
  <c r="BH83" i="7"/>
  <c r="BG83" i="7"/>
  <c r="BF83" i="7"/>
  <c r="T83" i="7"/>
  <c r="R83" i="7"/>
  <c r="P83" i="7"/>
  <c r="BK83" i="7"/>
  <c r="J83" i="7"/>
  <c r="BE83" i="7"/>
  <c r="BI82" i="7"/>
  <c r="F34" i="7" s="1"/>
  <c r="BH82" i="7"/>
  <c r="BG82" i="7"/>
  <c r="BF82" i="7"/>
  <c r="T82" i="7"/>
  <c r="R82" i="7"/>
  <c r="P82" i="7"/>
  <c r="BK82" i="7"/>
  <c r="J82" i="7"/>
  <c r="BE82" i="7"/>
  <c r="BI81" i="7"/>
  <c r="BD59" i="1"/>
  <c r="BH81" i="7"/>
  <c r="BG81" i="7"/>
  <c r="F32" i="7" s="1"/>
  <c r="BB59" i="1" s="1"/>
  <c r="BF81" i="7"/>
  <c r="T81" i="7"/>
  <c r="T80" i="7"/>
  <c r="T79" i="7" s="1"/>
  <c r="T78" i="7" s="1"/>
  <c r="R81" i="7"/>
  <c r="P81" i="7"/>
  <c r="P80" i="7"/>
  <c r="P79" i="7" s="1"/>
  <c r="P78" i="7" s="1"/>
  <c r="AU59" i="1"/>
  <c r="BK81" i="7"/>
  <c r="J81" i="7"/>
  <c r="BE81" i="7"/>
  <c r="J74" i="7"/>
  <c r="F74" i="7"/>
  <c r="F72" i="7"/>
  <c r="E70" i="7"/>
  <c r="J51" i="7"/>
  <c r="F51" i="7"/>
  <c r="F49" i="7"/>
  <c r="E47" i="7"/>
  <c r="J18" i="7"/>
  <c r="E18" i="7"/>
  <c r="J17" i="7"/>
  <c r="J12" i="7"/>
  <c r="E7" i="7"/>
  <c r="E45" i="7" s="1"/>
  <c r="E68" i="7"/>
  <c r="AY57" i="1"/>
  <c r="AX57" i="1"/>
  <c r="BI266" i="6"/>
  <c r="BH266" i="6"/>
  <c r="BG266" i="6"/>
  <c r="BF266" i="6"/>
  <c r="T266" i="6"/>
  <c r="R266" i="6"/>
  <c r="P266" i="6"/>
  <c r="BK266" i="6"/>
  <c r="J266" i="6"/>
  <c r="BE266" i="6" s="1"/>
  <c r="BI264" i="6"/>
  <c r="BH264" i="6"/>
  <c r="BG264" i="6"/>
  <c r="BF264" i="6"/>
  <c r="T264" i="6"/>
  <c r="R264" i="6"/>
  <c r="P264" i="6"/>
  <c r="BK264" i="6"/>
  <c r="J264" i="6"/>
  <c r="BE264" i="6"/>
  <c r="BI262" i="6"/>
  <c r="BH262" i="6"/>
  <c r="BG262" i="6"/>
  <c r="BF262" i="6"/>
  <c r="T262" i="6"/>
  <c r="R262" i="6"/>
  <c r="R261" i="6"/>
  <c r="R260" i="6" s="1"/>
  <c r="P262" i="6"/>
  <c r="P261" i="6"/>
  <c r="P260" i="6"/>
  <c r="BK262" i="6"/>
  <c r="BK261" i="6"/>
  <c r="J261" i="6"/>
  <c r="BK260" i="6"/>
  <c r="J260" i="6" s="1"/>
  <c r="J70" i="6" s="1"/>
  <c r="J262" i="6"/>
  <c r="BE262" i="6"/>
  <c r="J71" i="6"/>
  <c r="BI259" i="6"/>
  <c r="BH259" i="6"/>
  <c r="BG259" i="6"/>
  <c r="BF259" i="6"/>
  <c r="T259" i="6"/>
  <c r="R259" i="6"/>
  <c r="P259" i="6"/>
  <c r="BK259" i="6"/>
  <c r="J259" i="6"/>
  <c r="BE259" i="6"/>
  <c r="BI258" i="6"/>
  <c r="BH258" i="6"/>
  <c r="BG258" i="6"/>
  <c r="BF258" i="6"/>
  <c r="T258" i="6"/>
  <c r="R258" i="6"/>
  <c r="P258" i="6"/>
  <c r="P256" i="6" s="1"/>
  <c r="BK258" i="6"/>
  <c r="J258" i="6"/>
  <c r="BE258" i="6" s="1"/>
  <c r="BI257" i="6"/>
  <c r="BH257" i="6"/>
  <c r="BG257" i="6"/>
  <c r="BF257" i="6"/>
  <c r="T257" i="6"/>
  <c r="T256" i="6"/>
  <c r="R257" i="6"/>
  <c r="R256" i="6" s="1"/>
  <c r="P257" i="6"/>
  <c r="BK257" i="6"/>
  <c r="J257" i="6"/>
  <c r="BE257" i="6"/>
  <c r="BI255" i="6"/>
  <c r="BH255" i="6"/>
  <c r="BG255" i="6"/>
  <c r="BF255" i="6"/>
  <c r="T255" i="6"/>
  <c r="R255" i="6"/>
  <c r="P255" i="6"/>
  <c r="BK255" i="6"/>
  <c r="J255" i="6"/>
  <c r="BE255" i="6"/>
  <c r="BI252" i="6"/>
  <c r="BH252" i="6"/>
  <c r="BG252" i="6"/>
  <c r="BF252" i="6"/>
  <c r="T252" i="6"/>
  <c r="R252" i="6"/>
  <c r="P252" i="6"/>
  <c r="P250" i="6" s="1"/>
  <c r="BK252" i="6"/>
  <c r="BK250" i="6" s="1"/>
  <c r="J250" i="6" s="1"/>
  <c r="J68" i="6" s="1"/>
  <c r="J252" i="6"/>
  <c r="BE252" i="6"/>
  <c r="BI251" i="6"/>
  <c r="BH251" i="6"/>
  <c r="BG251" i="6"/>
  <c r="BF251" i="6"/>
  <c r="T251" i="6"/>
  <c r="T250" i="6"/>
  <c r="R251" i="6"/>
  <c r="P251" i="6"/>
  <c r="BK251" i="6"/>
  <c r="J251" i="6"/>
  <c r="BE251" i="6" s="1"/>
  <c r="BI248" i="6"/>
  <c r="BH248" i="6"/>
  <c r="BG248" i="6"/>
  <c r="BF248" i="6"/>
  <c r="T248" i="6"/>
  <c r="R248" i="6"/>
  <c r="R238" i="6" s="1"/>
  <c r="P248" i="6"/>
  <c r="BK248" i="6"/>
  <c r="J248" i="6"/>
  <c r="BE248" i="6"/>
  <c r="BI246" i="6"/>
  <c r="BH246" i="6"/>
  <c r="BG246" i="6"/>
  <c r="BF246" i="6"/>
  <c r="T246" i="6"/>
  <c r="R246" i="6"/>
  <c r="P246" i="6"/>
  <c r="BK246" i="6"/>
  <c r="BK238" i="6" s="1"/>
  <c r="J238" i="6" s="1"/>
  <c r="J246" i="6"/>
  <c r="BE246" i="6"/>
  <c r="BI239" i="6"/>
  <c r="BH239" i="6"/>
  <c r="BG239" i="6"/>
  <c r="BF239" i="6"/>
  <c r="T239" i="6"/>
  <c r="T238" i="6"/>
  <c r="R239" i="6"/>
  <c r="P239" i="6"/>
  <c r="P238" i="6"/>
  <c r="BK239" i="6"/>
  <c r="J239" i="6"/>
  <c r="BE239" i="6" s="1"/>
  <c r="J67" i="6"/>
  <c r="BI235" i="6"/>
  <c r="BH235" i="6"/>
  <c r="BG235" i="6"/>
  <c r="BF235" i="6"/>
  <c r="T235" i="6"/>
  <c r="R235" i="6"/>
  <c r="P235" i="6"/>
  <c r="BK235" i="6"/>
  <c r="BK230" i="6" s="1"/>
  <c r="J230" i="6" s="1"/>
  <c r="J66" i="6" s="1"/>
  <c r="J235" i="6"/>
  <c r="BE235" i="6" s="1"/>
  <c r="BI233" i="6"/>
  <c r="BH233" i="6"/>
  <c r="BG233" i="6"/>
  <c r="BF233" i="6"/>
  <c r="T233" i="6"/>
  <c r="R233" i="6"/>
  <c r="R230" i="6" s="1"/>
  <c r="P233" i="6"/>
  <c r="P230" i="6" s="1"/>
  <c r="BK233" i="6"/>
  <c r="J233" i="6"/>
  <c r="BE233" i="6"/>
  <c r="BI231" i="6"/>
  <c r="BH231" i="6"/>
  <c r="BG231" i="6"/>
  <c r="BF231" i="6"/>
  <c r="T231" i="6"/>
  <c r="T230" i="6" s="1"/>
  <c r="R231" i="6"/>
  <c r="P231" i="6"/>
  <c r="BK231" i="6"/>
  <c r="J231" i="6"/>
  <c r="BE231" i="6" s="1"/>
  <c r="BI228" i="6"/>
  <c r="BH228" i="6"/>
  <c r="BG228" i="6"/>
  <c r="BF228" i="6"/>
  <c r="T228" i="6"/>
  <c r="R228" i="6"/>
  <c r="P228" i="6"/>
  <c r="BK228" i="6"/>
  <c r="J228" i="6"/>
  <c r="BE228" i="6"/>
  <c r="BI227" i="6"/>
  <c r="BH227" i="6"/>
  <c r="BG227" i="6"/>
  <c r="BF227" i="6"/>
  <c r="T227" i="6"/>
  <c r="R227" i="6"/>
  <c r="P227" i="6"/>
  <c r="BK227" i="6"/>
  <c r="J227" i="6"/>
  <c r="BE227" i="6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R225" i="6"/>
  <c r="P225" i="6"/>
  <c r="BK225" i="6"/>
  <c r="J225" i="6"/>
  <c r="BE225" i="6"/>
  <c r="BI223" i="6"/>
  <c r="BH223" i="6"/>
  <c r="BG223" i="6"/>
  <c r="BF223" i="6"/>
  <c r="T223" i="6"/>
  <c r="R223" i="6"/>
  <c r="P223" i="6"/>
  <c r="BK223" i="6"/>
  <c r="J223" i="6"/>
  <c r="BE223" i="6"/>
  <c r="BI221" i="6"/>
  <c r="BH221" i="6"/>
  <c r="BG221" i="6"/>
  <c r="BF221" i="6"/>
  <c r="T221" i="6"/>
  <c r="R221" i="6"/>
  <c r="P221" i="6"/>
  <c r="BK221" i="6"/>
  <c r="J221" i="6"/>
  <c r="BE221" i="6"/>
  <c r="BI219" i="6"/>
  <c r="BH219" i="6"/>
  <c r="BG219" i="6"/>
  <c r="BF219" i="6"/>
  <c r="T219" i="6"/>
  <c r="R219" i="6"/>
  <c r="P219" i="6"/>
  <c r="BK219" i="6"/>
  <c r="J219" i="6"/>
  <c r="BE219" i="6"/>
  <c r="BI217" i="6"/>
  <c r="BH217" i="6"/>
  <c r="BG217" i="6"/>
  <c r="BF217" i="6"/>
  <c r="T217" i="6"/>
  <c r="R217" i="6"/>
  <c r="P217" i="6"/>
  <c r="BK217" i="6"/>
  <c r="J217" i="6"/>
  <c r="BE217" i="6"/>
  <c r="BI215" i="6"/>
  <c r="BH215" i="6"/>
  <c r="BG215" i="6"/>
  <c r="BF215" i="6"/>
  <c r="T215" i="6"/>
  <c r="R215" i="6"/>
  <c r="P215" i="6"/>
  <c r="BK215" i="6"/>
  <c r="J215" i="6"/>
  <c r="BE215" i="6"/>
  <c r="BI213" i="6"/>
  <c r="BH213" i="6"/>
  <c r="BG213" i="6"/>
  <c r="BF213" i="6"/>
  <c r="T213" i="6"/>
  <c r="R213" i="6"/>
  <c r="P213" i="6"/>
  <c r="BK213" i="6"/>
  <c r="J213" i="6"/>
  <c r="BE213" i="6"/>
  <c r="BI211" i="6"/>
  <c r="BH211" i="6"/>
  <c r="BG211" i="6"/>
  <c r="BF211" i="6"/>
  <c r="T211" i="6"/>
  <c r="R211" i="6"/>
  <c r="P211" i="6"/>
  <c r="BK211" i="6"/>
  <c r="J211" i="6"/>
  <c r="BE211" i="6"/>
  <c r="BI209" i="6"/>
  <c r="BH209" i="6"/>
  <c r="BG209" i="6"/>
  <c r="BF209" i="6"/>
  <c r="T209" i="6"/>
  <c r="R209" i="6"/>
  <c r="P209" i="6"/>
  <c r="BK209" i="6"/>
  <c r="J209" i="6"/>
  <c r="BE209" i="6"/>
  <c r="BI207" i="6"/>
  <c r="BH207" i="6"/>
  <c r="BG207" i="6"/>
  <c r="BF207" i="6"/>
  <c r="T207" i="6"/>
  <c r="R207" i="6"/>
  <c r="P207" i="6"/>
  <c r="BK207" i="6"/>
  <c r="J207" i="6"/>
  <c r="BE207" i="6"/>
  <c r="BI205" i="6"/>
  <c r="BH205" i="6"/>
  <c r="BG205" i="6"/>
  <c r="BF205" i="6"/>
  <c r="T205" i="6"/>
  <c r="R205" i="6"/>
  <c r="P205" i="6"/>
  <c r="BK205" i="6"/>
  <c r="J205" i="6"/>
  <c r="BE205" i="6"/>
  <c r="BI203" i="6"/>
  <c r="BH203" i="6"/>
  <c r="BG203" i="6"/>
  <c r="BF203" i="6"/>
  <c r="T203" i="6"/>
  <c r="R203" i="6"/>
  <c r="P203" i="6"/>
  <c r="BK203" i="6"/>
  <c r="J203" i="6"/>
  <c r="BE203" i="6"/>
  <c r="BI201" i="6"/>
  <c r="BH201" i="6"/>
  <c r="BG201" i="6"/>
  <c r="BF201" i="6"/>
  <c r="T201" i="6"/>
  <c r="R201" i="6"/>
  <c r="P201" i="6"/>
  <c r="BK201" i="6"/>
  <c r="J201" i="6"/>
  <c r="BE201" i="6"/>
  <c r="BI199" i="6"/>
  <c r="BH199" i="6"/>
  <c r="BG199" i="6"/>
  <c r="BF199" i="6"/>
  <c r="T199" i="6"/>
  <c r="T196" i="6" s="1"/>
  <c r="R199" i="6"/>
  <c r="R196" i="6" s="1"/>
  <c r="P199" i="6"/>
  <c r="BK199" i="6"/>
  <c r="J199" i="6"/>
  <c r="BE199" i="6"/>
  <c r="BI197" i="6"/>
  <c r="BH197" i="6"/>
  <c r="BG197" i="6"/>
  <c r="BF197" i="6"/>
  <c r="T197" i="6"/>
  <c r="R197" i="6"/>
  <c r="P197" i="6"/>
  <c r="P196" i="6"/>
  <c r="BK197" i="6"/>
  <c r="BK196" i="6" s="1"/>
  <c r="J196" i="6" s="1"/>
  <c r="J65" i="6" s="1"/>
  <c r="J197" i="6"/>
  <c r="BE197" i="6"/>
  <c r="BI194" i="6"/>
  <c r="BH194" i="6"/>
  <c r="BG194" i="6"/>
  <c r="BF194" i="6"/>
  <c r="T194" i="6"/>
  <c r="T193" i="6"/>
  <c r="R194" i="6"/>
  <c r="R193" i="6"/>
  <c r="P194" i="6"/>
  <c r="P193" i="6"/>
  <c r="BK194" i="6"/>
  <c r="BK193" i="6"/>
  <c r="J193" i="6" s="1"/>
  <c r="J194" i="6"/>
  <c r="BE194" i="6"/>
  <c r="J64" i="6"/>
  <c r="BI191" i="6"/>
  <c r="BH191" i="6"/>
  <c r="BG191" i="6"/>
  <c r="BF191" i="6"/>
  <c r="T191" i="6"/>
  <c r="R191" i="6"/>
  <c r="P191" i="6"/>
  <c r="BK191" i="6"/>
  <c r="J191" i="6"/>
  <c r="BE191" i="6"/>
  <c r="BI189" i="6"/>
  <c r="BH189" i="6"/>
  <c r="BG189" i="6"/>
  <c r="BF189" i="6"/>
  <c r="T189" i="6"/>
  <c r="R189" i="6"/>
  <c r="R182" i="6" s="1"/>
  <c r="P189" i="6"/>
  <c r="BK189" i="6"/>
  <c r="J189" i="6"/>
  <c r="BE189" i="6"/>
  <c r="BI187" i="6"/>
  <c r="BH187" i="6"/>
  <c r="BG187" i="6"/>
  <c r="BF187" i="6"/>
  <c r="T187" i="6"/>
  <c r="R187" i="6"/>
  <c r="P187" i="6"/>
  <c r="BK187" i="6"/>
  <c r="BK182" i="6" s="1"/>
  <c r="J182" i="6" s="1"/>
  <c r="J63" i="6" s="1"/>
  <c r="J187" i="6"/>
  <c r="BE187" i="6"/>
  <c r="BI185" i="6"/>
  <c r="BH185" i="6"/>
  <c r="BG185" i="6"/>
  <c r="BF185" i="6"/>
  <c r="T185" i="6"/>
  <c r="T182" i="6" s="1"/>
  <c r="R185" i="6"/>
  <c r="P185" i="6"/>
  <c r="BK185" i="6"/>
  <c r="J185" i="6"/>
  <c r="BE185" i="6"/>
  <c r="BI183" i="6"/>
  <c r="BH183" i="6"/>
  <c r="BG183" i="6"/>
  <c r="BF183" i="6"/>
  <c r="T183" i="6"/>
  <c r="R183" i="6"/>
  <c r="P183" i="6"/>
  <c r="P182" i="6"/>
  <c r="BK183" i="6"/>
  <c r="J183" i="6"/>
  <c r="BE183" i="6"/>
  <c r="BI180" i="6"/>
  <c r="BH180" i="6"/>
  <c r="BG180" i="6"/>
  <c r="BF180" i="6"/>
  <c r="T180" i="6"/>
  <c r="R180" i="6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J178" i="6"/>
  <c r="BE178" i="6" s="1"/>
  <c r="BI174" i="6"/>
  <c r="BH174" i="6"/>
  <c r="BG174" i="6"/>
  <c r="BF174" i="6"/>
  <c r="T174" i="6"/>
  <c r="R174" i="6"/>
  <c r="P174" i="6"/>
  <c r="BK174" i="6"/>
  <c r="J174" i="6"/>
  <c r="BE174" i="6"/>
  <c r="BI170" i="6"/>
  <c r="BH170" i="6"/>
  <c r="BG170" i="6"/>
  <c r="BF170" i="6"/>
  <c r="T170" i="6"/>
  <c r="R170" i="6"/>
  <c r="P170" i="6"/>
  <c r="BK170" i="6"/>
  <c r="J170" i="6"/>
  <c r="BE170" i="6"/>
  <c r="BI168" i="6"/>
  <c r="BH168" i="6"/>
  <c r="BG168" i="6"/>
  <c r="BF168" i="6"/>
  <c r="T168" i="6"/>
  <c r="R168" i="6"/>
  <c r="P168" i="6"/>
  <c r="BK168" i="6"/>
  <c r="J168" i="6"/>
  <c r="BE168" i="6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/>
  <c r="BI162" i="6"/>
  <c r="BH162" i="6"/>
  <c r="BG162" i="6"/>
  <c r="BF162" i="6"/>
  <c r="T162" i="6"/>
  <c r="R162" i="6"/>
  <c r="P162" i="6"/>
  <c r="BK162" i="6"/>
  <c r="J162" i="6"/>
  <c r="BE162" i="6"/>
  <c r="BI159" i="6"/>
  <c r="BH159" i="6"/>
  <c r="BG159" i="6"/>
  <c r="BF159" i="6"/>
  <c r="T159" i="6"/>
  <c r="R159" i="6"/>
  <c r="P159" i="6"/>
  <c r="BK159" i="6"/>
  <c r="J159" i="6"/>
  <c r="BE159" i="6"/>
  <c r="BI157" i="6"/>
  <c r="BH157" i="6"/>
  <c r="BG157" i="6"/>
  <c r="BF157" i="6"/>
  <c r="T157" i="6"/>
  <c r="R157" i="6"/>
  <c r="P157" i="6"/>
  <c r="BK157" i="6"/>
  <c r="J157" i="6"/>
  <c r="BE157" i="6" s="1"/>
  <c r="BI155" i="6"/>
  <c r="BH155" i="6"/>
  <c r="BG155" i="6"/>
  <c r="BF155" i="6"/>
  <c r="T155" i="6"/>
  <c r="R155" i="6"/>
  <c r="P155" i="6"/>
  <c r="BK155" i="6"/>
  <c r="J155" i="6"/>
  <c r="BE155" i="6"/>
  <c r="BI153" i="6"/>
  <c r="BH153" i="6"/>
  <c r="BG153" i="6"/>
  <c r="BF153" i="6"/>
  <c r="T153" i="6"/>
  <c r="R153" i="6"/>
  <c r="P153" i="6"/>
  <c r="BK153" i="6"/>
  <c r="J153" i="6"/>
  <c r="BE153" i="6"/>
  <c r="BI151" i="6"/>
  <c r="BH151" i="6"/>
  <c r="BG151" i="6"/>
  <c r="BF151" i="6"/>
  <c r="T151" i="6"/>
  <c r="R151" i="6"/>
  <c r="P151" i="6"/>
  <c r="BK151" i="6"/>
  <c r="J151" i="6"/>
  <c r="BE151" i="6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T95" i="6" s="1"/>
  <c r="T94" i="6" s="1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/>
  <c r="BI136" i="6"/>
  <c r="BH136" i="6"/>
  <c r="BG136" i="6"/>
  <c r="BF136" i="6"/>
  <c r="T136" i="6"/>
  <c r="R136" i="6"/>
  <c r="P136" i="6"/>
  <c r="BK136" i="6"/>
  <c r="J136" i="6"/>
  <c r="BE136" i="6" s="1"/>
  <c r="F32" i="6" s="1"/>
  <c r="AZ57" i="1" s="1"/>
  <c r="BI124" i="6"/>
  <c r="BH124" i="6"/>
  <c r="BG124" i="6"/>
  <c r="BF124" i="6"/>
  <c r="T124" i="6"/>
  <c r="R124" i="6"/>
  <c r="P124" i="6"/>
  <c r="BK124" i="6"/>
  <c r="J124" i="6"/>
  <c r="BE124" i="6"/>
  <c r="BI122" i="6"/>
  <c r="BH122" i="6"/>
  <c r="BG122" i="6"/>
  <c r="BF122" i="6"/>
  <c r="T122" i="6"/>
  <c r="R122" i="6"/>
  <c r="P122" i="6"/>
  <c r="BK122" i="6"/>
  <c r="J122" i="6"/>
  <c r="BE122" i="6"/>
  <c r="BI120" i="6"/>
  <c r="BH120" i="6"/>
  <c r="BG120" i="6"/>
  <c r="BF120" i="6"/>
  <c r="T120" i="6"/>
  <c r="R120" i="6"/>
  <c r="P120" i="6"/>
  <c r="BK120" i="6"/>
  <c r="J120" i="6"/>
  <c r="BE120" i="6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/>
  <c r="BI107" i="6"/>
  <c r="BH107" i="6"/>
  <c r="BG107" i="6"/>
  <c r="BF107" i="6"/>
  <c r="T107" i="6"/>
  <c r="R107" i="6"/>
  <c r="P107" i="6"/>
  <c r="BK107" i="6"/>
  <c r="J107" i="6"/>
  <c r="BE107" i="6"/>
  <c r="BI105" i="6"/>
  <c r="BH105" i="6"/>
  <c r="BG105" i="6"/>
  <c r="BF105" i="6"/>
  <c r="T105" i="6"/>
  <c r="R105" i="6"/>
  <c r="P105" i="6"/>
  <c r="BK105" i="6"/>
  <c r="J105" i="6"/>
  <c r="BE105" i="6"/>
  <c r="BI102" i="6"/>
  <c r="BH102" i="6"/>
  <c r="BG102" i="6"/>
  <c r="BF102" i="6"/>
  <c r="T102" i="6"/>
  <c r="R102" i="6"/>
  <c r="P102" i="6"/>
  <c r="BK102" i="6"/>
  <c r="J102" i="6"/>
  <c r="BE102" i="6" s="1"/>
  <c r="J32" i="6" s="1"/>
  <c r="AV57" i="1" s="1"/>
  <c r="BI100" i="6"/>
  <c r="BH100" i="6"/>
  <c r="BG100" i="6"/>
  <c r="BF100" i="6"/>
  <c r="T100" i="6"/>
  <c r="R100" i="6"/>
  <c r="R95" i="6" s="1"/>
  <c r="P100" i="6"/>
  <c r="BK100" i="6"/>
  <c r="J100" i="6"/>
  <c r="BE100" i="6"/>
  <c r="BI98" i="6"/>
  <c r="BH98" i="6"/>
  <c r="BG98" i="6"/>
  <c r="BF98" i="6"/>
  <c r="T98" i="6"/>
  <c r="R98" i="6"/>
  <c r="P98" i="6"/>
  <c r="BK98" i="6"/>
  <c r="J98" i="6"/>
  <c r="BE98" i="6"/>
  <c r="BI96" i="6"/>
  <c r="F36" i="6"/>
  <c r="BD57" i="1" s="1"/>
  <c r="BH96" i="6"/>
  <c r="BG96" i="6"/>
  <c r="BF96" i="6"/>
  <c r="T96" i="6"/>
  <c r="R96" i="6"/>
  <c r="P96" i="6"/>
  <c r="BK96" i="6"/>
  <c r="J96" i="6"/>
  <c r="BE96" i="6"/>
  <c r="J89" i="6"/>
  <c r="F89" i="6"/>
  <c r="F87" i="6"/>
  <c r="E85" i="6"/>
  <c r="J55" i="6"/>
  <c r="F55" i="6"/>
  <c r="F53" i="6"/>
  <c r="E51" i="6"/>
  <c r="J20" i="6"/>
  <c r="E20" i="6"/>
  <c r="F90" i="6" s="1"/>
  <c r="J19" i="6"/>
  <c r="J14" i="6"/>
  <c r="E7" i="6"/>
  <c r="E47" i="6" s="1"/>
  <c r="E81" i="6"/>
  <c r="AY56" i="1"/>
  <c r="AX56" i="1"/>
  <c r="BI312" i="5"/>
  <c r="BH312" i="5"/>
  <c r="BG312" i="5"/>
  <c r="BF312" i="5"/>
  <c r="T312" i="5"/>
  <c r="R312" i="5"/>
  <c r="P312" i="5"/>
  <c r="BK312" i="5"/>
  <c r="J312" i="5"/>
  <c r="BE312" i="5" s="1"/>
  <c r="BI311" i="5"/>
  <c r="BH311" i="5"/>
  <c r="BG311" i="5"/>
  <c r="BF311" i="5"/>
  <c r="T311" i="5"/>
  <c r="R311" i="5"/>
  <c r="R309" i="5" s="1"/>
  <c r="P311" i="5"/>
  <c r="BK311" i="5"/>
  <c r="J311" i="5"/>
  <c r="BE311" i="5"/>
  <c r="BI310" i="5"/>
  <c r="BH310" i="5"/>
  <c r="BG310" i="5"/>
  <c r="BF310" i="5"/>
  <c r="T310" i="5"/>
  <c r="R310" i="5"/>
  <c r="P310" i="5"/>
  <c r="BK310" i="5"/>
  <c r="BK309" i="5"/>
  <c r="J309" i="5" s="1"/>
  <c r="J69" i="5" s="1"/>
  <c r="J310" i="5"/>
  <c r="BE310" i="5"/>
  <c r="BI308" i="5"/>
  <c r="BH308" i="5"/>
  <c r="BG308" i="5"/>
  <c r="BF308" i="5"/>
  <c r="T308" i="5"/>
  <c r="R308" i="5"/>
  <c r="P308" i="5"/>
  <c r="BK308" i="5"/>
  <c r="J308" i="5"/>
  <c r="BE308" i="5" s="1"/>
  <c r="BI305" i="5"/>
  <c r="BH305" i="5"/>
  <c r="BG305" i="5"/>
  <c r="BF305" i="5"/>
  <c r="T305" i="5"/>
  <c r="R305" i="5"/>
  <c r="P305" i="5"/>
  <c r="BK305" i="5"/>
  <c r="J305" i="5"/>
  <c r="BE305" i="5" s="1"/>
  <c r="BI303" i="5"/>
  <c r="BH303" i="5"/>
  <c r="BG303" i="5"/>
  <c r="BF303" i="5"/>
  <c r="T303" i="5"/>
  <c r="R303" i="5"/>
  <c r="R302" i="5"/>
  <c r="P303" i="5"/>
  <c r="BK303" i="5"/>
  <c r="BK302" i="5"/>
  <c r="J302" i="5"/>
  <c r="J68" i="5" s="1"/>
  <c r="J303" i="5"/>
  <c r="BE303" i="5"/>
  <c r="BI300" i="5"/>
  <c r="BH300" i="5"/>
  <c r="BG300" i="5"/>
  <c r="BF300" i="5"/>
  <c r="T300" i="5"/>
  <c r="R300" i="5"/>
  <c r="P300" i="5"/>
  <c r="BK300" i="5"/>
  <c r="J300" i="5"/>
  <c r="BE300" i="5" s="1"/>
  <c r="BI298" i="5"/>
  <c r="BH298" i="5"/>
  <c r="BG298" i="5"/>
  <c r="BF298" i="5"/>
  <c r="T298" i="5"/>
  <c r="R298" i="5"/>
  <c r="R290" i="5" s="1"/>
  <c r="P298" i="5"/>
  <c r="BK298" i="5"/>
  <c r="J298" i="5"/>
  <c r="BE298" i="5"/>
  <c r="BI291" i="5"/>
  <c r="BH291" i="5"/>
  <c r="BG291" i="5"/>
  <c r="BF291" i="5"/>
  <c r="T291" i="5"/>
  <c r="R291" i="5"/>
  <c r="P291" i="5"/>
  <c r="BK291" i="5"/>
  <c r="BK290" i="5"/>
  <c r="J290" i="5" s="1"/>
  <c r="J67" i="5" s="1"/>
  <c r="J291" i="5"/>
  <c r="BE291" i="5"/>
  <c r="BI289" i="5"/>
  <c r="BH289" i="5"/>
  <c r="BG289" i="5"/>
  <c r="BF289" i="5"/>
  <c r="T289" i="5"/>
  <c r="R289" i="5"/>
  <c r="P289" i="5"/>
  <c r="BK289" i="5"/>
  <c r="J289" i="5"/>
  <c r="BE289" i="5" s="1"/>
  <c r="BI287" i="5"/>
  <c r="BH287" i="5"/>
  <c r="BG287" i="5"/>
  <c r="BF287" i="5"/>
  <c r="T287" i="5"/>
  <c r="R287" i="5"/>
  <c r="P287" i="5"/>
  <c r="BK287" i="5"/>
  <c r="J287" i="5"/>
  <c r="BE287" i="5" s="1"/>
  <c r="BI285" i="5"/>
  <c r="BH285" i="5"/>
  <c r="BG285" i="5"/>
  <c r="BF285" i="5"/>
  <c r="T285" i="5"/>
  <c r="R285" i="5"/>
  <c r="R284" i="5"/>
  <c r="P285" i="5"/>
  <c r="BK285" i="5"/>
  <c r="BK284" i="5"/>
  <c r="J284" i="5"/>
  <c r="J66" i="5" s="1"/>
  <c r="J285" i="5"/>
  <c r="BE285" i="5"/>
  <c r="BI283" i="5"/>
  <c r="BH283" i="5"/>
  <c r="BG283" i="5"/>
  <c r="BF283" i="5"/>
  <c r="T283" i="5"/>
  <c r="R283" i="5"/>
  <c r="P283" i="5"/>
  <c r="BK283" i="5"/>
  <c r="J283" i="5"/>
  <c r="BE283" i="5" s="1"/>
  <c r="BI281" i="5"/>
  <c r="BH281" i="5"/>
  <c r="BG281" i="5"/>
  <c r="BF281" i="5"/>
  <c r="T281" i="5"/>
  <c r="R281" i="5"/>
  <c r="P281" i="5"/>
  <c r="BK281" i="5"/>
  <c r="J281" i="5"/>
  <c r="BE281" i="5"/>
  <c r="BI279" i="5"/>
  <c r="BH279" i="5"/>
  <c r="BG279" i="5"/>
  <c r="BF279" i="5"/>
  <c r="T279" i="5"/>
  <c r="R279" i="5"/>
  <c r="P279" i="5"/>
  <c r="BK279" i="5"/>
  <c r="J279" i="5"/>
  <c r="BE279" i="5" s="1"/>
  <c r="BI277" i="5"/>
  <c r="BH277" i="5"/>
  <c r="BG277" i="5"/>
  <c r="BF277" i="5"/>
  <c r="T277" i="5"/>
  <c r="R277" i="5"/>
  <c r="P277" i="5"/>
  <c r="BK277" i="5"/>
  <c r="J277" i="5"/>
  <c r="BE277" i="5" s="1"/>
  <c r="BI275" i="5"/>
  <c r="BH275" i="5"/>
  <c r="BG275" i="5"/>
  <c r="BF275" i="5"/>
  <c r="T275" i="5"/>
  <c r="R275" i="5"/>
  <c r="P275" i="5"/>
  <c r="BK275" i="5"/>
  <c r="J275" i="5"/>
  <c r="BE275" i="5" s="1"/>
  <c r="BI274" i="5"/>
  <c r="BH274" i="5"/>
  <c r="BG274" i="5"/>
  <c r="BF274" i="5"/>
  <c r="T274" i="5"/>
  <c r="R274" i="5"/>
  <c r="P274" i="5"/>
  <c r="BK274" i="5"/>
  <c r="J274" i="5"/>
  <c r="BE274" i="5"/>
  <c r="BI272" i="5"/>
  <c r="BH272" i="5"/>
  <c r="BG272" i="5"/>
  <c r="BF272" i="5"/>
  <c r="T272" i="5"/>
  <c r="R272" i="5"/>
  <c r="P272" i="5"/>
  <c r="BK272" i="5"/>
  <c r="J272" i="5"/>
  <c r="BE272" i="5" s="1"/>
  <c r="BI271" i="5"/>
  <c r="BH271" i="5"/>
  <c r="BG271" i="5"/>
  <c r="BF271" i="5"/>
  <c r="T271" i="5"/>
  <c r="R271" i="5"/>
  <c r="P271" i="5"/>
  <c r="BK271" i="5"/>
  <c r="J271" i="5"/>
  <c r="BE271" i="5"/>
  <c r="BI269" i="5"/>
  <c r="BH269" i="5"/>
  <c r="BG269" i="5"/>
  <c r="BF269" i="5"/>
  <c r="T269" i="5"/>
  <c r="R269" i="5"/>
  <c r="P269" i="5"/>
  <c r="BK269" i="5"/>
  <c r="J269" i="5"/>
  <c r="BE269" i="5" s="1"/>
  <c r="BI268" i="5"/>
  <c r="BH268" i="5"/>
  <c r="BG268" i="5"/>
  <c r="BF268" i="5"/>
  <c r="T268" i="5"/>
  <c r="R268" i="5"/>
  <c r="P268" i="5"/>
  <c r="BK268" i="5"/>
  <c r="J268" i="5"/>
  <c r="BE268" i="5"/>
  <c r="BI266" i="5"/>
  <c r="BH266" i="5"/>
  <c r="BG266" i="5"/>
  <c r="BF266" i="5"/>
  <c r="T266" i="5"/>
  <c r="R266" i="5"/>
  <c r="P266" i="5"/>
  <c r="BK266" i="5"/>
  <c r="J266" i="5"/>
  <c r="BE266" i="5" s="1"/>
  <c r="BI264" i="5"/>
  <c r="BH264" i="5"/>
  <c r="BG264" i="5"/>
  <c r="BF264" i="5"/>
  <c r="T264" i="5"/>
  <c r="R264" i="5"/>
  <c r="P264" i="5"/>
  <c r="BK264" i="5"/>
  <c r="J264" i="5"/>
  <c r="BE264" i="5" s="1"/>
  <c r="BI262" i="5"/>
  <c r="BH262" i="5"/>
  <c r="BG262" i="5"/>
  <c r="BF262" i="5"/>
  <c r="T262" i="5"/>
  <c r="R262" i="5"/>
  <c r="P262" i="5"/>
  <c r="BK262" i="5"/>
  <c r="J262" i="5"/>
  <c r="BE262" i="5" s="1"/>
  <c r="BI260" i="5"/>
  <c r="BH260" i="5"/>
  <c r="BG260" i="5"/>
  <c r="BF260" i="5"/>
  <c r="T260" i="5"/>
  <c r="R260" i="5"/>
  <c r="P260" i="5"/>
  <c r="BK260" i="5"/>
  <c r="J260" i="5"/>
  <c r="BE260" i="5"/>
  <c r="BI259" i="5"/>
  <c r="BH259" i="5"/>
  <c r="BG259" i="5"/>
  <c r="BF259" i="5"/>
  <c r="T259" i="5"/>
  <c r="R259" i="5"/>
  <c r="P259" i="5"/>
  <c r="BK259" i="5"/>
  <c r="J259" i="5"/>
  <c r="BE259" i="5" s="1"/>
  <c r="BI257" i="5"/>
  <c r="BH257" i="5"/>
  <c r="BG257" i="5"/>
  <c r="BF257" i="5"/>
  <c r="T257" i="5"/>
  <c r="R257" i="5"/>
  <c r="P257" i="5"/>
  <c r="BK257" i="5"/>
  <c r="J257" i="5"/>
  <c r="BE257" i="5"/>
  <c r="BI255" i="5"/>
  <c r="BH255" i="5"/>
  <c r="BG255" i="5"/>
  <c r="BF255" i="5"/>
  <c r="T255" i="5"/>
  <c r="R255" i="5"/>
  <c r="P255" i="5"/>
  <c r="BK255" i="5"/>
  <c r="J255" i="5"/>
  <c r="BE255" i="5" s="1"/>
  <c r="BI253" i="5"/>
  <c r="BH253" i="5"/>
  <c r="BG253" i="5"/>
  <c r="BF253" i="5"/>
  <c r="T253" i="5"/>
  <c r="R253" i="5"/>
  <c r="P253" i="5"/>
  <c r="BK253" i="5"/>
  <c r="J253" i="5"/>
  <c r="BE253" i="5"/>
  <c r="BI251" i="5"/>
  <c r="BH251" i="5"/>
  <c r="BG251" i="5"/>
  <c r="BF251" i="5"/>
  <c r="T251" i="5"/>
  <c r="R251" i="5"/>
  <c r="P251" i="5"/>
  <c r="BK251" i="5"/>
  <c r="J251" i="5"/>
  <c r="BE251" i="5" s="1"/>
  <c r="BI249" i="5"/>
  <c r="BH249" i="5"/>
  <c r="BG249" i="5"/>
  <c r="BF249" i="5"/>
  <c r="T249" i="5"/>
  <c r="R249" i="5"/>
  <c r="P249" i="5"/>
  <c r="BK249" i="5"/>
  <c r="J249" i="5"/>
  <c r="BE249" i="5" s="1"/>
  <c r="BI247" i="5"/>
  <c r="BH247" i="5"/>
  <c r="BG247" i="5"/>
  <c r="BF247" i="5"/>
  <c r="T247" i="5"/>
  <c r="R247" i="5"/>
  <c r="P247" i="5"/>
  <c r="BK247" i="5"/>
  <c r="J247" i="5"/>
  <c r="BE247" i="5" s="1"/>
  <c r="BI245" i="5"/>
  <c r="BH245" i="5"/>
  <c r="BG245" i="5"/>
  <c r="BF245" i="5"/>
  <c r="T245" i="5"/>
  <c r="R245" i="5"/>
  <c r="P245" i="5"/>
  <c r="BK245" i="5"/>
  <c r="J245" i="5"/>
  <c r="BE245" i="5"/>
  <c r="BI243" i="5"/>
  <c r="BH243" i="5"/>
  <c r="BG243" i="5"/>
  <c r="BF243" i="5"/>
  <c r="T243" i="5"/>
  <c r="R243" i="5"/>
  <c r="P243" i="5"/>
  <c r="BK243" i="5"/>
  <c r="J243" i="5"/>
  <c r="BE243" i="5" s="1"/>
  <c r="BI242" i="5"/>
  <c r="BH242" i="5"/>
  <c r="BG242" i="5"/>
  <c r="BF242" i="5"/>
  <c r="T242" i="5"/>
  <c r="R242" i="5"/>
  <c r="P242" i="5"/>
  <c r="BK242" i="5"/>
  <c r="J242" i="5"/>
  <c r="BE242" i="5"/>
  <c r="BI240" i="5"/>
  <c r="BH240" i="5"/>
  <c r="BG240" i="5"/>
  <c r="BF240" i="5"/>
  <c r="T240" i="5"/>
  <c r="R240" i="5"/>
  <c r="P240" i="5"/>
  <c r="BK240" i="5"/>
  <c r="J240" i="5"/>
  <c r="BE240" i="5" s="1"/>
  <c r="BI238" i="5"/>
  <c r="BH238" i="5"/>
  <c r="BG238" i="5"/>
  <c r="BF238" i="5"/>
  <c r="T238" i="5"/>
  <c r="R238" i="5"/>
  <c r="P238" i="5"/>
  <c r="BK238" i="5"/>
  <c r="J238" i="5"/>
  <c r="BE238" i="5"/>
  <c r="BI236" i="5"/>
  <c r="BH236" i="5"/>
  <c r="BG236" i="5"/>
  <c r="BF236" i="5"/>
  <c r="T236" i="5"/>
  <c r="R236" i="5"/>
  <c r="P236" i="5"/>
  <c r="BK236" i="5"/>
  <c r="J236" i="5"/>
  <c r="BE236" i="5" s="1"/>
  <c r="BI235" i="5"/>
  <c r="BH235" i="5"/>
  <c r="BG235" i="5"/>
  <c r="BF235" i="5"/>
  <c r="T235" i="5"/>
  <c r="R235" i="5"/>
  <c r="P235" i="5"/>
  <c r="BK235" i="5"/>
  <c r="J235" i="5"/>
  <c r="BE235" i="5" s="1"/>
  <c r="BI234" i="5"/>
  <c r="BH234" i="5"/>
  <c r="BG234" i="5"/>
  <c r="BF234" i="5"/>
  <c r="T234" i="5"/>
  <c r="R234" i="5"/>
  <c r="P234" i="5"/>
  <c r="BK234" i="5"/>
  <c r="J234" i="5"/>
  <c r="BE234" i="5" s="1"/>
  <c r="BI232" i="5"/>
  <c r="BH232" i="5"/>
  <c r="BG232" i="5"/>
  <c r="BF232" i="5"/>
  <c r="T232" i="5"/>
  <c r="R232" i="5"/>
  <c r="P232" i="5"/>
  <c r="BK232" i="5"/>
  <c r="J232" i="5"/>
  <c r="BE232" i="5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T229" i="5"/>
  <c r="R229" i="5"/>
  <c r="P229" i="5"/>
  <c r="BK229" i="5"/>
  <c r="J229" i="5"/>
  <c r="BE229" i="5"/>
  <c r="BI228" i="5"/>
  <c r="BH228" i="5"/>
  <c r="BG228" i="5"/>
  <c r="BF228" i="5"/>
  <c r="T228" i="5"/>
  <c r="R228" i="5"/>
  <c r="P228" i="5"/>
  <c r="BK228" i="5"/>
  <c r="J228" i="5"/>
  <c r="BE228" i="5" s="1"/>
  <c r="BI226" i="5"/>
  <c r="BH226" i="5"/>
  <c r="BG226" i="5"/>
  <c r="BF226" i="5"/>
  <c r="T226" i="5"/>
  <c r="R226" i="5"/>
  <c r="P226" i="5"/>
  <c r="BK226" i="5"/>
  <c r="J226" i="5"/>
  <c r="BE226" i="5"/>
  <c r="BI224" i="5"/>
  <c r="BH224" i="5"/>
  <c r="BG224" i="5"/>
  <c r="BF224" i="5"/>
  <c r="T224" i="5"/>
  <c r="R224" i="5"/>
  <c r="P224" i="5"/>
  <c r="BK224" i="5"/>
  <c r="J224" i="5"/>
  <c r="BE224" i="5" s="1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 s="1"/>
  <c r="BI220" i="5"/>
  <c r="BH220" i="5"/>
  <c r="BG220" i="5"/>
  <c r="BF220" i="5"/>
  <c r="T220" i="5"/>
  <c r="R220" i="5"/>
  <c r="P220" i="5"/>
  <c r="BK220" i="5"/>
  <c r="J220" i="5"/>
  <c r="BE220" i="5"/>
  <c r="BI218" i="5"/>
  <c r="BH218" i="5"/>
  <c r="BG218" i="5"/>
  <c r="BF218" i="5"/>
  <c r="T218" i="5"/>
  <c r="R218" i="5"/>
  <c r="P218" i="5"/>
  <c r="BK218" i="5"/>
  <c r="J218" i="5"/>
  <c r="BE218" i="5" s="1"/>
  <c r="BI216" i="5"/>
  <c r="BH216" i="5"/>
  <c r="BG216" i="5"/>
  <c r="BF216" i="5"/>
  <c r="T216" i="5"/>
  <c r="R216" i="5"/>
  <c r="P216" i="5"/>
  <c r="BK216" i="5"/>
  <c r="J216" i="5"/>
  <c r="BE216" i="5"/>
  <c r="BI215" i="5"/>
  <c r="BH215" i="5"/>
  <c r="BG215" i="5"/>
  <c r="BF215" i="5"/>
  <c r="T215" i="5"/>
  <c r="R215" i="5"/>
  <c r="P215" i="5"/>
  <c r="BK215" i="5"/>
  <c r="J215" i="5"/>
  <c r="BE215" i="5" s="1"/>
  <c r="BI213" i="5"/>
  <c r="BH213" i="5"/>
  <c r="BG213" i="5"/>
  <c r="BF213" i="5"/>
  <c r="T213" i="5"/>
  <c r="R213" i="5"/>
  <c r="P213" i="5"/>
  <c r="BK213" i="5"/>
  <c r="J213" i="5"/>
  <c r="BE213" i="5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/>
  <c r="BI203" i="5"/>
  <c r="BH203" i="5"/>
  <c r="BG203" i="5"/>
  <c r="BF203" i="5"/>
  <c r="T203" i="5"/>
  <c r="R203" i="5"/>
  <c r="P203" i="5"/>
  <c r="BK203" i="5"/>
  <c r="J203" i="5"/>
  <c r="BE203" i="5" s="1"/>
  <c r="BI201" i="5"/>
  <c r="BH201" i="5"/>
  <c r="BG201" i="5"/>
  <c r="BF201" i="5"/>
  <c r="T201" i="5"/>
  <c r="R201" i="5"/>
  <c r="P201" i="5"/>
  <c r="BK201" i="5"/>
  <c r="J201" i="5"/>
  <c r="BE201" i="5"/>
  <c r="BI197" i="5"/>
  <c r="BH197" i="5"/>
  <c r="BG197" i="5"/>
  <c r="BF197" i="5"/>
  <c r="T197" i="5"/>
  <c r="R197" i="5"/>
  <c r="P197" i="5"/>
  <c r="BK197" i="5"/>
  <c r="J197" i="5"/>
  <c r="BE197" i="5"/>
  <c r="BI194" i="5"/>
  <c r="BH194" i="5"/>
  <c r="BG194" i="5"/>
  <c r="BF194" i="5"/>
  <c r="T194" i="5"/>
  <c r="R194" i="5"/>
  <c r="P194" i="5"/>
  <c r="BK194" i="5"/>
  <c r="J194" i="5"/>
  <c r="BE194" i="5" s="1"/>
  <c r="BI192" i="5"/>
  <c r="BH192" i="5"/>
  <c r="BG192" i="5"/>
  <c r="BF192" i="5"/>
  <c r="T192" i="5"/>
  <c r="R192" i="5"/>
  <c r="P192" i="5"/>
  <c r="BK192" i="5"/>
  <c r="J192" i="5"/>
  <c r="BE192" i="5"/>
  <c r="BI190" i="5"/>
  <c r="BH190" i="5"/>
  <c r="BG190" i="5"/>
  <c r="BF190" i="5"/>
  <c r="T190" i="5"/>
  <c r="R190" i="5"/>
  <c r="P190" i="5"/>
  <c r="BK190" i="5"/>
  <c r="J190" i="5"/>
  <c r="BE190" i="5" s="1"/>
  <c r="BI188" i="5"/>
  <c r="BH188" i="5"/>
  <c r="BG188" i="5"/>
  <c r="BF188" i="5"/>
  <c r="T188" i="5"/>
  <c r="R188" i="5"/>
  <c r="P188" i="5"/>
  <c r="BK188" i="5"/>
  <c r="J188" i="5"/>
  <c r="BE188" i="5"/>
  <c r="BI186" i="5"/>
  <c r="BH186" i="5"/>
  <c r="BG186" i="5"/>
  <c r="BF186" i="5"/>
  <c r="T186" i="5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/>
  <c r="BI182" i="5"/>
  <c r="BH182" i="5"/>
  <c r="BG182" i="5"/>
  <c r="BF182" i="5"/>
  <c r="T182" i="5"/>
  <c r="R182" i="5"/>
  <c r="P182" i="5"/>
  <c r="BK182" i="5"/>
  <c r="J182" i="5"/>
  <c r="BE182" i="5" s="1"/>
  <c r="BI180" i="5"/>
  <c r="BH180" i="5"/>
  <c r="BG180" i="5"/>
  <c r="BF180" i="5"/>
  <c r="T180" i="5"/>
  <c r="R180" i="5"/>
  <c r="R179" i="5" s="1"/>
  <c r="P180" i="5"/>
  <c r="P179" i="5" s="1"/>
  <c r="BK180" i="5"/>
  <c r="J180" i="5"/>
  <c r="BE180" i="5"/>
  <c r="BI177" i="5"/>
  <c r="BH177" i="5"/>
  <c r="BG177" i="5"/>
  <c r="BF177" i="5"/>
  <c r="T177" i="5"/>
  <c r="T176" i="5"/>
  <c r="R177" i="5"/>
  <c r="R176" i="5" s="1"/>
  <c r="P177" i="5"/>
  <c r="P176" i="5"/>
  <c r="BK177" i="5"/>
  <c r="BK176" i="5" s="1"/>
  <c r="J176" i="5" s="1"/>
  <c r="J63" i="5" s="1"/>
  <c r="J177" i="5"/>
  <c r="BE177" i="5"/>
  <c r="BI174" i="5"/>
  <c r="BH174" i="5"/>
  <c r="BG174" i="5"/>
  <c r="BF174" i="5"/>
  <c r="T174" i="5"/>
  <c r="R174" i="5"/>
  <c r="P174" i="5"/>
  <c r="BK174" i="5"/>
  <c r="J174" i="5"/>
  <c r="BE174" i="5"/>
  <c r="BI172" i="5"/>
  <c r="BH172" i="5"/>
  <c r="BG172" i="5"/>
  <c r="BF172" i="5"/>
  <c r="T172" i="5"/>
  <c r="R172" i="5"/>
  <c r="P172" i="5"/>
  <c r="BK172" i="5"/>
  <c r="J172" i="5"/>
  <c r="BE172" i="5" s="1"/>
  <c r="BI168" i="5"/>
  <c r="BH168" i="5"/>
  <c r="BG168" i="5"/>
  <c r="BF168" i="5"/>
  <c r="T168" i="5"/>
  <c r="R168" i="5"/>
  <c r="P168" i="5"/>
  <c r="BK168" i="5"/>
  <c r="J168" i="5"/>
  <c r="BE168" i="5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P163" i="5"/>
  <c r="BK163" i="5"/>
  <c r="J163" i="5"/>
  <c r="BE163" i="5" s="1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/>
  <c r="BI157" i="5"/>
  <c r="BH157" i="5"/>
  <c r="BG157" i="5"/>
  <c r="BF157" i="5"/>
  <c r="T157" i="5"/>
  <c r="R157" i="5"/>
  <c r="P157" i="5"/>
  <c r="BK157" i="5"/>
  <c r="J157" i="5"/>
  <c r="BE157" i="5" s="1"/>
  <c r="BI154" i="5"/>
  <c r="BH154" i="5"/>
  <c r="BG154" i="5"/>
  <c r="BF154" i="5"/>
  <c r="T154" i="5"/>
  <c r="R154" i="5"/>
  <c r="P154" i="5"/>
  <c r="BK154" i="5"/>
  <c r="J154" i="5"/>
  <c r="BE154" i="5"/>
  <c r="BI152" i="5"/>
  <c r="BH152" i="5"/>
  <c r="BG152" i="5"/>
  <c r="BF152" i="5"/>
  <c r="T152" i="5"/>
  <c r="R152" i="5"/>
  <c r="P152" i="5"/>
  <c r="BK152" i="5"/>
  <c r="J152" i="5"/>
  <c r="BE152" i="5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P138" i="5"/>
  <c r="BK138" i="5"/>
  <c r="J138" i="5"/>
  <c r="BE138" i="5"/>
  <c r="BI131" i="5"/>
  <c r="BH131" i="5"/>
  <c r="BG131" i="5"/>
  <c r="BF131" i="5"/>
  <c r="T131" i="5"/>
  <c r="R131" i="5"/>
  <c r="P131" i="5"/>
  <c r="BK131" i="5"/>
  <c r="J131" i="5"/>
  <c r="BE131" i="5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 s="1"/>
  <c r="BI125" i="5"/>
  <c r="BH125" i="5"/>
  <c r="BG125" i="5"/>
  <c r="BF125" i="5"/>
  <c r="T125" i="5"/>
  <c r="R125" i="5"/>
  <c r="P125" i="5"/>
  <c r="BK125" i="5"/>
  <c r="J125" i="5"/>
  <c r="BE125" i="5" s="1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T117" i="5"/>
  <c r="R117" i="5"/>
  <c r="P117" i="5"/>
  <c r="BK117" i="5"/>
  <c r="J117" i="5"/>
  <c r="BE117" i="5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R100" i="5"/>
  <c r="P100" i="5"/>
  <c r="BK100" i="5"/>
  <c r="J100" i="5"/>
  <c r="BE100" i="5" s="1"/>
  <c r="BI98" i="5"/>
  <c r="F36" i="5" s="1"/>
  <c r="BD56" i="1" s="1"/>
  <c r="BH98" i="5"/>
  <c r="BG98" i="5"/>
  <c r="BF98" i="5"/>
  <c r="T98" i="5"/>
  <c r="R98" i="5"/>
  <c r="P98" i="5"/>
  <c r="BK98" i="5"/>
  <c r="J98" i="5"/>
  <c r="BE98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J33" i="5" s="1"/>
  <c r="AW56" i="1" s="1"/>
  <c r="T94" i="5"/>
  <c r="R94" i="5"/>
  <c r="R93" i="5" s="1"/>
  <c r="P94" i="5"/>
  <c r="BK94" i="5"/>
  <c r="J94" i="5"/>
  <c r="BE94" i="5"/>
  <c r="J87" i="5"/>
  <c r="F87" i="5"/>
  <c r="F85" i="5"/>
  <c r="E83" i="5"/>
  <c r="J55" i="5"/>
  <c r="F55" i="5"/>
  <c r="F53" i="5"/>
  <c r="E51" i="5"/>
  <c r="J20" i="5"/>
  <c r="E20" i="5"/>
  <c r="F88" i="5"/>
  <c r="F56" i="5"/>
  <c r="J19" i="5"/>
  <c r="J14" i="5"/>
  <c r="J85" i="5"/>
  <c r="J53" i="5"/>
  <c r="E7" i="5"/>
  <c r="E79" i="5" s="1"/>
  <c r="AY55" i="1"/>
  <c r="AX55" i="1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/>
  <c r="F30" i="4" s="1"/>
  <c r="AZ55" i="1" s="1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T80" i="4" s="1"/>
  <c r="T79" i="4" s="1"/>
  <c r="T78" i="4" s="1"/>
  <c r="R83" i="4"/>
  <c r="R80" i="4" s="1"/>
  <c r="P83" i="4"/>
  <c r="BK83" i="4"/>
  <c r="J83" i="4"/>
  <c r="BE83" i="4"/>
  <c r="BI82" i="4"/>
  <c r="BH82" i="4"/>
  <c r="BG82" i="4"/>
  <c r="F32" i="4" s="1"/>
  <c r="BB55" i="1" s="1"/>
  <c r="BF82" i="4"/>
  <c r="T82" i="4"/>
  <c r="R82" i="4"/>
  <c r="P82" i="4"/>
  <c r="BK82" i="4"/>
  <c r="J82" i="4"/>
  <c r="BE82" i="4"/>
  <c r="BI81" i="4"/>
  <c r="F34" i="4"/>
  <c r="BD55" i="1" s="1"/>
  <c r="BH81" i="4"/>
  <c r="BG81" i="4"/>
  <c r="BF81" i="4"/>
  <c r="F31" i="4"/>
  <c r="BA55" i="1" s="1"/>
  <c r="T81" i="4"/>
  <c r="R81" i="4"/>
  <c r="R79" i="4"/>
  <c r="R78" i="4" s="1"/>
  <c r="P81" i="4"/>
  <c r="BK81" i="4"/>
  <c r="J81" i="4"/>
  <c r="BE81" i="4" s="1"/>
  <c r="J30" i="4" s="1"/>
  <c r="AV55" i="1" s="1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E7" i="4"/>
  <c r="E68" i="4"/>
  <c r="E45" i="4"/>
  <c r="AY53" i="1"/>
  <c r="AX53" i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R150" i="3" s="1"/>
  <c r="R149" i="3" s="1"/>
  <c r="P152" i="3"/>
  <c r="BK152" i="3"/>
  <c r="J152" i="3"/>
  <c r="BE152" i="3" s="1"/>
  <c r="BI151" i="3"/>
  <c r="BH151" i="3"/>
  <c r="BG151" i="3"/>
  <c r="BF151" i="3"/>
  <c r="T151" i="3"/>
  <c r="T150" i="3" s="1"/>
  <c r="T149" i="3" s="1"/>
  <c r="R151" i="3"/>
  <c r="P151" i="3"/>
  <c r="BK151" i="3"/>
  <c r="BK150" i="3" s="1"/>
  <c r="J151" i="3"/>
  <c r="BE151" i="3"/>
  <c r="BI148" i="3"/>
  <c r="BH148" i="3"/>
  <c r="BG148" i="3"/>
  <c r="BF148" i="3"/>
  <c r="T148" i="3"/>
  <c r="T147" i="3"/>
  <c r="R148" i="3"/>
  <c r="R147" i="3"/>
  <c r="P148" i="3"/>
  <c r="P147" i="3" s="1"/>
  <c r="BK148" i="3"/>
  <c r="BK147" i="3" s="1"/>
  <c r="J147" i="3" s="1"/>
  <c r="J62" i="3" s="1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P140" i="3" s="1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T140" i="3" s="1"/>
  <c r="R141" i="3"/>
  <c r="R140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BK119" i="3" s="1"/>
  <c r="J119" i="3" s="1"/>
  <c r="J60" i="3" s="1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BK101" i="3" s="1"/>
  <c r="J101" i="3" s="1"/>
  <c r="J59" i="3" s="1"/>
  <c r="J104" i="3"/>
  <c r="BE104" i="3"/>
  <c r="BI103" i="3"/>
  <c r="BH103" i="3"/>
  <c r="BG103" i="3"/>
  <c r="BF103" i="3"/>
  <c r="T103" i="3"/>
  <c r="R103" i="3"/>
  <c r="R101" i="3" s="1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T86" i="3" s="1"/>
  <c r="R90" i="3"/>
  <c r="P90" i="3"/>
  <c r="BK90" i="3"/>
  <c r="J90" i="3"/>
  <c r="BE90" i="3"/>
  <c r="BI89" i="3"/>
  <c r="BH89" i="3"/>
  <c r="BG89" i="3"/>
  <c r="F32" i="3" s="1"/>
  <c r="BB53" i="1" s="1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BK86" i="3" s="1"/>
  <c r="J88" i="3"/>
  <c r="BE88" i="3" s="1"/>
  <c r="BI87" i="3"/>
  <c r="BH87" i="3"/>
  <c r="BG87" i="3"/>
  <c r="BF87" i="3"/>
  <c r="T87" i="3"/>
  <c r="R87" i="3"/>
  <c r="P87" i="3"/>
  <c r="BK87" i="3"/>
  <c r="J87" i="3"/>
  <c r="BE87" i="3"/>
  <c r="J80" i="3"/>
  <c r="F80" i="3"/>
  <c r="F78" i="3"/>
  <c r="E76" i="3"/>
  <c r="J51" i="3"/>
  <c r="F51" i="3"/>
  <c r="F49" i="3"/>
  <c r="E47" i="3"/>
  <c r="J18" i="3"/>
  <c r="E18" i="3"/>
  <c r="F52" i="3" s="1"/>
  <c r="F81" i="3"/>
  <c r="J17" i="3"/>
  <c r="J12" i="3"/>
  <c r="J78" i="3"/>
  <c r="J49" i="3"/>
  <c r="E7" i="3"/>
  <c r="E74" i="3"/>
  <c r="E45" i="3"/>
  <c r="AY52" i="1"/>
  <c r="AX52" i="1"/>
  <c r="BI154" i="2"/>
  <c r="BH154" i="2"/>
  <c r="BG154" i="2"/>
  <c r="BF154" i="2"/>
  <c r="T154" i="2"/>
  <c r="R154" i="2"/>
  <c r="R151" i="2" s="1"/>
  <c r="R150" i="2" s="1"/>
  <c r="P154" i="2"/>
  <c r="BK154" i="2"/>
  <c r="J154" i="2"/>
  <c r="BE154" i="2"/>
  <c r="BI153" i="2"/>
  <c r="BH153" i="2"/>
  <c r="BG153" i="2"/>
  <c r="BF153" i="2"/>
  <c r="T153" i="2"/>
  <c r="R153" i="2"/>
  <c r="P153" i="2"/>
  <c r="P151" i="2" s="1"/>
  <c r="P150" i="2" s="1"/>
  <c r="BK153" i="2"/>
  <c r="J153" i="2"/>
  <c r="BE153" i="2" s="1"/>
  <c r="BI152" i="2"/>
  <c r="BH152" i="2"/>
  <c r="BG152" i="2"/>
  <c r="BF152" i="2"/>
  <c r="T152" i="2"/>
  <c r="T151" i="2"/>
  <c r="T150" i="2" s="1"/>
  <c r="R152" i="2"/>
  <c r="P152" i="2"/>
  <c r="BK152" i="2"/>
  <c r="BK151" i="2"/>
  <c r="J152" i="2"/>
  <c r="BE152" i="2"/>
  <c r="BI149" i="2"/>
  <c r="BH149" i="2"/>
  <c r="BG149" i="2"/>
  <c r="BF149" i="2"/>
  <c r="T149" i="2"/>
  <c r="T148" i="2"/>
  <c r="R149" i="2"/>
  <c r="R148" i="2"/>
  <c r="P149" i="2"/>
  <c r="P148" i="2" s="1"/>
  <c r="BK149" i="2"/>
  <c r="BK148" i="2"/>
  <c r="J148" i="2" s="1"/>
  <c r="J149" i="2"/>
  <c r="BE149" i="2" s="1"/>
  <c r="J67" i="2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P139" i="2" s="1"/>
  <c r="P137" i="2" s="1"/>
  <c r="BK145" i="2"/>
  <c r="BK139" i="2" s="1"/>
  <c r="J145" i="2"/>
  <c r="BE145" i="2"/>
  <c r="BI144" i="2"/>
  <c r="BH144" i="2"/>
  <c r="BG144" i="2"/>
  <c r="BF144" i="2"/>
  <c r="T144" i="2"/>
  <c r="T139" i="2" s="1"/>
  <c r="T137" i="2" s="1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R139" i="2"/>
  <c r="R137" i="2" s="1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T135" i="2"/>
  <c r="R136" i="2"/>
  <c r="R135" i="2" s="1"/>
  <c r="P136" i="2"/>
  <c r="P135" i="2"/>
  <c r="BK136" i="2"/>
  <c r="BK135" i="2"/>
  <c r="J135" i="2" s="1"/>
  <c r="J136" i="2"/>
  <c r="BE136" i="2"/>
  <c r="J64" i="2"/>
  <c r="BI133" i="2"/>
  <c r="BH133" i="2"/>
  <c r="BG133" i="2"/>
  <c r="BF133" i="2"/>
  <c r="T133" i="2"/>
  <c r="R133" i="2"/>
  <c r="P133" i="2"/>
  <c r="P130" i="2" s="1"/>
  <c r="BK133" i="2"/>
  <c r="J133" i="2"/>
  <c r="BE133" i="2"/>
  <c r="BI132" i="2"/>
  <c r="BH132" i="2"/>
  <c r="BG132" i="2"/>
  <c r="BF132" i="2"/>
  <c r="T132" i="2"/>
  <c r="T130" i="2" s="1"/>
  <c r="R132" i="2"/>
  <c r="R130" i="2" s="1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BK130" i="2" s="1"/>
  <c r="J130" i="2" s="1"/>
  <c r="J63" i="2" s="1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P122" i="2" s="1"/>
  <c r="BK126" i="2"/>
  <c r="J126" i="2"/>
  <c r="BE126" i="2"/>
  <c r="BI125" i="2"/>
  <c r="BH125" i="2"/>
  <c r="BG125" i="2"/>
  <c r="BF125" i="2"/>
  <c r="T125" i="2"/>
  <c r="T122" i="2" s="1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BK122" i="2" s="1"/>
  <c r="J122" i="2" s="1"/>
  <c r="J62" i="2" s="1"/>
  <c r="J123" i="2"/>
  <c r="BE123" i="2"/>
  <c r="BI120" i="2"/>
  <c r="BH120" i="2"/>
  <c r="BG120" i="2"/>
  <c r="BF120" i="2"/>
  <c r="T120" i="2"/>
  <c r="R120" i="2"/>
  <c r="P120" i="2"/>
  <c r="BK120" i="2"/>
  <c r="BK117" i="2" s="1"/>
  <c r="J117" i="2" s="1"/>
  <c r="J61" i="2" s="1"/>
  <c r="J120" i="2"/>
  <c r="BE120" i="2"/>
  <c r="BI118" i="2"/>
  <c r="BH118" i="2"/>
  <c r="BG118" i="2"/>
  <c r="BF118" i="2"/>
  <c r="T118" i="2"/>
  <c r="T117" i="2"/>
  <c r="R118" i="2"/>
  <c r="R117" i="2"/>
  <c r="P118" i="2"/>
  <c r="P117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J31" i="2" s="1"/>
  <c r="AW52" i="1" s="1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P108" i="2" s="1"/>
  <c r="BK110" i="2"/>
  <c r="BK108" i="2" s="1"/>
  <c r="J108" i="2" s="1"/>
  <c r="J60" i="2" s="1"/>
  <c r="J110" i="2"/>
  <c r="BE110" i="2"/>
  <c r="BI109" i="2"/>
  <c r="BH109" i="2"/>
  <c r="BG109" i="2"/>
  <c r="BF109" i="2"/>
  <c r="T109" i="2"/>
  <c r="T108" i="2"/>
  <c r="R109" i="2"/>
  <c r="P109" i="2"/>
  <c r="BK109" i="2"/>
  <c r="J109" i="2"/>
  <c r="BE109" i="2" s="1"/>
  <c r="BI106" i="2"/>
  <c r="BH106" i="2"/>
  <c r="BG106" i="2"/>
  <c r="BF106" i="2"/>
  <c r="T106" i="2"/>
  <c r="T103" i="2" s="1"/>
  <c r="R106" i="2"/>
  <c r="R103" i="2" s="1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BK103" i="2" s="1"/>
  <c r="J103" i="2" s="1"/>
  <c r="J59" i="2" s="1"/>
  <c r="J105" i="2"/>
  <c r="BE105" i="2"/>
  <c r="BI104" i="2"/>
  <c r="BH104" i="2"/>
  <c r="BG104" i="2"/>
  <c r="BF104" i="2"/>
  <c r="T104" i="2"/>
  <c r="R104" i="2"/>
  <c r="P104" i="2"/>
  <c r="P103" i="2" s="1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P91" i="2" s="1"/>
  <c r="BK95" i="2"/>
  <c r="J95" i="2"/>
  <c r="BE95" i="2"/>
  <c r="BI94" i="2"/>
  <c r="BH94" i="2"/>
  <c r="BG94" i="2"/>
  <c r="BF94" i="2"/>
  <c r="T94" i="2"/>
  <c r="T91" i="2" s="1"/>
  <c r="R94" i="2"/>
  <c r="P94" i="2"/>
  <c r="BK94" i="2"/>
  <c r="J94" i="2"/>
  <c r="BE94" i="2"/>
  <c r="BI92" i="2"/>
  <c r="BH92" i="2"/>
  <c r="BG92" i="2"/>
  <c r="BF92" i="2"/>
  <c r="T92" i="2"/>
  <c r="R92" i="2"/>
  <c r="R91" i="2" s="1"/>
  <c r="P92" i="2"/>
  <c r="BK92" i="2"/>
  <c r="BK91" i="2" s="1"/>
  <c r="J92" i="2"/>
  <c r="BE92" i="2"/>
  <c r="J85" i="2"/>
  <c r="F85" i="2"/>
  <c r="F83" i="2"/>
  <c r="E81" i="2"/>
  <c r="J51" i="2"/>
  <c r="F51" i="2"/>
  <c r="F49" i="2"/>
  <c r="E47" i="2"/>
  <c r="J18" i="2"/>
  <c r="E18" i="2"/>
  <c r="F86" i="2" s="1"/>
  <c r="F52" i="2"/>
  <c r="J17" i="2"/>
  <c r="J12" i="2"/>
  <c r="E7" i="2"/>
  <c r="E45" i="2" s="1"/>
  <c r="E79" i="2"/>
  <c r="AS58" i="1"/>
  <c r="AS54" i="1"/>
  <c r="AS51" i="1" s="1"/>
  <c r="L47" i="1"/>
  <c r="AM46" i="1"/>
  <c r="L46" i="1"/>
  <c r="AM44" i="1"/>
  <c r="L44" i="1"/>
  <c r="L42" i="1"/>
  <c r="L41" i="1"/>
  <c r="J150" i="3" l="1"/>
  <c r="J64" i="3" s="1"/>
  <c r="BK149" i="3"/>
  <c r="J149" i="3" s="1"/>
  <c r="J63" i="3" s="1"/>
  <c r="J30" i="2"/>
  <c r="AV52" i="1" s="1"/>
  <c r="AT52" i="1" s="1"/>
  <c r="F30" i="2"/>
  <c r="AZ52" i="1" s="1"/>
  <c r="J136" i="10"/>
  <c r="J63" i="10" s="1"/>
  <c r="BK135" i="10"/>
  <c r="J135" i="10" s="1"/>
  <c r="J62" i="10" s="1"/>
  <c r="J30" i="3"/>
  <c r="AV53" i="1" s="1"/>
  <c r="J151" i="2"/>
  <c r="J69" i="2" s="1"/>
  <c r="BK150" i="2"/>
  <c r="J150" i="2" s="1"/>
  <c r="J68" i="2" s="1"/>
  <c r="F30" i="7"/>
  <c r="AZ59" i="1" s="1"/>
  <c r="J30" i="7"/>
  <c r="AV59" i="1" s="1"/>
  <c r="AT59" i="1" s="1"/>
  <c r="J32" i="8"/>
  <c r="AV60" i="1" s="1"/>
  <c r="P93" i="9"/>
  <c r="AU61" i="1" s="1"/>
  <c r="J32" i="9"/>
  <c r="AV61" i="1" s="1"/>
  <c r="AT61" i="1" s="1"/>
  <c r="J91" i="2"/>
  <c r="J58" i="2" s="1"/>
  <c r="BK90" i="2"/>
  <c r="F31" i="2"/>
  <c r="BA52" i="1" s="1"/>
  <c r="R108" i="2"/>
  <c r="R90" i="2" s="1"/>
  <c r="R89" i="2" s="1"/>
  <c r="J72" i="4"/>
  <c r="J49" i="4"/>
  <c r="F34" i="5"/>
  <c r="BB56" i="1" s="1"/>
  <c r="BB54" i="1" s="1"/>
  <c r="AX54" i="1" s="1"/>
  <c r="R86" i="3"/>
  <c r="T101" i="3"/>
  <c r="T85" i="3" s="1"/>
  <c r="T84" i="3" s="1"/>
  <c r="BK80" i="4"/>
  <c r="P85" i="11"/>
  <c r="P84" i="11" s="1"/>
  <c r="P83" i="11" s="1"/>
  <c r="AU63" i="1" s="1"/>
  <c r="P119" i="3"/>
  <c r="T90" i="2"/>
  <c r="T89" i="2" s="1"/>
  <c r="F34" i="2"/>
  <c r="BD52" i="1" s="1"/>
  <c r="R119" i="3"/>
  <c r="J33" i="6"/>
  <c r="AW57" i="1" s="1"/>
  <c r="AT57" i="1" s="1"/>
  <c r="T92" i="8"/>
  <c r="R122" i="2"/>
  <c r="BK140" i="3"/>
  <c r="J140" i="3" s="1"/>
  <c r="J61" i="3" s="1"/>
  <c r="P150" i="3"/>
  <c r="P149" i="3" s="1"/>
  <c r="F33" i="4"/>
  <c r="BC55" i="1" s="1"/>
  <c r="J85" i="10"/>
  <c r="J58" i="10" s="1"/>
  <c r="BK84" i="10"/>
  <c r="R88" i="10"/>
  <c r="R83" i="10" s="1"/>
  <c r="F32" i="10"/>
  <c r="BB62" i="1" s="1"/>
  <c r="J86" i="3"/>
  <c r="J58" i="3" s="1"/>
  <c r="BK85" i="3"/>
  <c r="F33" i="2"/>
  <c r="BC52" i="1" s="1"/>
  <c r="F32" i="2"/>
  <c r="BB52" i="1" s="1"/>
  <c r="BD54" i="1"/>
  <c r="R92" i="5"/>
  <c r="R91" i="5" s="1"/>
  <c r="BK93" i="5"/>
  <c r="F35" i="5"/>
  <c r="BC56" i="1" s="1"/>
  <c r="R196" i="5"/>
  <c r="J87" i="6"/>
  <c r="J53" i="6"/>
  <c r="BK95" i="6"/>
  <c r="F34" i="6"/>
  <c r="BB57" i="1" s="1"/>
  <c r="F80" i="11"/>
  <c r="F52" i="11"/>
  <c r="P90" i="2"/>
  <c r="P89" i="2" s="1"/>
  <c r="AU52" i="1" s="1"/>
  <c r="J83" i="2"/>
  <c r="J49" i="2"/>
  <c r="BK137" i="2"/>
  <c r="J137" i="2" s="1"/>
  <c r="J65" i="2" s="1"/>
  <c r="J139" i="2"/>
  <c r="J66" i="2" s="1"/>
  <c r="F33" i="3"/>
  <c r="BC53" i="1" s="1"/>
  <c r="J31" i="3"/>
  <c r="AW53" i="1" s="1"/>
  <c r="F31" i="3"/>
  <c r="BA53" i="1" s="1"/>
  <c r="P86" i="3"/>
  <c r="F32" i="5"/>
  <c r="AZ56" i="1" s="1"/>
  <c r="AZ54" i="1" s="1"/>
  <c r="AV54" i="1" s="1"/>
  <c r="T196" i="5"/>
  <c r="P95" i="6"/>
  <c r="P94" i="6" s="1"/>
  <c r="P93" i="6" s="1"/>
  <c r="AU57" i="1" s="1"/>
  <c r="BK92" i="8"/>
  <c r="BK235" i="9"/>
  <c r="J235" i="9" s="1"/>
  <c r="J70" i="9" s="1"/>
  <c r="J236" i="9"/>
  <c r="J71" i="9" s="1"/>
  <c r="J30" i="10"/>
  <c r="AV62" i="1" s="1"/>
  <c r="F31" i="11"/>
  <c r="BA63" i="1" s="1"/>
  <c r="J31" i="11"/>
  <c r="AW63" i="1" s="1"/>
  <c r="F52" i="4"/>
  <c r="J31" i="4"/>
  <c r="AW55" i="1" s="1"/>
  <c r="AT55" i="1" s="1"/>
  <c r="T179" i="5"/>
  <c r="J72" i="7"/>
  <c r="J49" i="7"/>
  <c r="J33" i="8"/>
  <c r="AW60" i="1" s="1"/>
  <c r="F35" i="9"/>
  <c r="BC61" i="1" s="1"/>
  <c r="R95" i="9"/>
  <c r="R94" i="9" s="1"/>
  <c r="R93" i="9" s="1"/>
  <c r="P101" i="3"/>
  <c r="BK196" i="5"/>
  <c r="J196" i="5" s="1"/>
  <c r="J65" i="5" s="1"/>
  <c r="P284" i="5"/>
  <c r="P290" i="5"/>
  <c r="P302" i="5"/>
  <c r="P309" i="5"/>
  <c r="F56" i="6"/>
  <c r="R250" i="6"/>
  <c r="R94" i="6" s="1"/>
  <c r="R93" i="6" s="1"/>
  <c r="P92" i="8"/>
  <c r="R224" i="9"/>
  <c r="R124" i="10"/>
  <c r="F33" i="6"/>
  <c r="BA57" i="1" s="1"/>
  <c r="BA54" i="1" s="1"/>
  <c r="AW54" i="1" s="1"/>
  <c r="F32" i="8"/>
  <c r="AZ60" i="1" s="1"/>
  <c r="E47" i="9"/>
  <c r="E81" i="9"/>
  <c r="J31" i="10"/>
  <c r="AW62" i="1" s="1"/>
  <c r="F31" i="10"/>
  <c r="BA62" i="1" s="1"/>
  <c r="F30" i="3"/>
  <c r="AZ53" i="1" s="1"/>
  <c r="P80" i="4"/>
  <c r="P79" i="4" s="1"/>
  <c r="P78" i="4" s="1"/>
  <c r="AU55" i="1" s="1"/>
  <c r="BK179" i="5"/>
  <c r="J179" i="5" s="1"/>
  <c r="J64" i="5" s="1"/>
  <c r="P196" i="5"/>
  <c r="T290" i="5"/>
  <c r="T309" i="5"/>
  <c r="P198" i="8"/>
  <c r="J87" i="9"/>
  <c r="J53" i="9"/>
  <c r="T94" i="9"/>
  <c r="T93" i="9" s="1"/>
  <c r="F30" i="10"/>
  <c r="AZ62" i="1" s="1"/>
  <c r="F34" i="11"/>
  <c r="BD63" i="1" s="1"/>
  <c r="T85" i="11"/>
  <c r="T84" i="11" s="1"/>
  <c r="T83" i="11" s="1"/>
  <c r="T93" i="5"/>
  <c r="R92" i="8"/>
  <c r="R85" i="11"/>
  <c r="R84" i="11" s="1"/>
  <c r="R83" i="11" s="1"/>
  <c r="E47" i="5"/>
  <c r="T284" i="5"/>
  <c r="T302" i="5"/>
  <c r="BK166" i="8"/>
  <c r="J166" i="8" s="1"/>
  <c r="J65" i="8" s="1"/>
  <c r="J32" i="5"/>
  <c r="AV56" i="1" s="1"/>
  <c r="AT56" i="1" s="1"/>
  <c r="J30" i="11"/>
  <c r="AV63" i="1" s="1"/>
  <c r="AT63" i="1" s="1"/>
  <c r="F30" i="11"/>
  <c r="AZ63" i="1" s="1"/>
  <c r="F34" i="3"/>
  <c r="BD53" i="1" s="1"/>
  <c r="T119" i="3"/>
  <c r="P93" i="5"/>
  <c r="P92" i="5" s="1"/>
  <c r="P91" i="5" s="1"/>
  <c r="AU56" i="1" s="1"/>
  <c r="F33" i="5"/>
  <c r="BA56" i="1" s="1"/>
  <c r="F35" i="6"/>
  <c r="BC57" i="1" s="1"/>
  <c r="F33" i="8"/>
  <c r="BA60" i="1" s="1"/>
  <c r="T166" i="8"/>
  <c r="F90" i="9"/>
  <c r="F56" i="9"/>
  <c r="BK95" i="9"/>
  <c r="F34" i="9"/>
  <c r="BB61" i="1" s="1"/>
  <c r="BB58" i="1" s="1"/>
  <c r="AX58" i="1" s="1"/>
  <c r="T136" i="10"/>
  <c r="T135" i="10" s="1"/>
  <c r="BK80" i="7"/>
  <c r="F33" i="7"/>
  <c r="BC59" i="1" s="1"/>
  <c r="BC58" i="1" s="1"/>
  <c r="AY58" i="1" s="1"/>
  <c r="T156" i="8"/>
  <c r="BK188" i="8"/>
  <c r="J188" i="8" s="1"/>
  <c r="J66" i="8" s="1"/>
  <c r="R236" i="9"/>
  <c r="R235" i="9" s="1"/>
  <c r="T89" i="10"/>
  <c r="T88" i="10" s="1"/>
  <c r="T83" i="10" s="1"/>
  <c r="BK89" i="10"/>
  <c r="P136" i="10"/>
  <c r="P135" i="10" s="1"/>
  <c r="P83" i="10" s="1"/>
  <c r="AU62" i="1" s="1"/>
  <c r="BK256" i="6"/>
  <c r="J256" i="6" s="1"/>
  <c r="J69" i="6" s="1"/>
  <c r="F36" i="8"/>
  <c r="BD60" i="1" s="1"/>
  <c r="BD58" i="1" s="1"/>
  <c r="R198" i="8"/>
  <c r="F33" i="9"/>
  <c r="BA61" i="1" s="1"/>
  <c r="F34" i="10"/>
  <c r="BD62" i="1" s="1"/>
  <c r="BK124" i="10"/>
  <c r="J124" i="10" s="1"/>
  <c r="J61" i="10" s="1"/>
  <c r="F33" i="11"/>
  <c r="BC63" i="1" s="1"/>
  <c r="BK190" i="11"/>
  <c r="F75" i="7"/>
  <c r="F52" i="7"/>
  <c r="R188" i="8"/>
  <c r="J77" i="11"/>
  <c r="J49" i="11"/>
  <c r="BK85" i="11"/>
  <c r="T261" i="6"/>
  <c r="T260" i="6" s="1"/>
  <c r="T93" i="6" s="1"/>
  <c r="F31" i="7"/>
  <c r="BA59" i="1" s="1"/>
  <c r="BA58" i="1" s="1"/>
  <c r="AW58" i="1" s="1"/>
  <c r="P166" i="8"/>
  <c r="AT54" i="1" l="1"/>
  <c r="BA51" i="1"/>
  <c r="J90" i="2"/>
  <c r="J57" i="2" s="1"/>
  <c r="BK89" i="2"/>
  <c r="J89" i="2" s="1"/>
  <c r="J95" i="6"/>
  <c r="J62" i="6" s="1"/>
  <c r="BK94" i="6"/>
  <c r="BB51" i="1"/>
  <c r="BD51" i="1"/>
  <c r="W30" i="1" s="1"/>
  <c r="R85" i="3"/>
  <c r="R84" i="3" s="1"/>
  <c r="R91" i="8"/>
  <c r="R90" i="8" s="1"/>
  <c r="P91" i="8"/>
  <c r="P90" i="8" s="1"/>
  <c r="AU60" i="1" s="1"/>
  <c r="AU58" i="1" s="1"/>
  <c r="AU51" i="1" s="1"/>
  <c r="BC54" i="1"/>
  <c r="AY54" i="1" s="1"/>
  <c r="J95" i="9"/>
  <c r="J62" i="9" s="1"/>
  <c r="BK94" i="9"/>
  <c r="AU54" i="1"/>
  <c r="J92" i="8"/>
  <c r="J62" i="8" s="1"/>
  <c r="BK91" i="8"/>
  <c r="T92" i="5"/>
  <c r="T91" i="5" s="1"/>
  <c r="AT53" i="1"/>
  <c r="J85" i="3"/>
  <c r="J57" i="3" s="1"/>
  <c r="BK84" i="3"/>
  <c r="J84" i="3" s="1"/>
  <c r="AT60" i="1"/>
  <c r="BK79" i="4"/>
  <c r="J80" i="4"/>
  <c r="J58" i="4" s="1"/>
  <c r="J85" i="11"/>
  <c r="J58" i="11" s="1"/>
  <c r="BK84" i="11"/>
  <c r="J84" i="10"/>
  <c r="J57" i="10" s="1"/>
  <c r="BK79" i="7"/>
  <c r="J80" i="7"/>
  <c r="J58" i="7" s="1"/>
  <c r="AT62" i="1"/>
  <c r="P85" i="3"/>
  <c r="P84" i="3" s="1"/>
  <c r="AU53" i="1" s="1"/>
  <c r="BK88" i="10"/>
  <c r="J88" i="10" s="1"/>
  <c r="J59" i="10" s="1"/>
  <c r="J89" i="10"/>
  <c r="J60" i="10" s="1"/>
  <c r="J190" i="11"/>
  <c r="J63" i="11" s="1"/>
  <c r="BK189" i="11"/>
  <c r="J189" i="11" s="1"/>
  <c r="J62" i="11" s="1"/>
  <c r="J93" i="5"/>
  <c r="J62" i="5" s="1"/>
  <c r="BK92" i="5"/>
  <c r="T91" i="8"/>
  <c r="T90" i="8" s="1"/>
  <c r="AZ58" i="1"/>
  <c r="AV58" i="1" s="1"/>
  <c r="AT58" i="1" s="1"/>
  <c r="J56" i="2" l="1"/>
  <c r="J27" i="2"/>
  <c r="J91" i="8"/>
  <c r="J61" i="8" s="1"/>
  <c r="BK90" i="8"/>
  <c r="J90" i="8" s="1"/>
  <c r="AZ51" i="1"/>
  <c r="AW51" i="1"/>
  <c r="AK27" i="1" s="1"/>
  <c r="W27" i="1"/>
  <c r="J92" i="5"/>
  <c r="J61" i="5" s="1"/>
  <c r="BK91" i="5"/>
  <c r="J91" i="5" s="1"/>
  <c r="BK78" i="4"/>
  <c r="J78" i="4" s="1"/>
  <c r="J79" i="4"/>
  <c r="J57" i="4" s="1"/>
  <c r="BK93" i="9"/>
  <c r="J93" i="9" s="1"/>
  <c r="J94" i="9"/>
  <c r="J61" i="9" s="1"/>
  <c r="BK78" i="7"/>
  <c r="J78" i="7" s="1"/>
  <c r="J79" i="7"/>
  <c r="J57" i="7" s="1"/>
  <c r="J27" i="3"/>
  <c r="J56" i="3"/>
  <c r="AX51" i="1"/>
  <c r="W28" i="1"/>
  <c r="BK83" i="10"/>
  <c r="J83" i="10" s="1"/>
  <c r="BK93" i="6"/>
  <c r="J93" i="6" s="1"/>
  <c r="J94" i="6"/>
  <c r="J61" i="6" s="1"/>
  <c r="BC51" i="1"/>
  <c r="BK83" i="11"/>
  <c r="J83" i="11" s="1"/>
  <c r="J84" i="11"/>
  <c r="J57" i="11" s="1"/>
  <c r="J27" i="10" l="1"/>
  <c r="J56" i="10"/>
  <c r="J60" i="9"/>
  <c r="J29" i="9"/>
  <c r="J29" i="8"/>
  <c r="J60" i="8"/>
  <c r="J56" i="4"/>
  <c r="J27" i="4"/>
  <c r="AG52" i="1"/>
  <c r="J36" i="2"/>
  <c r="J29" i="5"/>
  <c r="J60" i="5"/>
  <c r="J56" i="11"/>
  <c r="J27" i="11"/>
  <c r="AG53" i="1"/>
  <c r="AN53" i="1" s="1"/>
  <c r="J36" i="3"/>
  <c r="AY51" i="1"/>
  <c r="W29" i="1"/>
  <c r="J56" i="7"/>
  <c r="J27" i="7"/>
  <c r="J29" i="6"/>
  <c r="J60" i="6"/>
  <c r="W26" i="1"/>
  <c r="AV51" i="1"/>
  <c r="AG59" i="1" l="1"/>
  <c r="J36" i="7"/>
  <c r="AG61" i="1"/>
  <c r="AN61" i="1" s="1"/>
  <c r="J38" i="9"/>
  <c r="AG56" i="1"/>
  <c r="AN56" i="1" s="1"/>
  <c r="J38" i="5"/>
  <c r="AT51" i="1"/>
  <c r="AK26" i="1"/>
  <c r="J36" i="4"/>
  <c r="AG55" i="1"/>
  <c r="AG63" i="1"/>
  <c r="AN63" i="1" s="1"/>
  <c r="J36" i="11"/>
  <c r="AG57" i="1"/>
  <c r="AN57" i="1" s="1"/>
  <c r="J38" i="6"/>
  <c r="J38" i="8"/>
  <c r="AG60" i="1"/>
  <c r="AN60" i="1" s="1"/>
  <c r="AN52" i="1"/>
  <c r="J36" i="10"/>
  <c r="AG62" i="1"/>
  <c r="AN62" i="1" s="1"/>
  <c r="AN55" i="1" l="1"/>
  <c r="AG54" i="1"/>
  <c r="AG58" i="1"/>
  <c r="AN58" i="1" s="1"/>
  <c r="AN59" i="1"/>
  <c r="AN54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<sst xmlns="http://schemas.openxmlformats.org/spreadsheetml/2006/main" count="14182" uniqueCount="2205">
  <si>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</si>
  <si>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</si>
  <si>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</si>
  <si>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</si>
  <si>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</si>
  <si>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</si>
  <si>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</si>
  <si>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{d998c017-eb18-4a1f-a8cf-8f781906976a}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</si>
  <si>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</si>
  <si>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</si>
  <si>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</si>
  <si>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</si>
  <si>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</si>
  <si>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</si>
  <si>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</si>
  <si>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</si>
  <si>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180830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</si>
  <si>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</si>
  <si>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</si>
  <si>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Horažďovice - Revitalizace sídliště Šumavská - Pod Vodojemem - II. etapa</t>
  </si>
  <si>
    <t>KSO:</t>
  </si>
  <si>
    <t/>
  </si>
  <si>
    <t>CC-CZ:</t>
  </si>
  <si>
    <t>Místo:</t>
  </si>
  <si>
    <t xml:space="preserve"> Horažďovice</t>
  </si>
  <si>
    <t>Datum:</t>
  </si>
  <si>
    <t>7. 1. 2019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</si>
  <si>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</si>
  <si>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</si>
  <si>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</si>
  <si>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</si>
  <si>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</si>
  <si>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</si>
  <si>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</si>
  <si>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S-pro servis, s.r.o. Blatná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</si>
  <si>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</si>
  <si>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</si>
  <si>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</si>
  <si>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</si>
  <si>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</si>
  <si>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</si>
  <si>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</si>
  <si>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</si>
  <si>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</si>
  <si>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</si>
  <si>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</si>
  <si>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</si>
  <si>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</si>
  <si>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</si>
  <si>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</si>
  <si>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</si>
  <si>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</si>
  <si>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</si>
  <si>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</si>
  <si>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</si>
  <si>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</si>
  <si>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</si>
  <si>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</si>
  <si>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</si>
  <si>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</si>
  <si>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</si>
  <si>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</si>
  <si>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</si>
  <si>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</si>
  <si>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</si>
  <si>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</si>
  <si>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</si>
  <si>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</si>
  <si>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</si>
  <si>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</si>
  <si>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</si>
  <si>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</si>
  <si>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</si>
  <si>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</si>
  <si>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</si>
  <si>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</si>
  <si>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</si>
  <si>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Stavební úpravy</t>
  </si>
  <si>
    <t>STA</t>
  </si>
  <si>
    <t>1</t>
  </si>
  <si>
    <t>{3f1e9fed-7392-476b-9126-97173153d118}</t>
  </si>
  <si>
    <t>2</t>
  </si>
  <si>
    <t>02</t>
  </si>
  <si>
    <t>SO 02 Komunikace</t>
  </si>
  <si>
    <t>{e96f45fb-6749-4355-9675-e263ce4ff0f4}</t>
  </si>
  <si>
    <t>06</t>
  </si>
  <si>
    <t>SO 06 Kanalizace</t>
  </si>
  <si>
    <t>{a4ed2e88-0b06-4a4d-8a5b-a342e29b69df}</t>
  </si>
  <si>
    <t>Soupis</t>
  </si>
  <si>
    <t>###NOINSERT###</t>
  </si>
  <si>
    <t>06.1</t>
  </si>
  <si>
    <t>SO 06.1 Kanalizační stoky</t>
  </si>
  <si>
    <t>{934c3102-6829-4df4-859a-721d68575410}</t>
  </si>
  <si>
    <t>06.2</t>
  </si>
  <si>
    <t>SO 06.2 Kanalizační přípojky</t>
  </si>
  <si>
    <t>{34169827-7e00-4be4-99bf-09146db890e9}</t>
  </si>
  <si>
    <t>07</t>
  </si>
  <si>
    <t>SO 07 Vodovod</t>
  </si>
  <si>
    <t>{8709bf25-a3cf-48dd-bef8-47e7d68d14f3}</t>
  </si>
  <si>
    <t>07.1</t>
  </si>
  <si>
    <t>SO 07.1 Vodovodní řady</t>
  </si>
  <si>
    <t>{f4ed2b63-2501-4057-97d2-ff10205baf11}</t>
  </si>
  <si>
    <t>07.2</t>
  </si>
  <si>
    <t>SO 07.2 Vodovodní přípojky</t>
  </si>
  <si>
    <t>{a3e2c819-f48e-4215-837b-53850c0aa7e8}</t>
  </si>
  <si>
    <t>03</t>
  </si>
  <si>
    <t>SO 03 Veřejné osvětlení</t>
  </si>
  <si>
    <t>{05262eb3-c4c6-45f0-b5a2-6ddb7f6c9f82}</t>
  </si>
  <si>
    <t>04</t>
  </si>
  <si>
    <t>SO 04 Terénní a sadové úpravy</t>
  </si>
  <si>
    <t>{67d5519e-8c7c-4057-a1bb-3b142d9d110e}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</si>
  <si>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</si>
  <si>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</si>
  <si>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</si>
  <si>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</si>
  <si>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</si>
  <si>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</si>
  <si>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</si>
  <si>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01 Stavební úpravy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</si>
  <si>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</si>
  <si>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</si>
  <si>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</si>
  <si>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</si>
  <si>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</si>
  <si>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</si>
  <si>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</si>
  <si>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</si>
  <si>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</si>
  <si>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</si>
  <si>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</si>
  <si>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</si>
  <si>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</si>
  <si>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</si>
  <si>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</si>
  <si>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</si>
  <si>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767 -  Konstrukce zámečnické</t>
  </si>
  <si>
    <t>N00 - Nepojmenované práce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</si>
  <si>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</si>
  <si>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</si>
  <si>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</si>
  <si>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</si>
  <si>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</si>
  <si>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</si>
  <si>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</si>
  <si>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</si>
  <si>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</si>
  <si>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</si>
  <si>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</si>
  <si>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</si>
  <si>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</si>
  <si>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</si>
  <si>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</si>
  <si>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</si>
  <si>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</si>
  <si>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</si>
  <si>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</si>
  <si>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3</t>
  </si>
  <si>
    <t>K</t>
  </si>
  <si>
    <t>122202201</t>
  </si>
  <si>
    <t>Odkopávky a prokopávky nezapažené pro silnice objemu do 100 m3 v hornině tř. 3</t>
  </si>
  <si>
    <t>m3</t>
  </si>
  <si>
    <t>4</t>
  </si>
  <si>
    <t>-2004100393</t>
  </si>
  <si>
    <t>P</t>
  </si>
  <si>
    <t>Poznámka k položce:
výkopy pro patky 
výkop pro zřízení šachty sklepa - ca 3,0 m3</t>
  </si>
  <si>
    <t>162701105</t>
  </si>
  <si>
    <t>Vodorovné přemístění do 10000 m výkopku/sypaniny z horniny tř. 1 až 4</t>
  </si>
  <si>
    <t>-697055615</t>
  </si>
  <si>
    <t>5</t>
  </si>
  <si>
    <t>162701109</t>
  </si>
  <si>
    <t>Příplatek k vodorovnému přemístění výkopku/sypaniny z horniny tř. 1 až 4 ZKD 1000 m přes 10000 m</t>
  </si>
  <si>
    <t>1719475105</t>
  </si>
  <si>
    <t>6</t>
  </si>
  <si>
    <t>171201201</t>
  </si>
  <si>
    <t>Uložení sypaniny na skládky</t>
  </si>
  <si>
    <t>-1982203234</t>
  </si>
  <si>
    <t>7</t>
  </si>
  <si>
    <t>171201211</t>
  </si>
  <si>
    <t>Poplatek za uložení odpadu ze sypaniny na skládce (skládkovné)</t>
  </si>
  <si>
    <t>t</t>
  </si>
  <si>
    <t>-1792784227</t>
  </si>
  <si>
    <t>30</t>
  </si>
  <si>
    <t>175101201</t>
  </si>
  <si>
    <t>Obsypání objektu nad přilehlým původním terénem sypaninou bez prohození, uloženou do 3 m</t>
  </si>
  <si>
    <t>278613774</t>
  </si>
  <si>
    <t>Poznámka k položce:
zásyp okolo šachty nad sklepem</t>
  </si>
  <si>
    <t>31</t>
  </si>
  <si>
    <t>M</t>
  </si>
  <si>
    <t>583441720</t>
  </si>
  <si>
    <t>štěrkodrť frakce 0-32 třída C</t>
  </si>
  <si>
    <t>8</t>
  </si>
  <si>
    <t>3251081</t>
  </si>
  <si>
    <t>Poznámka k položce:
Drcené kamenivo dle ČSN EN 13242 (kamenivo pro nestmelené směsi …..)
zásyp okolo šachty nad sklepem</t>
  </si>
  <si>
    <t>181102302</t>
  </si>
  <si>
    <t>Úprava pláně v zářezech se zhutněním</t>
  </si>
  <si>
    <t>m2</t>
  </si>
  <si>
    <t>-284502053</t>
  </si>
  <si>
    <t xml:space="preserve"> Zakládání</t>
  </si>
  <si>
    <t>9</t>
  </si>
  <si>
    <t>275313711</t>
  </si>
  <si>
    <t>Základové patky z betonu tř. C 20/25</t>
  </si>
  <si>
    <t>194216335</t>
  </si>
  <si>
    <t>10</t>
  </si>
  <si>
    <t>275351111</t>
  </si>
  <si>
    <t>Bednění základových bloků tradiční oboustranné</t>
  </si>
  <si>
    <t>1784602141</t>
  </si>
  <si>
    <t>20</t>
  </si>
  <si>
    <t>279271129</t>
  </si>
  <si>
    <t>Zdivo základové z cihel betonových dl 290 mm na maltu MC 15</t>
  </si>
  <si>
    <t>-647949877</t>
  </si>
  <si>
    <t>Poznámka k položce:
zdivo šachty nad sklepem - vnější rozměr 1,60 x 1,6 m, výška 0,5 m, tloušťka zdi 30 cm
dva pilíře 45 cm x 45 cm, výška 2,60 m</t>
  </si>
  <si>
    <t xml:space="preserve"> Svislé a kompletní konstrukce</t>
  </si>
  <si>
    <t>13</t>
  </si>
  <si>
    <t>338171123</t>
  </si>
  <si>
    <t>Osazování sloupků a vzpěr plotových ocelových v 2,60 m se zabetonováním</t>
  </si>
  <si>
    <t>kus</t>
  </si>
  <si>
    <t>-1922675908</t>
  </si>
  <si>
    <t>14</t>
  </si>
  <si>
    <t>553M-338-010</t>
  </si>
  <si>
    <t>ocelová rámové konstrukce sušáku na prádlo (2 stojky, horní rám s háčky) 2500/2000mm pozinkováno - prvek A2</t>
  </si>
  <si>
    <t>-1222687821</t>
  </si>
  <si>
    <t>27</t>
  </si>
  <si>
    <t>342278001</t>
  </si>
  <si>
    <t>Příčky tl 71 mm z cihel vápenopískových NF dl 240 mm pevnosti P 25 na MC</t>
  </si>
  <si>
    <t>-359555912</t>
  </si>
  <si>
    <t>Poznámka k položce:
ochranná obezdívka šachty nad sklepem - 4x 1,75 x 0,5</t>
  </si>
  <si>
    <t>989-010</t>
  </si>
  <si>
    <t>Demontáž stávajících sušáků na prádlo vč. odvozu a skládkovného</t>
  </si>
  <si>
    <t>m</t>
  </si>
  <si>
    <t>615090249</t>
  </si>
  <si>
    <t>16</t>
  </si>
  <si>
    <t>989-020</t>
  </si>
  <si>
    <t>Demontáž stávajících klepaček koberců vč. odvozu a skládkovného</t>
  </si>
  <si>
    <t>ks</t>
  </si>
  <si>
    <t>-801573249</t>
  </si>
  <si>
    <t>17</t>
  </si>
  <si>
    <t>989-030</t>
  </si>
  <si>
    <t>Demontáž stávajícího boxu na popelnice vč. odvozu a skládkovného</t>
  </si>
  <si>
    <t>2106810768</t>
  </si>
  <si>
    <t>18</t>
  </si>
  <si>
    <t>989-040</t>
  </si>
  <si>
    <t>Demontáže ostatních drobných nespecifikovaných prvků vč. odvozu a skládkovného</t>
  </si>
  <si>
    <t>hod</t>
  </si>
  <si>
    <t>488912856</t>
  </si>
  <si>
    <t xml:space="preserve"> Vodorovné konstrukce</t>
  </si>
  <si>
    <t>441171111</t>
  </si>
  <si>
    <t>Montáž ocelových kcí zastřešení vazníky nebo krovy hmotnosti prvku do 30 kg/m dl do 12 m</t>
  </si>
  <si>
    <t>-1039409630</t>
  </si>
  <si>
    <t>Poznámka k položce:
vazník 2x I140 na zděných pilířích - ztužení otvoru pro šachtu</t>
  </si>
  <si>
    <t>22</t>
  </si>
  <si>
    <t>130107160</t>
  </si>
  <si>
    <t>ocel profilová IPN, v jakosti 11 375, h=140 mm</t>
  </si>
  <si>
    <t>-1342333210</t>
  </si>
  <si>
    <t>Poznámka k položce:
Hmotnost: 14,40 kg/m
průvlak nad pilíři pro ztužení stropu - šachta</t>
  </si>
  <si>
    <t xml:space="preserve"> Ostatní konstrukce a práce, bourání</t>
  </si>
  <si>
    <t>41</t>
  </si>
  <si>
    <t>919735126</t>
  </si>
  <si>
    <t>Řezání stávajícího betonového krytu nebo podkladu hloubky přes 250 do 300 mm</t>
  </si>
  <si>
    <t>CS ÚRS 2017 01</t>
  </si>
  <si>
    <t>-1265423922</t>
  </si>
  <si>
    <t>VV</t>
  </si>
  <si>
    <t>1,0*4</t>
  </si>
  <si>
    <t>11</t>
  </si>
  <si>
    <t>936104213</t>
  </si>
  <si>
    <t>Montáž odpadkového koše kotevními šrouby na  pevný podklad</t>
  </si>
  <si>
    <t>407841721</t>
  </si>
  <si>
    <t>12</t>
  </si>
  <si>
    <t>936M-010</t>
  </si>
  <si>
    <t>odpadkový koš - viz. PD ozn. T2</t>
  </si>
  <si>
    <t>219811349</t>
  </si>
  <si>
    <t>28</t>
  </si>
  <si>
    <t>953941210</t>
  </si>
  <si>
    <t>Osazování kovových poklopů s rámy pl do 1 m2</t>
  </si>
  <si>
    <t>1152405004</t>
  </si>
  <si>
    <t>29</t>
  </si>
  <si>
    <t>552410100</t>
  </si>
  <si>
    <t>Poklop 1,0x1,0 mm, s těsněním, panty, pojistkou proti nechtěnému vylomení víka, madlem a zamykáním; vnější rozměry 1090x1090x80mm, váha ca 40 kg.</t>
  </si>
  <si>
    <t>-998520857</t>
  </si>
  <si>
    <t>34</t>
  </si>
  <si>
    <t>963012520</t>
  </si>
  <si>
    <t>Bourání stropů z ŽB desek š přes 300 mm tl přes 140 mm</t>
  </si>
  <si>
    <t>-202277824</t>
  </si>
  <si>
    <t>997</t>
  </si>
  <si>
    <t xml:space="preserve"> Přesun sutě</t>
  </si>
  <si>
    <t>35</t>
  </si>
  <si>
    <t>997013801</t>
  </si>
  <si>
    <t>Poplatek za uložení stavebního betonového odpadu na skládce (skládkovné)</t>
  </si>
  <si>
    <t>-1187123677</t>
  </si>
  <si>
    <t>36</t>
  </si>
  <si>
    <t>997221551</t>
  </si>
  <si>
    <t>Vodorovná doprava suti ze sypkých materiálů do 1 km</t>
  </si>
  <si>
    <t>858784604</t>
  </si>
  <si>
    <t>37</t>
  </si>
  <si>
    <t>997221559</t>
  </si>
  <si>
    <t>Příplatek ZKD 1 km u vodorovné dopravy suti ze sypkých materiálů</t>
  </si>
  <si>
    <t>-133252847</t>
  </si>
  <si>
    <t>0,45*17 'Přepočtené koeficientem množství</t>
  </si>
  <si>
    <t>998</t>
  </si>
  <si>
    <t xml:space="preserve"> Přesun hmot</t>
  </si>
  <si>
    <t>19</t>
  </si>
  <si>
    <t>998231311</t>
  </si>
  <si>
    <t>Přesun hmot pro sadovnické a krajinářské úpravy vodorovně do 5000 m</t>
  </si>
  <si>
    <t>1297145237</t>
  </si>
  <si>
    <t>PSV</t>
  </si>
  <si>
    <t xml:space="preserve"> Práce a dodávky PSV</t>
  </si>
  <si>
    <t>7679-011</t>
  </si>
  <si>
    <t>Dodávka a montáž přístřešku na tuhý komunální odpad 4950/1500mm</t>
  </si>
  <si>
    <t>393232568</t>
  </si>
  <si>
    <t>711</t>
  </si>
  <si>
    <t xml:space="preserve"> Izolace proti vodě, vlhkosti a plynům</t>
  </si>
  <si>
    <t>23</t>
  </si>
  <si>
    <t>711122131</t>
  </si>
  <si>
    <t>Provedení izolace proti zemní vlhkosti svislé za horka nátěrem asfaltovým</t>
  </si>
  <si>
    <t>616249369</t>
  </si>
  <si>
    <t>Poznámka k položce:
izolace šachty pod poklopem, vnější rozměr 1,60 x1,60 m, výška 0,5 m</t>
  </si>
  <si>
    <t>24</t>
  </si>
  <si>
    <t>111631510</t>
  </si>
  <si>
    <t>lak asfaltový ALP/9 (MJ kg) bal 9 kg</t>
  </si>
  <si>
    <t>kg</t>
  </si>
  <si>
    <t>32</t>
  </si>
  <si>
    <t>-520573219</t>
  </si>
  <si>
    <t>25</t>
  </si>
  <si>
    <t>711142559</t>
  </si>
  <si>
    <t>Provedení izolace proti zemní vlhkosti pásy přitavením svislé NAIP</t>
  </si>
  <si>
    <t>956681035</t>
  </si>
  <si>
    <t>26</t>
  </si>
  <si>
    <t>628322820</t>
  </si>
  <si>
    <t>pás těžký asfaltovaný HYDROBIT V 60 S 35</t>
  </si>
  <si>
    <t>1706872498</t>
  </si>
  <si>
    <t>711741567</t>
  </si>
  <si>
    <t>Izolace proti vodě vodorovné provedení dilatačních spár přitavením NAIP 1000 mm</t>
  </si>
  <si>
    <t>-629758908</t>
  </si>
  <si>
    <t>33</t>
  </si>
  <si>
    <t>-1077869045</t>
  </si>
  <si>
    <t>Poznámka k položce:
izolace dolní spáry 4x1,60 bm a poklopu 4x1 bm, šířka 0,4 m, 2x</t>
  </si>
  <si>
    <t>767</t>
  </si>
  <si>
    <t xml:space="preserve"> Konstrukce zámečnické</t>
  </si>
  <si>
    <t>998767201</t>
  </si>
  <si>
    <t>Přesun hmot procentní pro zámečnické konstrukce v objektech v do 6 m</t>
  </si>
  <si>
    <t>%</t>
  </si>
  <si>
    <t>1972408482</t>
  </si>
  <si>
    <t>N00</t>
  </si>
  <si>
    <t>Nepojmenované práce</t>
  </si>
  <si>
    <t>N01</t>
  </si>
  <si>
    <t>Nepojmenovaný díl</t>
  </si>
  <si>
    <t>42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</si>
  <si>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</si>
  <si>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</si>
  <si>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</si>
  <si>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</si>
  <si>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850648101</t>
  </si>
  <si>
    <t>43</t>
  </si>
  <si>
    <t>R095000004</t>
  </si>
  <si>
    <t>VN - Zajištění vstupu, vjezdu a bezpečnosti k sousedním nemovitostem</t>
  </si>
  <si>
    <t>-964320823</t>
  </si>
  <si>
    <t>44</t>
  </si>
  <si>
    <t>R095000005</t>
  </si>
  <si>
    <t>VN - Opatření pro zajištění bezpečnosti, ochrany zdraví a požární bezpečnosti</t>
  </si>
  <si>
    <t>1244119591</t>
  </si>
  <si>
    <t>02 - SO 02 Komunikace</t>
  </si>
  <si>
    <t xml:space="preserve">    5 -  Komunikace pozemní</t>
  </si>
  <si>
    <t>113107161</t>
  </si>
  <si>
    <t>Odstranění podkladu pl přes 50 do 200 m2 z kameniva drceného tl 100 mm</t>
  </si>
  <si>
    <t>-1021774160</t>
  </si>
  <si>
    <t>113107162</t>
  </si>
  <si>
    <t>Odstranění podkladu pl přes 50 do 200 m2 z kameniva drceného tl 200 mm</t>
  </si>
  <si>
    <t>-332400690</t>
  </si>
  <si>
    <t>113107181</t>
  </si>
  <si>
    <t>Odstranění podkladu pl přes 50 do 200 m2 živičných tl 50 mm</t>
  </si>
  <si>
    <t>87326102</t>
  </si>
  <si>
    <t>113107182</t>
  </si>
  <si>
    <t>Odstranění podkladu pl přes 50 do 200 m2 živičných tl 100 mm</t>
  </si>
  <si>
    <t>63149115</t>
  </si>
  <si>
    <t>113202111</t>
  </si>
  <si>
    <t>Vytrhání obrub krajníků obrubníků stojatých</t>
  </si>
  <si>
    <t>686605772</t>
  </si>
  <si>
    <t>113204111</t>
  </si>
  <si>
    <t>Vytrhání obrub záhonových</t>
  </si>
  <si>
    <t>1435573300</t>
  </si>
  <si>
    <t>122201101</t>
  </si>
  <si>
    <t>Odkopávky a prokopávky nezapažené v hornině tř. 3 objem do 100 m3</t>
  </si>
  <si>
    <t>1026395594</t>
  </si>
  <si>
    <t>414375656</t>
  </si>
  <si>
    <t>720379567</t>
  </si>
  <si>
    <t>316458545</t>
  </si>
  <si>
    <t>212440165</t>
  </si>
  <si>
    <t>Poznámka k položce:
510 m,3 x 1,75 = 893 t</t>
  </si>
  <si>
    <t>181101141</t>
  </si>
  <si>
    <t>Úprava pozemku s rozpojením, přehrnutím, urovnáním a přehrnutím do 20 m zeminy tř 4</t>
  </si>
  <si>
    <t>837201320</t>
  </si>
  <si>
    <t>-1058022609</t>
  </si>
  <si>
    <t xml:space="preserve"> Komunikace pozemní</t>
  </si>
  <si>
    <t>564851111</t>
  </si>
  <si>
    <t>Podklad ze štěrkodrtě ŠD tl 150 mm</t>
  </si>
  <si>
    <t>-1433043363</t>
  </si>
  <si>
    <t>564952111</t>
  </si>
  <si>
    <t>Podklad z mechanicky zpevněného kameniva MZK tl 150 mm</t>
  </si>
  <si>
    <t>1285888905</t>
  </si>
  <si>
    <t>573111111</t>
  </si>
  <si>
    <t>Postřik živičný infiltrační s posypem z asfaltu množství 0,60 kg/m2</t>
  </si>
  <si>
    <t>121109408</t>
  </si>
  <si>
    <t>573211107</t>
  </si>
  <si>
    <t>Postřik živičný spojovací z asfaltu v množství 0,30 kg/m2</t>
  </si>
  <si>
    <t>-113169189</t>
  </si>
  <si>
    <t>577134121</t>
  </si>
  <si>
    <t>Asfaltový beton vrstva obrusná ACO 11 (ABS) tř. I tl 40 mm š přes 3 m z nemodifikovaného asfaltu</t>
  </si>
  <si>
    <t>1548370004</t>
  </si>
  <si>
    <t>577155122</t>
  </si>
  <si>
    <t>Asfaltový beton vrstva ložní ACL 16 (ABH) tl 60 mm š přes 3 m z nemodifikovaného asfaltu</t>
  </si>
  <si>
    <t>1940192173</t>
  </si>
  <si>
    <t>596211112</t>
  </si>
  <si>
    <t>Kladení zámkové dlažby komunikací pro pěší tl 60 mm skupiny A pl do 300 m2</t>
  </si>
  <si>
    <t>1522958507</t>
  </si>
  <si>
    <t>592450220</t>
  </si>
  <si>
    <t>dlažba zámková 20x16,5x6 cm přírodní</t>
  </si>
  <si>
    <t>-1863602978</t>
  </si>
  <si>
    <t>60</t>
  </si>
  <si>
    <t>592450230</t>
  </si>
  <si>
    <t>dlažba zámková 20x16,5x6 cm červená</t>
  </si>
  <si>
    <t>-1905387214</t>
  </si>
  <si>
    <t>592451200</t>
  </si>
  <si>
    <t>dlažba zámková slepecká 20x10x6 cm barevná</t>
  </si>
  <si>
    <t>-1253186899</t>
  </si>
  <si>
    <t>Poznámka k položce:
spotřeba: 50 kus/m2</t>
  </si>
  <si>
    <t>596212212</t>
  </si>
  <si>
    <t>Kladení zámkové dlažby pozemních komunikací tl 80 mm skupiny A pl do 300 m2</t>
  </si>
  <si>
    <t>1066800244</t>
  </si>
  <si>
    <t>592450070</t>
  </si>
  <si>
    <t>dlažba zámková 20x16,5x8 cm přírodní</t>
  </si>
  <si>
    <t>434020784</t>
  </si>
  <si>
    <t>Poznámka k položce:
spotřeba: 36 kus/m2</t>
  </si>
  <si>
    <t>596212312</t>
  </si>
  <si>
    <t>Kladení zámkové dlažby pozemních komunikací tl 100 mm skupiny A pl do 300 m2</t>
  </si>
  <si>
    <t>-2135566497</t>
  </si>
  <si>
    <t>592452960</t>
  </si>
  <si>
    <t>dlažba se zámkem 20x16,5x10 cm přírodní</t>
  </si>
  <si>
    <t>-764309318</t>
  </si>
  <si>
    <t>56</t>
  </si>
  <si>
    <t>599141111</t>
  </si>
  <si>
    <t>Vyplnění spár mezi silničními dílci živičnou zálivkou</t>
  </si>
  <si>
    <t>1556489749</t>
  </si>
  <si>
    <t>914111111</t>
  </si>
  <si>
    <t>Montáž svislé dopravní značky do velikosti 1 m2 objímkami na sloupek nebo konzolu</t>
  </si>
  <si>
    <t>-553361989</t>
  </si>
  <si>
    <t>404440000</t>
  </si>
  <si>
    <t>značka dopravní svislá výstražná FeZn A1 - A30, P1,P4 700 mm</t>
  </si>
  <si>
    <t>-1371264302</t>
  </si>
  <si>
    <t>404454040</t>
  </si>
  <si>
    <t>značka dopravní svislá nereflexní FeZn prolis, 500 x 700 mm</t>
  </si>
  <si>
    <t>-1122494503</t>
  </si>
  <si>
    <t>404454060</t>
  </si>
  <si>
    <t>značka dopravní svislá nereflexní FeZn prolis, 1000 x 750 mm</t>
  </si>
  <si>
    <t>-541773650</t>
  </si>
  <si>
    <t>404454010</t>
  </si>
  <si>
    <t>značka dopravní svislá nereflexní FeZn prolis, 500 x 500 mm</t>
  </si>
  <si>
    <t>-1732309772</t>
  </si>
  <si>
    <t>404454500</t>
  </si>
  <si>
    <t>značka dopravní svislá nereflexní FeZn-Al rám., 500 x 150 mm</t>
  </si>
  <si>
    <t>-1100638416</t>
  </si>
  <si>
    <t>38</t>
  </si>
  <si>
    <t>914511112</t>
  </si>
  <si>
    <t>Montáž sloupku dopravních značek délky do 3,5 m s betonovým základem a patkou</t>
  </si>
  <si>
    <t>-1332826485</t>
  </si>
  <si>
    <t>39</t>
  </si>
  <si>
    <t>404452250</t>
  </si>
  <si>
    <t>sloupek Zn 60 - 350</t>
  </si>
  <si>
    <t>-1956803146</t>
  </si>
  <si>
    <t>40</t>
  </si>
  <si>
    <t>404452400</t>
  </si>
  <si>
    <t>patka hliníková HP 60</t>
  </si>
  <si>
    <t>-644265246</t>
  </si>
  <si>
    <t>404452530</t>
  </si>
  <si>
    <t>víčko plastové na sloupek 60</t>
  </si>
  <si>
    <t>1012742766</t>
  </si>
  <si>
    <t>404452560</t>
  </si>
  <si>
    <t>upínací svorka na sloupek US 60</t>
  </si>
  <si>
    <t>-125259095</t>
  </si>
  <si>
    <t>59</t>
  </si>
  <si>
    <t>915131111</t>
  </si>
  <si>
    <t>Vodorovné dopravní značení přechody pro chodce, šipky, symboly základní bílá barva</t>
  </si>
  <si>
    <t>-544635797</t>
  </si>
  <si>
    <t>58</t>
  </si>
  <si>
    <t>915621111</t>
  </si>
  <si>
    <t>Předznačení vodorovného plošného značení</t>
  </si>
  <si>
    <t>-515867445</t>
  </si>
  <si>
    <t>916131213</t>
  </si>
  <si>
    <t>Osazení silničního obrubníku betonového stojatého s boční opěrou do lože z betonu prostého</t>
  </si>
  <si>
    <t>-210703321</t>
  </si>
  <si>
    <t>592175030</t>
  </si>
  <si>
    <t>obrubník betonový 100x15/12x30 cm, přírodní</t>
  </si>
  <si>
    <t>862988705</t>
  </si>
  <si>
    <t>592174680</t>
  </si>
  <si>
    <t>obrubník betonový silniční nájezdový Standard 100x15x15 cm</t>
  </si>
  <si>
    <t>-386714490</t>
  </si>
  <si>
    <t>916231213</t>
  </si>
  <si>
    <t>Osazení chodníkového obrubníku betonového stojatého s boční opěrou do lože z betonu prostého</t>
  </si>
  <si>
    <t>-1886662640</t>
  </si>
  <si>
    <t>592175090</t>
  </si>
  <si>
    <t>obrubník univerzální BEST-LINEA I 50x8x25 cm, přírodní</t>
  </si>
  <si>
    <t>-460152816</t>
  </si>
  <si>
    <t>55</t>
  </si>
  <si>
    <t>919731122</t>
  </si>
  <si>
    <t>Zarovnání styčné plochy podkladu nebo krytu živičného tl do 100 mm</t>
  </si>
  <si>
    <t>1330672248</t>
  </si>
  <si>
    <t>57</t>
  </si>
  <si>
    <t>966006132</t>
  </si>
  <si>
    <t>Odstranění značek dopravních nebo orientačních se sloupky s betonovými patkami</t>
  </si>
  <si>
    <t>-1326447767</t>
  </si>
  <si>
    <t>48</t>
  </si>
  <si>
    <t>-1541835146</t>
  </si>
  <si>
    <t>-300986449</t>
  </si>
  <si>
    <t>45</t>
  </si>
  <si>
    <t>-392850392</t>
  </si>
  <si>
    <t>1287,063*17 'Přepočtené koeficientem množství</t>
  </si>
  <si>
    <t>46</t>
  </si>
  <si>
    <t>997221845</t>
  </si>
  <si>
    <t>Poplatek za uložení asfaltového odpadu bez obsahu dehtu na skládce (skládkovné)</t>
  </si>
  <si>
    <t>-2116064297</t>
  </si>
  <si>
    <t>47</t>
  </si>
  <si>
    <t>997221855</t>
  </si>
  <si>
    <t>Poplatek za uložení odpadu zeminy a kameniva na skládce (skládkovné)</t>
  </si>
  <si>
    <t>-1983784302</t>
  </si>
  <si>
    <t>49</t>
  </si>
  <si>
    <t>998223011</t>
  </si>
  <si>
    <t>Přesun hmot pro pozemní komunikace s krytem dlážděným</t>
  </si>
  <si>
    <t>545881124</t>
  </si>
  <si>
    <t>61</t>
  </si>
  <si>
    <t>334763114</t>
  </si>
  <si>
    <t>62</t>
  </si>
  <si>
    <t>R095000002</t>
  </si>
  <si>
    <t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</si>
  <si>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-1316581373</t>
  </si>
  <si>
    <t>63</t>
  </si>
  <si>
    <t>R095000003</t>
  </si>
  <si>
    <t>VN - Dopravní opatření po dobu stavby -  vybavení povolení zvláštního užívání, návrh DIO a zajištění dopravních opatření po dobu stavby včetně průběžné kontroly a udržování</t>
  </si>
  <si>
    <t>156562323</t>
  </si>
  <si>
    <t>64</t>
  </si>
  <si>
    <t>-1277509689</t>
  </si>
  <si>
    <t>65</t>
  </si>
  <si>
    <t>-381950924</t>
  </si>
  <si>
    <t>66</t>
  </si>
  <si>
    <t>R095000006</t>
  </si>
  <si>
    <t xml:space="preserve">VN - Pravidelné týdenní přemísťování popelnic od nemovitostí na určené svozové místo mimo staveniště a zpět k nemovitostem </t>
  </si>
  <si>
    <t>-1170941978</t>
  </si>
  <si>
    <t>67</t>
  </si>
  <si>
    <t>R095000008</t>
  </si>
  <si>
    <t>VN - Provedení zkoušek materiálů, zařízení a hutnění, komplexní vyzkoušení a zaškolení obsluhy v minimálním rozsahu daným ČSN</t>
  </si>
  <si>
    <t>-49698768</t>
  </si>
  <si>
    <t>68</t>
  </si>
  <si>
    <t>R095000024</t>
  </si>
  <si>
    <t>ON - Technicko zkušební plán pro stavbu schválení a jeho schválení správcem silnice I/22 a správcem místních komunikací a ploch</t>
  </si>
  <si>
    <t>1774126883</t>
  </si>
  <si>
    <t>69</t>
  </si>
  <si>
    <t>R095000025</t>
  </si>
  <si>
    <t>ON - Pořízení kompletní dokladové části stavby dle podmínek smlouvy o dílo (zejména kontroly, zkoušky, revize, atesty, prohlášení atd. )</t>
  </si>
  <si>
    <t>2054219541</t>
  </si>
  <si>
    <t>70</t>
  </si>
  <si>
    <t>R095000026</t>
  </si>
  <si>
    <t>ON - Pořízení projektové dokumentace skutečného provedení stavby DSPS v digitální podobě + 3 paré v tištěné podobě</t>
  </si>
  <si>
    <t>-1000194204</t>
  </si>
  <si>
    <t>71</t>
  </si>
  <si>
    <t>R095000027</t>
  </si>
  <si>
    <t>ON - Geodetické práce – vytýčení stavby, hranic pozemku</t>
  </si>
  <si>
    <t>1456961270</t>
  </si>
  <si>
    <t>72</t>
  </si>
  <si>
    <t>R095000028</t>
  </si>
  <si>
    <t>ON - Geodetické práce – zaměření skutečného stavu</t>
  </si>
  <si>
    <t>2137397721</t>
  </si>
  <si>
    <t>06 - SO 06 Kanalizace</t>
  </si>
  <si>
    <t>-1064089668</t>
  </si>
  <si>
    <t>1339233086</t>
  </si>
  <si>
    <t>1260783277</t>
  </si>
  <si>
    <t>-1790039206</t>
  </si>
  <si>
    <t>862307978</t>
  </si>
  <si>
    <t>-603466232</t>
  </si>
  <si>
    <t>863206049</t>
  </si>
  <si>
    <t>1748845802</t>
  </si>
  <si>
    <t>160367844</t>
  </si>
  <si>
    <t>-2112754744</t>
  </si>
  <si>
    <t>A</t>
  </si>
  <si>
    <t>67,5</t>
  </si>
  <si>
    <t>Dr</t>
  </si>
  <si>
    <t>279,9</t>
  </si>
  <si>
    <t>F</t>
  </si>
  <si>
    <t>100,76</t>
  </si>
  <si>
    <t>G</t>
  </si>
  <si>
    <t>36,01</t>
  </si>
  <si>
    <t>34,53</t>
  </si>
  <si>
    <t>K1</t>
  </si>
  <si>
    <t>41,1</t>
  </si>
  <si>
    <t>L</t>
  </si>
  <si>
    <t>65,145</t>
  </si>
  <si>
    <t>Ob</t>
  </si>
  <si>
    <t>195,675</t>
  </si>
  <si>
    <t>Soupis:</t>
  </si>
  <si>
    <t>Or</t>
  </si>
  <si>
    <t>15,161</t>
  </si>
  <si>
    <t>06.1 - SO 06.1 Kanalizační stoky</t>
  </si>
  <si>
    <t>P2</t>
  </si>
  <si>
    <t>126,35</t>
  </si>
  <si>
    <t>P4</t>
  </si>
  <si>
    <t>1011,866</t>
  </si>
  <si>
    <t>R</t>
  </si>
  <si>
    <t>881,786</t>
  </si>
  <si>
    <t>R3</t>
  </si>
  <si>
    <t>220,447</t>
  </si>
  <si>
    <t>R4</t>
  </si>
  <si>
    <t>396,804</t>
  </si>
  <si>
    <t>R5</t>
  </si>
  <si>
    <t>264,536</t>
  </si>
  <si>
    <t>ŠD</t>
  </si>
  <si>
    <t>275,027</t>
  </si>
  <si>
    <t>T1</t>
  </si>
  <si>
    <t>49,252</t>
  </si>
  <si>
    <t>T3</t>
  </si>
  <si>
    <t>14,469</t>
  </si>
  <si>
    <t>T4</t>
  </si>
  <si>
    <t>263,949</t>
  </si>
  <si>
    <t>T5</t>
  </si>
  <si>
    <t>15,405</t>
  </si>
  <si>
    <t>TKO</t>
  </si>
  <si>
    <t>606,76</t>
  </si>
  <si>
    <t>VK</t>
  </si>
  <si>
    <t>331,733</t>
  </si>
  <si>
    <t>Z</t>
  </si>
  <si>
    <t>550,053</t>
  </si>
  <si>
    <t xml:space="preserve">    8 -  Trubní vedení</t>
  </si>
  <si>
    <t xml:space="preserve">    96 -  Bourání konstrukcí</t>
  </si>
  <si>
    <t xml:space="preserve">    99 -  Přesun hmot</t>
  </si>
  <si>
    <t>115101201</t>
  </si>
  <si>
    <t>Čerpání vody na dopravní výšku do 10 m průměrný přítok do 500 l/min</t>
  </si>
  <si>
    <t>-1370521158</t>
  </si>
  <si>
    <t>115101301</t>
  </si>
  <si>
    <t>Pohotovost čerpací soupravy pro dopravní výšku do 10 m přítok do 500 l/min</t>
  </si>
  <si>
    <t>den</t>
  </si>
  <si>
    <t>1579989543</t>
  </si>
  <si>
    <t>119001401</t>
  </si>
  <si>
    <t>Dočasné zajištění potrubí ocelového nebo litinového DN do 200</t>
  </si>
  <si>
    <t>-367542481</t>
  </si>
  <si>
    <t>"vč3,4,5,9,10" 1,4*(2+1)</t>
  </si>
  <si>
    <t>119001412</t>
  </si>
  <si>
    <t>Dočasné zajištění potrubí betonového, ŽB nebo kameninového DN do 500</t>
  </si>
  <si>
    <t>1637035811</t>
  </si>
  <si>
    <t>"vč3,4,5,9,10" 1,4*2</t>
  </si>
  <si>
    <t>119001421</t>
  </si>
  <si>
    <t>Dočasné zajištění kabelů a kabelových tratí ze 3 volně ložených kabelů</t>
  </si>
  <si>
    <t>665796095</t>
  </si>
  <si>
    <t>"vč3,4,5,9,10" 1,8*2+1,4*(13+1+3)</t>
  </si>
  <si>
    <t>121101101</t>
  </si>
  <si>
    <t>Sejmutí ornice s přemístěním na vzdálenost do 50 m</t>
  </si>
  <si>
    <t>1212591552</t>
  </si>
  <si>
    <t>T2</t>
  </si>
  <si>
    <t>1,3*(1,52+9,1+1,0+10,4)+1,45*22,08</t>
  </si>
  <si>
    <t>"tab.povr" 0,25*(1,3*(1,52+9,1+1,0+10,4)+1,45*22,08)</t>
  </si>
  <si>
    <t>130001101</t>
  </si>
  <si>
    <t>Příplatek za ztížení vykopávky v blízkosti pozemního vedení</t>
  </si>
  <si>
    <t>1313725478</t>
  </si>
  <si>
    <t>1,1*1,8*4,2+1,6*1,7*2,8+1,1*1,5*27,4</t>
  </si>
  <si>
    <t>132201202</t>
  </si>
  <si>
    <t>Hloubení rýh š do 2000 mm v hornině tř. 3 objemu do 1000 m3</t>
  </si>
  <si>
    <t>-383830503</t>
  </si>
  <si>
    <t>"vč.3" 1,7*2,63*67,5</t>
  </si>
  <si>
    <t>"vč.4" 1,3*(2,57*19,86+2,44*(31,01-2*4,5)+2,46*20,33+2,61*29,57)</t>
  </si>
  <si>
    <t>"vč.5" 1,3*2,53*36,01</t>
  </si>
  <si>
    <t>"vč.9" 1,45*(2,61*22,08+2,58*3,59+2,59*8,86)</t>
  </si>
  <si>
    <t>"vč.10" 1,3*(1,95*14,91+1,26*17,72+1,39*8,47)</t>
  </si>
  <si>
    <t>"rozšířření pro protlaky" 2,44*0,3*7,0*2</t>
  </si>
  <si>
    <t>"odpočet povrchů-tab.  " -(0,4*((1,7*9,52+1,3*(8,2+0,8)+1,45*(4,26+5,18))+0,55*T3+0,25*T4+0,2*T5)+Or)</t>
  </si>
  <si>
    <t>Mezisoučet</t>
  </si>
  <si>
    <t xml:space="preserve">"hor.tř.3 TZ - 25%" R*0,25 </t>
  </si>
  <si>
    <t>132201209</t>
  </si>
  <si>
    <t>Příplatek za lepivost k hloubení rýh š do 2000 mm v hornině tř. 3</t>
  </si>
  <si>
    <t>-364099157</t>
  </si>
  <si>
    <t>"50%" 0,5*R3</t>
  </si>
  <si>
    <t>132301202</t>
  </si>
  <si>
    <t>Hloubení rýh š do 2000 mm v hornině tř. 4 objemu do 1000 m3</t>
  </si>
  <si>
    <t>-2106286095</t>
  </si>
  <si>
    <t xml:space="preserve">"hor.tř.4 TZ - 45%" R*0,45 </t>
  </si>
  <si>
    <t>132301209</t>
  </si>
  <si>
    <t>Příplatek za lepivost k hloubení rýh š do 2000 mm v hornině tř. 4</t>
  </si>
  <si>
    <t>479256894</t>
  </si>
  <si>
    <t>"50%" 0,5*R4</t>
  </si>
  <si>
    <t>132401201</t>
  </si>
  <si>
    <t>Hloubení rýh š do 2000 mm v hornině tř. 5</t>
  </si>
  <si>
    <t>1837863278</t>
  </si>
  <si>
    <t>"hor.tř.35 TZ - 30%" R*0,3</t>
  </si>
  <si>
    <t>141721120</t>
  </si>
  <si>
    <t>Řízený zemní protlak hloubky do 6 m vnějšího průměru přes 400 mm v hornině tř 1 až 4</t>
  </si>
  <si>
    <t>2037457190</t>
  </si>
  <si>
    <t>"TZ" 4,5*2</t>
  </si>
  <si>
    <t>140332440</t>
  </si>
  <si>
    <t>trubka ocelová bezešvá hladká  ČSN 425715.01, D530 tl 14,2 mm</t>
  </si>
  <si>
    <t>128</t>
  </si>
  <si>
    <t>-1695742089</t>
  </si>
  <si>
    <t>151101101</t>
  </si>
  <si>
    <t>Zřízení příložného pažení a rozepření stěn rýh hl do 2 m</t>
  </si>
  <si>
    <t>1942871844</t>
  </si>
  <si>
    <t>"vč.10" 2*(1,95*14,91+1,26*17,72+1,39*8,47)</t>
  </si>
  <si>
    <t>Součet</t>
  </si>
  <si>
    <t>151101102</t>
  </si>
  <si>
    <t>Zřízení příložného pažení a rozepření stěn rýh hl do 4 m</t>
  </si>
  <si>
    <t>1357967986</t>
  </si>
  <si>
    <t>"vč.3" 2*2,63*67,5</t>
  </si>
  <si>
    <t>"vč.4" 2*(2,57*19,86+2,44*(31,01-2*4,5)+2,46*20,33+2,61*29,57)</t>
  </si>
  <si>
    <t>"vč.5" 2*2,53*36,01</t>
  </si>
  <si>
    <t>"vč.9" 2*(2,61*22,08+2,58*3,59+2,59*8,86)</t>
  </si>
  <si>
    <t>"odpočet jednostr psažení společné ráhy s vodovodem" -168,94</t>
  </si>
  <si>
    <t>151101111</t>
  </si>
  <si>
    <t>Odstranění příložného pažení a rozepření stěn rýh hl do 2 m</t>
  </si>
  <si>
    <t>-2138965602</t>
  </si>
  <si>
    <t>151101112</t>
  </si>
  <si>
    <t>Odstranění příložného pažení a rozepření stěn rýh hl do 4 m</t>
  </si>
  <si>
    <t>-1040257796</t>
  </si>
  <si>
    <t>161101102</t>
  </si>
  <si>
    <t>Svislé přemístění výkopku z horniny tř. 1 až 4 hl výkopu do 4 m</t>
  </si>
  <si>
    <t>-1863254983</t>
  </si>
  <si>
    <t>"50%  hor.tř.3-4 " (R3+R4)*0,5</t>
  </si>
  <si>
    <t>161101152</t>
  </si>
  <si>
    <t>Svislé přemístění výkopku z horniny tř. 5 až 7 hl výkopu do 4 m</t>
  </si>
  <si>
    <t>1126633438</t>
  </si>
  <si>
    <t>"50% hor.tř.5 " R5*0,5</t>
  </si>
  <si>
    <t>162301101</t>
  </si>
  <si>
    <t>Vodorovné přemístění do 500 m výkopku/sypaniny z horniny tř. 1 až 4</t>
  </si>
  <si>
    <t>-528537721</t>
  </si>
  <si>
    <t>162301102</t>
  </si>
  <si>
    <t>Vodorovné přemístění do 1000 m výkopku/sypaniny z horniny tř. 1 až 4</t>
  </si>
  <si>
    <t>1014351492</t>
  </si>
  <si>
    <t>"na zásyp na MDP A zpět" (Z-ŠD)*2</t>
  </si>
  <si>
    <t>-1130804229</t>
  </si>
  <si>
    <t>TKO-R5</t>
  </si>
  <si>
    <t>-1512127129</t>
  </si>
  <si>
    <t>Poznámka k položce:
TKO 19km - přípl.9x</t>
  </si>
  <si>
    <t>162701155</t>
  </si>
  <si>
    <t>Vodorovné přemístění do 10000 m výkopku/sypaniny z horniny tř. 5 až 7</t>
  </si>
  <si>
    <t>686838229</t>
  </si>
  <si>
    <t>VK+ŠD</t>
  </si>
  <si>
    <t>"na TKO" R5</t>
  </si>
  <si>
    <t>162701159</t>
  </si>
  <si>
    <t>Příplatek k vodorovnému přemístění výkopku/sypaniny z horniny tř. 5 až 7 ZKD 1000 m přes 10000 m</t>
  </si>
  <si>
    <t>-1344638513</t>
  </si>
  <si>
    <t>167101102</t>
  </si>
  <si>
    <t>Nakládání výkopku z hornin tř. 1 až 4 přes 100 m3</t>
  </si>
  <si>
    <t>-1479567816</t>
  </si>
  <si>
    <t>Z-ŠD</t>
  </si>
  <si>
    <t>1891982516</t>
  </si>
  <si>
    <t>R+Or</t>
  </si>
  <si>
    <t>-795136818</t>
  </si>
  <si>
    <t>174101101</t>
  </si>
  <si>
    <t>Zásyp jam, šachet rýh nebo kolem objektů sypaninou se zhutněním</t>
  </si>
  <si>
    <t>-1332332486</t>
  </si>
  <si>
    <t>"vytl.kub. šachty+L+Ob+Dr" (1,13*(2,33+2,34+2,31+2,31+2,05+2,37+2,34+2,19+2,2+2,38+1,28+1,5)+L+Ob+Dr*0,15)</t>
  </si>
  <si>
    <t>R-VK</t>
  </si>
  <si>
    <t>583441970</t>
  </si>
  <si>
    <t>štěrkodrť frakce 0-63</t>
  </si>
  <si>
    <t>468395037</t>
  </si>
  <si>
    <t>Poznámka k položce:
50% zásypové horniny nahrazeno štěrkodrtí</t>
  </si>
  <si>
    <t>"cca 50% zásypu vylepšeno ŠD-objem" Z*0,5</t>
  </si>
  <si>
    <t>"ŠD- 2t/m3" ŠD*2</t>
  </si>
  <si>
    <t>175111101</t>
  </si>
  <si>
    <t>Obsypání potrubí ručně sypaninou bez prohození, uloženou do 3 m</t>
  </si>
  <si>
    <t>1658807489</t>
  </si>
  <si>
    <t>"vč.3,4,5,9,10,11+tab.pov" ((0,683+0,15)*1,7-0,3318)*A+((0,28+0,15)*1,3-0,0238)*(G+K1)+((0,335+0,15)*1,3-0,086)*F +((0,45+0,15)*1,45-0,1382)*G</t>
  </si>
  <si>
    <t>583373020</t>
  </si>
  <si>
    <t>štěrkopísek frakce 0-16</t>
  </si>
  <si>
    <t>-497592432</t>
  </si>
  <si>
    <t>Ob*2,0</t>
  </si>
  <si>
    <t>212752212</t>
  </si>
  <si>
    <t>Trativod z drenážních trubek plastových flexibilních D do 100 mm včetně lože otevřený výkop</t>
  </si>
  <si>
    <t>1044007027</t>
  </si>
  <si>
    <t>"TZ vč,11" A+F+G+K+K1</t>
  </si>
  <si>
    <t>451572111</t>
  </si>
  <si>
    <t>Lože pod potrubí otevřený výkop z kameniva drobného těženého</t>
  </si>
  <si>
    <t>-945586770</t>
  </si>
  <si>
    <t>"vč.3,4,5,9,10+tab.povrců" 0,2*1,7*A+0,15*(1,3*(F+G+K1)+1,45*K)</t>
  </si>
  <si>
    <t>452112111</t>
  </si>
  <si>
    <t>Osazení betonových prstenců nebo rámů v do 100 mm</t>
  </si>
  <si>
    <t>635038496</t>
  </si>
  <si>
    <t>"tab.RŠ" 2+3+2+1</t>
  </si>
  <si>
    <t>RMAT003</t>
  </si>
  <si>
    <t>prstenec betonový vyrovnávací TBW-Q 625/40/120 62,5x4x12 cm</t>
  </si>
  <si>
    <t>2002289066</t>
  </si>
  <si>
    <t>"tab.RŠ" 2*1,01</t>
  </si>
  <si>
    <t>592241750</t>
  </si>
  <si>
    <t>prstenec betonový vyrovnávací TBW-Q 625/60/120 62,5x6x12 cm</t>
  </si>
  <si>
    <t>-1226768305</t>
  </si>
  <si>
    <t>"tab.RŠ" 3*1,01</t>
  </si>
  <si>
    <t>592241760</t>
  </si>
  <si>
    <t>prstenec betonový vyrovnávací TBW-Q 625/80/120 62,5x8x12 cm</t>
  </si>
  <si>
    <t>-1809432561</t>
  </si>
  <si>
    <t>592241770</t>
  </si>
  <si>
    <t>prstenec betonový vyrovnávací TBW-Q 625/100/120 62,5x10x12 cm</t>
  </si>
  <si>
    <t>2143431033</t>
  </si>
  <si>
    <t>"tab.RŠ" 1*1,01</t>
  </si>
  <si>
    <t>452112121</t>
  </si>
  <si>
    <t>Osazení betonových prstenců nebo rámů v do 200 mm</t>
  </si>
  <si>
    <t>-287764076</t>
  </si>
  <si>
    <t>"tab.RŠ" 2</t>
  </si>
  <si>
    <t>inf 212</t>
  </si>
  <si>
    <t>vyrovnávací prstenec TBW-Q 625/120/120 62,5x12x12 cm</t>
  </si>
  <si>
    <t>831814485</t>
  </si>
  <si>
    <t xml:space="preserve"> Trubní vedení</t>
  </si>
  <si>
    <t>871360410</t>
  </si>
  <si>
    <t>Montáž kanalizačního potrubí korugovaného SN 10 z polypropylenu DN 250</t>
  </si>
  <si>
    <t>692283320</t>
  </si>
  <si>
    <t>"stoka G" 36,01</t>
  </si>
  <si>
    <t>"stoka K1" 41,1</t>
  </si>
  <si>
    <t>286147250e</t>
  </si>
  <si>
    <t>trubka kanalizační žebrovaná ULTRA RIB 2 DIN (PP) vnitřní průměr 250mm</t>
  </si>
  <si>
    <t>1572440649</t>
  </si>
  <si>
    <t>Poznámka k položce:
včetně těsnění</t>
  </si>
  <si>
    <t>871370410</t>
  </si>
  <si>
    <t>Montáž kanalizačního potrubí korugovaného SN 10 z polypropylenu DN 300</t>
  </si>
  <si>
    <t>1842485882</t>
  </si>
  <si>
    <t>"stoka F" 100,76</t>
  </si>
  <si>
    <t>286147290e</t>
  </si>
  <si>
    <t>trubka kanalizační žebrovaná ULTRA RIB 2 DIN (PP) vnitřní průměr 300mm</t>
  </si>
  <si>
    <t>-1481383316</t>
  </si>
  <si>
    <t>871390410</t>
  </si>
  <si>
    <t>Montáž kanalizačního potrubí korugovaného SN 10 z polypropylenu DN 400</t>
  </si>
  <si>
    <t>421396716</t>
  </si>
  <si>
    <t>"stoka K" 34,53</t>
  </si>
  <si>
    <t>286147330e</t>
  </si>
  <si>
    <t>trubka kanalizační žebrovaná ULTRA RIB 2 DIN (PP) vnitřní průměr 400mm, dl. 3m</t>
  </si>
  <si>
    <t>1202930988</t>
  </si>
  <si>
    <t>871440410</t>
  </si>
  <si>
    <t>Montáž kanalizačního potrubí korugovaného SN 10 z polypropylenu DN 600</t>
  </si>
  <si>
    <t>-1746485143</t>
  </si>
  <si>
    <t>"stoka A" 67,5</t>
  </si>
  <si>
    <t>50</t>
  </si>
  <si>
    <t>286147670e</t>
  </si>
  <si>
    <t>trubka kanalizační korug ULTRA BASIC  (PP) vnitřní průměr 600mm</t>
  </si>
  <si>
    <t>-951974776</t>
  </si>
  <si>
    <t>51</t>
  </si>
  <si>
    <t>877360420</t>
  </si>
  <si>
    <t>Montáž odboček na potrubí z PP trub korugovaných DN 250</t>
  </si>
  <si>
    <t>-1262686898</t>
  </si>
  <si>
    <t>52</t>
  </si>
  <si>
    <t>286173610</t>
  </si>
  <si>
    <t>odbočka UR2/KG DN 250/160, pro KG 45°</t>
  </si>
  <si>
    <t>412202976</t>
  </si>
  <si>
    <t>"tab.kanal.příp" 7+5</t>
  </si>
  <si>
    <t>53</t>
  </si>
  <si>
    <t>877360430</t>
  </si>
  <si>
    <t>Montáž spojek na potrubí z PP trub korugovaných  DN 250</t>
  </si>
  <si>
    <t>632083975</t>
  </si>
  <si>
    <t>"TZ" 5</t>
  </si>
  <si>
    <t>54</t>
  </si>
  <si>
    <t>286174220e</t>
  </si>
  <si>
    <t>spojka přesuvná UR2 DN 250</t>
  </si>
  <si>
    <t>-1263862433</t>
  </si>
  <si>
    <t>877370420</t>
  </si>
  <si>
    <t>Montáž odboček na potrubí z PP trub korugovaných DN 300</t>
  </si>
  <si>
    <t>-986025580</t>
  </si>
  <si>
    <t>286173620</t>
  </si>
  <si>
    <t>odbočka UR2/KG DN 300/160, pro KG 45°</t>
  </si>
  <si>
    <t>-142872765</t>
  </si>
  <si>
    <t>"tab.kanal.příp" 6</t>
  </si>
  <si>
    <t>286173680</t>
  </si>
  <si>
    <t>odbočka UR2/KG DN 300/200, pro KG 45°</t>
  </si>
  <si>
    <t>1392760357</t>
  </si>
  <si>
    <t>"tab.kanal.příp" 4</t>
  </si>
  <si>
    <t>877370430</t>
  </si>
  <si>
    <t>Montáž spojek na potrubí z PP trub korugovaných  DN 300</t>
  </si>
  <si>
    <t>-160201098</t>
  </si>
  <si>
    <t>"TZ" 6</t>
  </si>
  <si>
    <t>286174230e</t>
  </si>
  <si>
    <t>spojka přesuvná UR2 DN 300</t>
  </si>
  <si>
    <t>2131895499</t>
  </si>
  <si>
    <t>877390420</t>
  </si>
  <si>
    <t>Montáž odboček na potrubí z PP trub korugovaných DN 400</t>
  </si>
  <si>
    <t>-2062047905</t>
  </si>
  <si>
    <t>286173630</t>
  </si>
  <si>
    <t>odbočka UR2/KG DN 400/160, pro KG 45°</t>
  </si>
  <si>
    <t>17285867</t>
  </si>
  <si>
    <t>"tab.kanal.příp" 3</t>
  </si>
  <si>
    <t>877390430</t>
  </si>
  <si>
    <t>Montáž spojek na potrubí z PP trub korugovaných  DN 400</t>
  </si>
  <si>
    <t>629186829</t>
  </si>
  <si>
    <t>"TZ" 3</t>
  </si>
  <si>
    <t>286174240e</t>
  </si>
  <si>
    <t>spojka přesuvná UR2 DN 400</t>
  </si>
  <si>
    <t>399826509</t>
  </si>
  <si>
    <t>877440420</t>
  </si>
  <si>
    <t>Montáž odboček na potrubí z PP trub korugovaných DN 600</t>
  </si>
  <si>
    <t>1968060525</t>
  </si>
  <si>
    <t>286173650</t>
  </si>
  <si>
    <t>odbočka UB/KG DN 600/160 pro KG 45°</t>
  </si>
  <si>
    <t>1854094417</t>
  </si>
  <si>
    <t>286173710</t>
  </si>
  <si>
    <t>odbočka UB/KG DN 600/200, pro KG 45°</t>
  </si>
  <si>
    <t>1762962479</t>
  </si>
  <si>
    <t>"tab.kanal.příp" 1</t>
  </si>
  <si>
    <t>877440430</t>
  </si>
  <si>
    <t>Montáž spojek na potrubí z PP trub korugovaných  DN 600</t>
  </si>
  <si>
    <t>-581481929</t>
  </si>
  <si>
    <t>286174260e</t>
  </si>
  <si>
    <t>spojka přesuvná UR2 DN 600</t>
  </si>
  <si>
    <t>263450711</t>
  </si>
  <si>
    <t>892362121</t>
  </si>
  <si>
    <t>Tlaková zkouška vzduchem potrubí DN 250 těsnícím vakem ucpávkovým</t>
  </si>
  <si>
    <t>úsek</t>
  </si>
  <si>
    <t>-1950533820</t>
  </si>
  <si>
    <t>"vč.5,10" 1+2</t>
  </si>
  <si>
    <t>892372121</t>
  </si>
  <si>
    <t>Tlaková zkouška vzduchem potrubí DN 300 těsnícím vakem ucpávkovým</t>
  </si>
  <si>
    <t>1842149732</t>
  </si>
  <si>
    <t>"vč.4" 4</t>
  </si>
  <si>
    <t>892392121</t>
  </si>
  <si>
    <t>Tlaková zkouška vzduchem potrubí DN 400 těsnícím vakem ucpávkovým</t>
  </si>
  <si>
    <t>1218011912</t>
  </si>
  <si>
    <t>"vč.9" 2</t>
  </si>
  <si>
    <t>892442121</t>
  </si>
  <si>
    <t>Tlaková zkouška vzduchem potrubí DN 600 těsnícím vakem ucpávkovým</t>
  </si>
  <si>
    <t>-1238368339</t>
  </si>
  <si>
    <t>"vč.3" 3</t>
  </si>
  <si>
    <t>73</t>
  </si>
  <si>
    <t>894411311</t>
  </si>
  <si>
    <t>Osazení železobetonových dílců pro šachty skruží rovných</t>
  </si>
  <si>
    <t>-1463916856</t>
  </si>
  <si>
    <t>14+14+13</t>
  </si>
  <si>
    <t>74</t>
  </si>
  <si>
    <t>592241600</t>
  </si>
  <si>
    <t>skruž betonová s ocelová se stupadly +PE povlakem TBS-Q 1000/250/120 SP 100x25x12 cm</t>
  </si>
  <si>
    <t>781322250</t>
  </si>
  <si>
    <t>"tab.RŠ" 6*1,01</t>
  </si>
  <si>
    <t>75</t>
  </si>
  <si>
    <t>592241610</t>
  </si>
  <si>
    <t>skruž betonová s ocelová se stupadly +PE povlakem TBH TBS-Q 1000/500/120 SP 100x50x12 cm</t>
  </si>
  <si>
    <t>-1193720602</t>
  </si>
  <si>
    <t>"tab.RŠ" 5*1,01</t>
  </si>
  <si>
    <t>76</t>
  </si>
  <si>
    <t>592241620</t>
  </si>
  <si>
    <t>skruž betonová s ocelová se stupadly +PE povlakem TBH-Q 1000/1000/120 SP 100x100x12 cm</t>
  </si>
  <si>
    <t>55061805</t>
  </si>
  <si>
    <t>77</t>
  </si>
  <si>
    <t>894412411</t>
  </si>
  <si>
    <t>Osazení železobetonových dílců pro šachty skruží přechodových</t>
  </si>
  <si>
    <t>-1143769848</t>
  </si>
  <si>
    <t>78</t>
  </si>
  <si>
    <t>592241680</t>
  </si>
  <si>
    <t>skruž betonová přechodová TBR-Q 625/600/120 SPK 62,5/100x60x12 cm</t>
  </si>
  <si>
    <t>1792554262</t>
  </si>
  <si>
    <t>"tab.RŠ" 4*1,01</t>
  </si>
  <si>
    <t>79</t>
  </si>
  <si>
    <t>894414111.1</t>
  </si>
  <si>
    <t>Osazení železobetonových dílců pro šachty skruží základových (dno)</t>
  </si>
  <si>
    <t>1041344358</t>
  </si>
  <si>
    <t>"tab.RŠ" 9+3</t>
  </si>
  <si>
    <t>80</t>
  </si>
  <si>
    <t>592243380</t>
  </si>
  <si>
    <t>dno betonové šachty kanalizační přímé TBZ-Q.1 100/80 V max. 50 100/80x50 cm</t>
  </si>
  <si>
    <t>462140384</t>
  </si>
  <si>
    <t>"tab.RŠ" 9*1,01</t>
  </si>
  <si>
    <t>81</t>
  </si>
  <si>
    <t>592243390</t>
  </si>
  <si>
    <t>dno betonové šachty kanalizační přímé TBZ-Q.1 100/100 V max. 60 100/100x60 cm</t>
  </si>
  <si>
    <t>2142740486</t>
  </si>
  <si>
    <t>82</t>
  </si>
  <si>
    <t>894414211</t>
  </si>
  <si>
    <t>Osazení železobetonových dílců pro šachty desek zákrytových</t>
  </si>
  <si>
    <t>1219915681</t>
  </si>
  <si>
    <t>83</t>
  </si>
  <si>
    <t>592243150</t>
  </si>
  <si>
    <t>deska betonová zákrytová TZK-Q.1 100-63/17 100/62,5 x 16,5 cm</t>
  </si>
  <si>
    <t>-405011211</t>
  </si>
  <si>
    <t>"tab.RŠ" 8*1,01</t>
  </si>
  <si>
    <t>84</t>
  </si>
  <si>
    <t>899102111</t>
  </si>
  <si>
    <t>Osazení poklopů litinových nebo ocelových včetně rámů hmotnosti nad 50 do 100 kg</t>
  </si>
  <si>
    <t>1180913230</t>
  </si>
  <si>
    <t>85</t>
  </si>
  <si>
    <t>217/3</t>
  </si>
  <si>
    <t>Poklop D 125 - BEGU, s odvětráním</t>
  </si>
  <si>
    <t>1651451729</t>
  </si>
  <si>
    <t>"tab.RŠ" 5</t>
  </si>
  <si>
    <t>86</t>
  </si>
  <si>
    <t>899104111</t>
  </si>
  <si>
    <t>Osazení poklopů litinových nebo ocelových včetně rámů hmotnosti nad 150 kg</t>
  </si>
  <si>
    <t>1647974939</t>
  </si>
  <si>
    <t>87</t>
  </si>
  <si>
    <t>213/3</t>
  </si>
  <si>
    <t xml:space="preserve">Poklop D 400 BEGU - s odv., s tlumící vložkou </t>
  </si>
  <si>
    <t>-1105226140</t>
  </si>
  <si>
    <t>"tab.RŠ" 7</t>
  </si>
  <si>
    <t>88</t>
  </si>
  <si>
    <t>899722111</t>
  </si>
  <si>
    <t>Krytí potrubí z plastů výstražnou fólií z PVC 20 cm</t>
  </si>
  <si>
    <t>567356514</t>
  </si>
  <si>
    <t>A+F+G+K+K1</t>
  </si>
  <si>
    <t>89</t>
  </si>
  <si>
    <t>899911152</t>
  </si>
  <si>
    <t>Kluzná objímka výšky 90 mm vnějšího průměru potrubí do 372 mm</t>
  </si>
  <si>
    <t>286351405</t>
  </si>
  <si>
    <t>"TZ" 8</t>
  </si>
  <si>
    <t>90</t>
  </si>
  <si>
    <t>899913165</t>
  </si>
  <si>
    <t>Uzavírací manžeta chráničky potrubí DN 300 x 500</t>
  </si>
  <si>
    <t>986789591</t>
  </si>
  <si>
    <t>"TZ" 4</t>
  </si>
  <si>
    <t>91</t>
  </si>
  <si>
    <t>8prop01</t>
  </si>
  <si>
    <t>Provizorní ukončení stoky A DN600</t>
  </si>
  <si>
    <t>2119437584</t>
  </si>
  <si>
    <t>93</t>
  </si>
  <si>
    <t>919735112</t>
  </si>
  <si>
    <t>Řezání stávajícího živičného krytu hl do 100 mm</t>
  </si>
  <si>
    <t>-831029813</t>
  </si>
  <si>
    <t>"tab.povr" 2*(8,2+0,8+5,18+4,26+9,52+51,83+6,15+52,75+25,96+35,21+3,5+3,24+3,2+3,01)*1,05</t>
  </si>
  <si>
    <t>92</t>
  </si>
  <si>
    <t>919735123</t>
  </si>
  <si>
    <t>Řezání stávajícího betonového krytu hl do 150 mm</t>
  </si>
  <si>
    <t>916255829</t>
  </si>
  <si>
    <t>"tab.povr" 2*(3,23+7,9)*1,05</t>
  </si>
  <si>
    <t>94</t>
  </si>
  <si>
    <t>9prop01</t>
  </si>
  <si>
    <t>Příplatek za likvidaci vyřazené kanalizace</t>
  </si>
  <si>
    <t>-542905580</t>
  </si>
  <si>
    <t>96</t>
  </si>
  <si>
    <t xml:space="preserve"> Bourání konstrukcí</t>
  </si>
  <si>
    <t>95</t>
  </si>
  <si>
    <t>113107012</t>
  </si>
  <si>
    <t>Odstranění podkladu plochy do 15 m2 z kameniva těženého tl 200 mm při překopech inž sítí</t>
  </si>
  <si>
    <t>-609504102</t>
  </si>
  <si>
    <t xml:space="preserve">"tab.povrchů" </t>
  </si>
  <si>
    <t>"tab.povr" 2,1*9,52+1,5*(8,2+0,8)+1,85*5,18+1,45*4,26</t>
  </si>
  <si>
    <t>"tab.povr" 1,3*(3,23+7,9)</t>
  </si>
  <si>
    <t>"tab.povr" 1,7*(51,83+6,15)+1,3*(52,75+25,96+35,21+3,5+3,24+3,2)+1,45*3,01</t>
  </si>
  <si>
    <t>"tab.povr" 1,3*11,85</t>
  </si>
  <si>
    <t>2*T1+2*T3+T4+T5</t>
  </si>
  <si>
    <t>113107031</t>
  </si>
  <si>
    <t>Odstranění podkladu plochy do 15 m2 z betonu prostého tl 150 mm při překopech inž sítí</t>
  </si>
  <si>
    <t>-207658651</t>
  </si>
  <si>
    <t>97</t>
  </si>
  <si>
    <t>113107042</t>
  </si>
  <si>
    <t>Odstranění podkladu plochy do 15 m2 živičných tl 100 mm při překopech inž sítí</t>
  </si>
  <si>
    <t>-492956451</t>
  </si>
  <si>
    <t>T1+T4</t>
  </si>
  <si>
    <t>99</t>
  </si>
  <si>
    <t>98</t>
  </si>
  <si>
    <t>-2052662158</t>
  </si>
  <si>
    <t>Poznámka k položce:
trvalá skládka 1,5km - přípl. 1x</t>
  </si>
  <si>
    <t>550922828</t>
  </si>
  <si>
    <t>Poznámka k položce:
vůastní TKO - 19km příplatek 18x</t>
  </si>
  <si>
    <t>195,645*17 'Přepočtené koeficientem množství</t>
  </si>
  <si>
    <t>100</t>
  </si>
  <si>
    <t>998276101</t>
  </si>
  <si>
    <t>Přesun hmot pro trubní vedení z trub z plastických hmot otevřený výkop</t>
  </si>
  <si>
    <t>-1751748347</t>
  </si>
  <si>
    <t>101</t>
  </si>
  <si>
    <t>997221815</t>
  </si>
  <si>
    <t>Poplatek za uložení betonového odpadu na skládce (skládkovné)</t>
  </si>
  <si>
    <t>222419342</t>
  </si>
  <si>
    <t>102</t>
  </si>
  <si>
    <t>Poplatek za uložení odpadu z asfaltových povrchů na skládce (skládkovné)</t>
  </si>
  <si>
    <t>1060984835</t>
  </si>
  <si>
    <t>103</t>
  </si>
  <si>
    <t>Poplatek za uložení odpadu z kameniva na skládce (skládkovné)</t>
  </si>
  <si>
    <t>-1656475209</t>
  </si>
  <si>
    <t>18,713</t>
  </si>
  <si>
    <t>167,46</t>
  </si>
  <si>
    <t>7,725</t>
  </si>
  <si>
    <t>159,221</t>
  </si>
  <si>
    <t>675,953</t>
  </si>
  <si>
    <t>Prov</t>
  </si>
  <si>
    <t>25,592</t>
  </si>
  <si>
    <t>383,045</t>
  </si>
  <si>
    <t>95,761</t>
  </si>
  <si>
    <t>172,37</t>
  </si>
  <si>
    <t>06.2 - SO 06.2 Kanalizační přípojky</t>
  </si>
  <si>
    <t>114,914</t>
  </si>
  <si>
    <t>81,763</t>
  </si>
  <si>
    <t>78,345</t>
  </si>
  <si>
    <t>0,66</t>
  </si>
  <si>
    <t>88,528</t>
  </si>
  <si>
    <t>3,08</t>
  </si>
  <si>
    <t>275,69</t>
  </si>
  <si>
    <t>193,927</t>
  </si>
  <si>
    <t>163,526</t>
  </si>
  <si>
    <t xml:space="preserve">    721 -  Zdravotechnika</t>
  </si>
  <si>
    <t>-1958156000</t>
  </si>
  <si>
    <t>"vč18-21" 1,1*(2+2+2+1+5+2+2)</t>
  </si>
  <si>
    <t>-108250931</t>
  </si>
  <si>
    <t>"vč18-21" 1,1*1</t>
  </si>
  <si>
    <t>-228305350</t>
  </si>
  <si>
    <t>"vč18-21" 1,2*(3+11+5+2)</t>
  </si>
  <si>
    <t>193168966</t>
  </si>
  <si>
    <t>1,1*(5,97+2,4+2,37+3,7+1,9+3,55+3,4+3,3+0,5+1,0)</t>
  </si>
  <si>
    <t>"tab.povrchy příp" 0,25*1,1*(5,97+2,4+2,37+3,7+1,9+3,55+3,4+3,3+0,5+1,0)</t>
  </si>
  <si>
    <t>-1840685952</t>
  </si>
  <si>
    <t>1,1*1,8*17,6+1,1*1,6*1,7*1,1+1,1*1,5*25,2</t>
  </si>
  <si>
    <t>1885328</t>
  </si>
  <si>
    <t>"vč.18" 1,1*(2,13*7,18+2,27*31,77+1,97*1,0+1,99*1,0)</t>
  </si>
  <si>
    <t>"vč.19" 1,1*(2,11*3,2+1,96*1,0+1,7*19,53+2,02*9,9+2,36*1,7+2,42*1,0+1,84*2,7+2,36*10,5+2,2*11,15+2,25*2,0+1,57*1,4+2,32*1,0+2,05*5,5)</t>
  </si>
  <si>
    <t>"vč.20" 1,1*(2,29*1,2+2,01*10,4+2,1*4,6+2,12*1,5+2,24*2,0+1,98*2,4+2,24*14,0+2,1*1,5)</t>
  </si>
  <si>
    <t>"vč.23,24" 1,1*(2,22*2,13+2,14*1,0+1,42*5,5+1,09*1,0+1,08*2,8+0,81*0,9+1,49*5,8+2,43*4,9)</t>
  </si>
  <si>
    <t>"rozšířření pro UV vč15" 1,1*1,1*(2,42*9+2,7*2+2,13+2,23*2+1,28*2+1,85)</t>
  </si>
  <si>
    <t>"odpočet povrchů a ornice-tab.  " -(T1/1,5*1,1*0,4+T3*0,55+T4*0,25)-Or</t>
  </si>
  <si>
    <t>1559990606</t>
  </si>
  <si>
    <t>-1449716741</t>
  </si>
  <si>
    <t>2108845802</t>
  </si>
  <si>
    <t>1810216032</t>
  </si>
  <si>
    <t>-354558420</t>
  </si>
  <si>
    <t>"vč.18" 2*(1,97*1,0+1,99*1,0)</t>
  </si>
  <si>
    <t>"vč.19" 2*(1,96*1,0+1,7*19,53+1,84*2,7+1,57*1,4)</t>
  </si>
  <si>
    <t>"vč.20" 2*1,98*2,4</t>
  </si>
  <si>
    <t>"vč.23,24" 2*(1,42*5,5+1,09*1,0+1,08*2,8+0,81*0,9+1,49*5,8)</t>
  </si>
  <si>
    <t>"rozšířření pro UV vč15" 1,1*3*(1,28*2+1,85)</t>
  </si>
  <si>
    <t>1040426707</t>
  </si>
  <si>
    <t>"vč.18" 2*(2,13*7,18+2,27*31,77)</t>
  </si>
  <si>
    <t>"vč.19" 2*(2,11*3,2+2,02*9,9+2,36*1,7+2,42*1,0+2,36*10,5+2,2*11,15+2,25*2,0+2,32*1,0+2,05*5,5)</t>
  </si>
  <si>
    <t>"vč.20"2*(2,29*1,2+2,01*10,4+2,1*4,6+2,12*1,5+2,24*2,0+2,24*14,0+2,1*1,5)</t>
  </si>
  <si>
    <t>"vč.23,24" 2*(2,22*2,13+2,14*1,0+2,43*4,9)</t>
  </si>
  <si>
    <t>"rozšířření pro UV vč15" 1,1*3*(2,42*9+2,7*2+2,13+2,23*2)</t>
  </si>
  <si>
    <t>-1860096226</t>
  </si>
  <si>
    <t>-1856449054</t>
  </si>
  <si>
    <t>161101101</t>
  </si>
  <si>
    <t>Svislé přemístění výkopku z horniny tř. 1 až 4 hl výkopu do 2,5 m</t>
  </si>
  <si>
    <t>964909204</t>
  </si>
  <si>
    <t>"50% Z hor.tř.3-4 " (R3+R4)*0,5</t>
  </si>
  <si>
    <t>161101151</t>
  </si>
  <si>
    <t>Svislé přemístění výkopku z horniny tř. 5 až 7 hl výkopu do 2,5 m</t>
  </si>
  <si>
    <t>-1023176528</t>
  </si>
  <si>
    <t>-1854346331</t>
  </si>
  <si>
    <t>"ornice na MDP tab 0/2" Or</t>
  </si>
  <si>
    <t>-209485299</t>
  </si>
  <si>
    <t>"na zásyp na MDP a zpět" (Z-ŠD)*2</t>
  </si>
  <si>
    <t>473431405</t>
  </si>
  <si>
    <t>1169937680</t>
  </si>
  <si>
    <t>1650087082</t>
  </si>
  <si>
    <t>-73031762</t>
  </si>
  <si>
    <t>307730940</t>
  </si>
  <si>
    <t>1115176612</t>
  </si>
  <si>
    <t>-1438982342</t>
  </si>
  <si>
    <t>-1715276696</t>
  </si>
  <si>
    <t>"vytl.kub. šachty+UV+L+Ob odpočet" 0,19*(17*(0,22+0,57+0,3)+(15+19)*0,57+7*0,3+4*0,2)+L+Ob</t>
  </si>
  <si>
    <t>"provizorní obnova štěrkem - viz tab.povrchů 0/1,3,4,5" 0,15*(T1+T3+T4+T5)</t>
  </si>
  <si>
    <t>R-VK-Prov</t>
  </si>
  <si>
    <t>-1102493083</t>
  </si>
  <si>
    <t>402612604</t>
  </si>
  <si>
    <t>"vč.11+tab.KP" 0,45*1,0*290,7+0,5*1,1*71,1-3,46/100*71,1</t>
  </si>
  <si>
    <t>385423873</t>
  </si>
  <si>
    <t>1760859086</t>
  </si>
  <si>
    <t>"tab.KP" 0,1*1,1*(7,18+31,6+1,0+1,0+1,5+3,2+1,0+19,53+9,9+1,71+3,7+10,0+7,1+3,4+6,5+1,2+10,4+4,6+1,5+14,0+4,4+2,1+1,0+5,5+5,5+1,0+1,0+2,8+1,0+5,8)</t>
  </si>
  <si>
    <t>695047371</t>
  </si>
  <si>
    <t>"vč.15+tab.RŠ" 17</t>
  </si>
  <si>
    <t>592238640</t>
  </si>
  <si>
    <t>prstenec betonový pro uliční vpusť vyrovnávací TBV-Q 390/60/10a, 39x6x13 cm</t>
  </si>
  <si>
    <t>-417423918</t>
  </si>
  <si>
    <t>"vč.15" 17*1,01</t>
  </si>
  <si>
    <t>452313131</t>
  </si>
  <si>
    <t>Podkladní bloky z betonu prostého tř. C 12/15 otevřený výkop</t>
  </si>
  <si>
    <t>2034999878</t>
  </si>
  <si>
    <t>"TS okap.svod+tab" 3*0,3*0,3*0,3</t>
  </si>
  <si>
    <t>452353101</t>
  </si>
  <si>
    <t>Bednění podkladních bloků otevřený výkop</t>
  </si>
  <si>
    <t>1279803600</t>
  </si>
  <si>
    <t>"TS okap.svod" 3*0,3*4*0,3</t>
  </si>
  <si>
    <t>564752111</t>
  </si>
  <si>
    <t>Podklad z vibrovaného štěrku VŠ tl 150 mm</t>
  </si>
  <si>
    <t>-1466068532</t>
  </si>
  <si>
    <t>"proviz.povrch" T1+T3+T4+T5</t>
  </si>
  <si>
    <t>831263195</t>
  </si>
  <si>
    <t>Příplatek za zřízení kanalizační přípojky DN 100 až 300</t>
  </si>
  <si>
    <t>-1022139072</t>
  </si>
  <si>
    <t>"tab.KP" 5+7+1+2+7+3+5</t>
  </si>
  <si>
    <t>871315221</t>
  </si>
  <si>
    <t>Kanalizační potrubí z tvrdého PVC jednovrstvé tuhost třídy SN8 DN 160</t>
  </si>
  <si>
    <t>-955805894</t>
  </si>
  <si>
    <t>"tab.KP" 100,0</t>
  </si>
  <si>
    <t>871355221</t>
  </si>
  <si>
    <t>Kanalizační potrubí z tvrdého PVC jednovrstvé tuhost třídy SN8 DN 200</t>
  </si>
  <si>
    <t>1754962087</t>
  </si>
  <si>
    <t>"tab.KP" 74,6</t>
  </si>
  <si>
    <t>877315251</t>
  </si>
  <si>
    <t>Montáž samostatného nalepovacího hrdla z tvrdého PVC-systém KG DN 150</t>
  </si>
  <si>
    <t>188711365</t>
  </si>
  <si>
    <t>"příp.UV20" 1</t>
  </si>
  <si>
    <t>286117100</t>
  </si>
  <si>
    <t>nalepovací hrdlo samostatné kanalizace plastové KGAM DN 160</t>
  </si>
  <si>
    <t>339581138</t>
  </si>
  <si>
    <t>Poznámka k položce:
OSMA, kód výrobku: 27530</t>
  </si>
  <si>
    <t>894811163</t>
  </si>
  <si>
    <t>Revizní šachta z PVC systém RV typ přímý, DN 400/200 tlak 40 t hl od 1410 do 1780 mm</t>
  </si>
  <si>
    <t>157378727</t>
  </si>
  <si>
    <t>"tab.KP ŠP3,4" 2</t>
  </si>
  <si>
    <t>895941311</t>
  </si>
  <si>
    <t>Zřízení vpusti kanalizační uliční z betonových dílců typ UVB-50</t>
  </si>
  <si>
    <t>1767698540</t>
  </si>
  <si>
    <t>"vč.15" 17</t>
  </si>
  <si>
    <t>592238520</t>
  </si>
  <si>
    <t>dno betonové pro uliční vpusť s kalovou prohlubní TBV-Q 2a 45x30x5 cm</t>
  </si>
  <si>
    <t>-858683360</t>
  </si>
  <si>
    <t>59222804650</t>
  </si>
  <si>
    <t>skruž bet pro ulič vpust TBV-Q 450 / 570 / 3z PVC 150, sifon</t>
  </si>
  <si>
    <t>617910851</t>
  </si>
  <si>
    <t>"vč.15" 15*1,01</t>
  </si>
  <si>
    <t>59222804660</t>
  </si>
  <si>
    <t>skruž bet pro ulič vpust TBV-Q 450 / 570 / 3z PVC 200, sifon</t>
  </si>
  <si>
    <t>-2143763628</t>
  </si>
  <si>
    <t>"vč.15" 2*1,01</t>
  </si>
  <si>
    <t>59222802600</t>
  </si>
  <si>
    <t>skruž betonová pro uliční vpusť horní TBV-Q 450/570/5d</t>
  </si>
  <si>
    <t>2094615891</t>
  </si>
  <si>
    <t>592238620</t>
  </si>
  <si>
    <t>skruž betonová pro uliční vpusť středová TBV-Q 450/295/6a 45x29,5x5 cm</t>
  </si>
  <si>
    <t>1758662365</t>
  </si>
  <si>
    <t>"vč.15" 11*1,01</t>
  </si>
  <si>
    <t>592238600</t>
  </si>
  <si>
    <t>skruž betonová pro uliční vpusť středová TBV-Q 450/195/6b, 45x19,5x5 cm</t>
  </si>
  <si>
    <t>470440310</t>
  </si>
  <si>
    <t>"vč.15" 1*1,01</t>
  </si>
  <si>
    <t>59222801600	TBV-Q 45</t>
  </si>
  <si>
    <t>skruž betonová pro uliční vpusť středová TBV-Q 450 / 570 / 6d, středová skruž</t>
  </si>
  <si>
    <t>787957596</t>
  </si>
  <si>
    <t>899201211</t>
  </si>
  <si>
    <t>Osazení mříží litinových včetně rámů a košů na bahno hmotnosti do 50 kg</t>
  </si>
  <si>
    <t>1409388599</t>
  </si>
  <si>
    <t>592238730</t>
  </si>
  <si>
    <t>mříž M3 C250 DIN 19583-11 500/500 mm</t>
  </si>
  <si>
    <t>-1093561237</t>
  </si>
  <si>
    <t>592238740</t>
  </si>
  <si>
    <t>koš pozink. C3 DIN 4052, vysoký, pro rám 500/300</t>
  </si>
  <si>
    <t>131222131</t>
  </si>
  <si>
    <t>-1065231265</t>
  </si>
  <si>
    <t>"tab.KP" 74,6+100,0</t>
  </si>
  <si>
    <t>-962287159</t>
  </si>
  <si>
    <t>"tab.pov" 2*(1,21+31,6+1+1+1,5+0,8+1,0+17,6+9,9+1,7+0,8+10,0+1,4+1,5+6,5+1,2+10,4+4,6+1,5+10,6+1,1+1,6+1,0+5,5+1+1+5,2)</t>
  </si>
  <si>
    <t>-986483591</t>
  </si>
  <si>
    <t>"tab.pov" 2*0,9</t>
  </si>
  <si>
    <t>Likvidace stávajících jímek</t>
  </si>
  <si>
    <t>-153652877</t>
  </si>
  <si>
    <t>Poznámka k položce:
cca 30m3 užit.obj.</t>
  </si>
  <si>
    <t>"TZ" 2</t>
  </si>
  <si>
    <t>-829735583</t>
  </si>
  <si>
    <t>"typ1" 1,5*(6,8+8,67+5,76+1,3+1,2+9,25+8,95+3,2+1,0+0,9+5,2)</t>
  </si>
  <si>
    <t>"typ3" 1,1*0,6</t>
  </si>
  <si>
    <t>"typ4"1,1*(1,1+31,6+1,0+1,0+1,5+0,8+1,0+17,16+3,1+1,7+0,8+1,33+1,34+1,5+5,2+1,15+1,05+1,5+1,65+1,1+1,6+2,3)</t>
  </si>
  <si>
    <t>"typ5" 1,1*2,8</t>
  </si>
  <si>
    <t>233434211</t>
  </si>
  <si>
    <t>1686671422</t>
  </si>
  <si>
    <t>-2111894232</t>
  </si>
  <si>
    <t>845579414</t>
  </si>
  <si>
    <t>Poznámka k položce:
vůastní TKO - 19km - příplatek 18x</t>
  </si>
  <si>
    <t>118,812*17 'Přepočtené koeficientem množství</t>
  </si>
  <si>
    <t>2046010755</t>
  </si>
  <si>
    <t>-26968939</t>
  </si>
  <si>
    <t>-1277965657</t>
  </si>
  <si>
    <t>-338144325</t>
  </si>
  <si>
    <t>721</t>
  </si>
  <si>
    <t xml:space="preserve"> Zdravotechnika</t>
  </si>
  <si>
    <t>721173317</t>
  </si>
  <si>
    <t>Potrubí kanalizační plastové dešťové systém KG DN 160</t>
  </si>
  <si>
    <t>811948924</t>
  </si>
  <si>
    <t>"TS okap.svod" 3*1,0</t>
  </si>
  <si>
    <t>721242115</t>
  </si>
  <si>
    <t>Lapač střešních splavenin z PP se zápachovou klapkou a lapacím košem DN 110</t>
  </si>
  <si>
    <t>-524924531</t>
  </si>
  <si>
    <t>"TS" 3</t>
  </si>
  <si>
    <t>998721101</t>
  </si>
  <si>
    <t>Přesun hmot tonážní pro vnitřní kanalizace v objektech v do 6 m</t>
  </si>
  <si>
    <t>-234937385</t>
  </si>
  <si>
    <t>07 - SO 07 Vodovod</t>
  </si>
  <si>
    <t>-290612886</t>
  </si>
  <si>
    <t>-1957112496</t>
  </si>
  <si>
    <t>1118662475</t>
  </si>
  <si>
    <t>-922589165</t>
  </si>
  <si>
    <t>38854878</t>
  </si>
  <si>
    <t>-1873685702</t>
  </si>
  <si>
    <t>1652484072</t>
  </si>
  <si>
    <t>-1327697447</t>
  </si>
  <si>
    <t>-1879696949</t>
  </si>
  <si>
    <t>666699218</t>
  </si>
  <si>
    <t>13,429</t>
  </si>
  <si>
    <t>67,143</t>
  </si>
  <si>
    <t>164,7</t>
  </si>
  <si>
    <t>168,94</t>
  </si>
  <si>
    <t>PE110</t>
  </si>
  <si>
    <t>153,26</t>
  </si>
  <si>
    <t>7,739</t>
  </si>
  <si>
    <t>202,55</t>
  </si>
  <si>
    <t>50,638</t>
  </si>
  <si>
    <t>91,148</t>
  </si>
  <si>
    <t>07.1 - SO 07.1 Vodovodní řady</t>
  </si>
  <si>
    <t>60,765</t>
  </si>
  <si>
    <t>57,12</t>
  </si>
  <si>
    <t>31,573</t>
  </si>
  <si>
    <t>98,19</t>
  </si>
  <si>
    <t>137,692</t>
  </si>
  <si>
    <t>80,572</t>
  </si>
  <si>
    <t>114,239</t>
  </si>
  <si>
    <t>-371603691</t>
  </si>
  <si>
    <t>1,3*3</t>
  </si>
  <si>
    <t>-1814479264</t>
  </si>
  <si>
    <t>1,0*1,3*3,9</t>
  </si>
  <si>
    <t>883886329</t>
  </si>
  <si>
    <t>"vč.3" 0,75*1,7*72</t>
  </si>
  <si>
    <t>"vč.4" 0,75*1,79*26,0+1,1*1,83*55,26</t>
  </si>
  <si>
    <t>"odpočet objemu povrchů-tab.  " -T4*0,25-(T1-0,2*(7,8+2,65+7,95+3,9))*0,4</t>
  </si>
  <si>
    <t>-643674138</t>
  </si>
  <si>
    <t>-326476006</t>
  </si>
  <si>
    <t>-1790064175</t>
  </si>
  <si>
    <t>-1773764564</t>
  </si>
  <si>
    <t>252268415</t>
  </si>
  <si>
    <t>jednostranné pažení - společná rýha s kanalizací A a K - přes hl.2m do 4m</t>
  </si>
  <si>
    <t>"vč.4 oboustr" 2*1,83*45</t>
  </si>
  <si>
    <t>1606790041</t>
  </si>
  <si>
    <t>"vč.3 jednostr ve spol.rýze se stokou A" 1*1,7*72</t>
  </si>
  <si>
    <t xml:space="preserve">"vč.4 jednostR ve spol,rýze se stokou K" 1*1,79*26,0 </t>
  </si>
  <si>
    <t>-54946365</t>
  </si>
  <si>
    <t>1608907925</t>
  </si>
  <si>
    <t>1068718605</t>
  </si>
  <si>
    <t>0,5*(R3+R4)</t>
  </si>
  <si>
    <t>1029063025</t>
  </si>
  <si>
    <t>"50%" 0,5*R5</t>
  </si>
  <si>
    <t>1830506078</t>
  </si>
  <si>
    <t>-1800517236</t>
  </si>
  <si>
    <t>-1825467234</t>
  </si>
  <si>
    <t>-359148871</t>
  </si>
  <si>
    <t>-1082154192</t>
  </si>
  <si>
    <t>1975393118</t>
  </si>
  <si>
    <t>-1509738686</t>
  </si>
  <si>
    <t>-70981956</t>
  </si>
  <si>
    <t>1248576025</t>
  </si>
  <si>
    <t>"provizorní obnova štěrkem - viz tab.povrchů 0/1,4" 0,15*1,1*(1,1+1,1+0,4+33,4+0,4+1,0+9,5)</t>
  </si>
  <si>
    <t>L+Ob</t>
  </si>
  <si>
    <t>195726949</t>
  </si>
  <si>
    <t>-637838676</t>
  </si>
  <si>
    <t>"vč.6+tab" 0,5*(0,75*(72+26)+1,1*55,26)</t>
  </si>
  <si>
    <t>2115174333</t>
  </si>
  <si>
    <t>1703367416</t>
  </si>
  <si>
    <t>"vč.6+tab" 0,1*(0,75*(72+26)+1,1*55,26)</t>
  </si>
  <si>
    <t>-583100657</t>
  </si>
  <si>
    <t>"vč.5 tab." 12*0,5*0,5*0,3</t>
  </si>
  <si>
    <t>1549856136</t>
  </si>
  <si>
    <t>"vč.5" 2*0,5*4*0,3</t>
  </si>
  <si>
    <t>1134240357</t>
  </si>
  <si>
    <t>"proviz.povrch" T1+T4</t>
  </si>
  <si>
    <t>857261141</t>
  </si>
  <si>
    <t>Montáž litinových tvarovek jednoosých hrdlových otevřený výkop s těsnícím spojem DE 110</t>
  </si>
  <si>
    <t>-216842443</t>
  </si>
  <si>
    <t>043011011016</t>
  </si>
  <si>
    <t>SPOJKA S2000	110/110</t>
  </si>
  <si>
    <t>1757343152</t>
  </si>
  <si>
    <t>"vč.5" 4</t>
  </si>
  <si>
    <t>871251211</t>
  </si>
  <si>
    <t>Montáž potrubí z PE100 SDR 11 otevřený výkop svařovaných elektrotvarovkou D 110 x 10,0 mm</t>
  </si>
  <si>
    <t>1675068056</t>
  </si>
  <si>
    <t>"TZ tab." 72,0+81,26</t>
  </si>
  <si>
    <t>286159320</t>
  </si>
  <si>
    <t>trubka vodovodní tlaková RC protect (PE 100 RC) 110x10 SDR 11, kotouče 100 m</t>
  </si>
  <si>
    <t>-947942586</t>
  </si>
  <si>
    <t>Poznámka k položce:
barva modrá</t>
  </si>
  <si>
    <t>286148980</t>
  </si>
  <si>
    <t>oblouk 45°, SDR 11, PE 100 RC, PN 16, d 110</t>
  </si>
  <si>
    <t>1920037339</t>
  </si>
  <si>
    <t>877261101</t>
  </si>
  <si>
    <t>Montáž elektrospojek na potrubí z PE trub d 110</t>
  </si>
  <si>
    <t>1266408249</t>
  </si>
  <si>
    <t>286159750</t>
  </si>
  <si>
    <t>elektrospojka SDR 11, PE 100, PN 16 d 110</t>
  </si>
  <si>
    <t>-1769619482</t>
  </si>
  <si>
    <t>"vč.5" 14</t>
  </si>
  <si>
    <t>892271111</t>
  </si>
  <si>
    <t>Tlaková zkouška vodou potrubí DN 100 nebo 125</t>
  </si>
  <si>
    <t>1021226576</t>
  </si>
  <si>
    <t>"TZ" PE110</t>
  </si>
  <si>
    <t>892273122</t>
  </si>
  <si>
    <t>Proplach a dezinfekce vodovodního potrubí DN od 80 do 125</t>
  </si>
  <si>
    <t>99684094</t>
  </si>
  <si>
    <t>892372111</t>
  </si>
  <si>
    <t>Zabezpečení konců potrubí DN do 300 při tlakových zkouškách vodou</t>
  </si>
  <si>
    <t>1795781334</t>
  </si>
  <si>
    <t>899721111</t>
  </si>
  <si>
    <t>Signalizační vodič DN do 150 mm na potrubí PVC</t>
  </si>
  <si>
    <t>-1412446281</t>
  </si>
  <si>
    <t>"TZ" PE110*1,05+1,5</t>
  </si>
  <si>
    <t>489956949</t>
  </si>
  <si>
    <t>-1658989980</t>
  </si>
  <si>
    <t>"typ1" 0,95*(7,8+2,65)+1,3*(7,95+3,9+4,8)</t>
  </si>
  <si>
    <t>"typ4" 0,75*(58,0+6,2+23,35)+1,1*(13,86+14,85+0,86)</t>
  </si>
  <si>
    <t>2*T1+T4</t>
  </si>
  <si>
    <t>1527355541</t>
  </si>
  <si>
    <t>1786538045</t>
  </si>
  <si>
    <t>"tab.povrchy" 72,0+71,0+45,0*2+1,3*4</t>
  </si>
  <si>
    <t>-1298327466</t>
  </si>
  <si>
    <t>-489852942</t>
  </si>
  <si>
    <t>76,949*17 'Přepočtené koeficientem množství</t>
  </si>
  <si>
    <t>-1472648696</t>
  </si>
  <si>
    <t>1436218413</t>
  </si>
  <si>
    <t>426528727</t>
  </si>
  <si>
    <t>11,182</t>
  </si>
  <si>
    <t>44,726</t>
  </si>
  <si>
    <t>14,286</t>
  </si>
  <si>
    <t>290,465</t>
  </si>
  <si>
    <t>125,829</t>
  </si>
  <si>
    <t>31,457</t>
  </si>
  <si>
    <t>56,623</t>
  </si>
  <si>
    <t>37,749</t>
  </si>
  <si>
    <t>07.2 - SO 07.2 Vodovodní přípojky</t>
  </si>
  <si>
    <t>31,091</t>
  </si>
  <si>
    <t>54,3</t>
  </si>
  <si>
    <t>3,9</t>
  </si>
  <si>
    <t>86,999</t>
  </si>
  <si>
    <t>55,908</t>
  </si>
  <si>
    <t>62,182</t>
  </si>
  <si>
    <t xml:space="preserve">    722 -  Zdravotechnika</t>
  </si>
  <si>
    <t>-1700572664</t>
  </si>
  <si>
    <t>"vč.10,11" 1,1*4</t>
  </si>
  <si>
    <t>1846684400</t>
  </si>
  <si>
    <t>"vč18-21" 1,1*2</t>
  </si>
  <si>
    <t>1041106604</t>
  </si>
  <si>
    <t>"vč18-21" 1,2*6</t>
  </si>
  <si>
    <t>-1974743953</t>
  </si>
  <si>
    <t>1,1*(8,8+9,0+3,0+3,35+24,1+3,7)</t>
  </si>
  <si>
    <t>"vč.10,11+tab.povrchy příp" 0,25*1,1*(8,8+9,0+3,0+3,35+24,1+3,7)</t>
  </si>
  <si>
    <t>806502563</t>
  </si>
  <si>
    <t>1,1*1,8*4,4+1,1*1,7*2,2+1,1*1,5*7,2</t>
  </si>
  <si>
    <t>-914016139</t>
  </si>
  <si>
    <t>"vč.10" 1,1*(1,7*9,9+1,65*10,1+1,5*10,3+1,09*23,2+1,37*6,62)</t>
  </si>
  <si>
    <t>"vč.11" 1,1*(1,48*24,5+1,67*1,0+1,5*16,0)</t>
  </si>
  <si>
    <t>Po</t>
  </si>
  <si>
    <t>"odpočet povrchů a ornice-tab.  " -1,1*(0,25*(9,9+10,1+3,4+3,35+0,4+24,1+1,0+9,5+3,7)+0,4*(33,4+2,8))</t>
  </si>
  <si>
    <t>2012756205</t>
  </si>
  <si>
    <t>435901539</t>
  </si>
  <si>
    <t>-1552088392</t>
  </si>
  <si>
    <t>-242630274</t>
  </si>
  <si>
    <t>269601080</t>
  </si>
  <si>
    <t>"vč.10" 2*(1,7*9,9+1,65*10,1+1,5*10,3+1,09*23,2+1,37*6,62)</t>
  </si>
  <si>
    <t>"vč.11" 2*(1,48*24,5+1,67*1,0+1,5*16,0)</t>
  </si>
  <si>
    <t>1058170055</t>
  </si>
  <si>
    <t>-424038345</t>
  </si>
  <si>
    <t>"50%" 0,5*(R3+R4)</t>
  </si>
  <si>
    <t>-1887436421</t>
  </si>
  <si>
    <t>201767831</t>
  </si>
  <si>
    <t>-1135199309</t>
  </si>
  <si>
    <t>-1617809633</t>
  </si>
  <si>
    <t>-2072783139</t>
  </si>
  <si>
    <t>-1191370403</t>
  </si>
  <si>
    <t>1587707603</t>
  </si>
  <si>
    <t>1722858909</t>
  </si>
  <si>
    <t>-849058061</t>
  </si>
  <si>
    <t>-491948230</t>
  </si>
  <si>
    <t>-1459098543</t>
  </si>
  <si>
    <t>"vč.proviz povrchů" R-VK-Prov</t>
  </si>
  <si>
    <t>-378880805</t>
  </si>
  <si>
    <t>1797875213</t>
  </si>
  <si>
    <t>"vč.6+tab.VP" 0,4*1,1*(9,9+10,1+40,15+24,5+1,0+16,0)</t>
  </si>
  <si>
    <t>-1397710367</t>
  </si>
  <si>
    <t>-882303945</t>
  </si>
  <si>
    <t>"vč.6+tab.VP" 0,1*1,1*(9,9+10,1+40,15+24,5+1,0+16,0)</t>
  </si>
  <si>
    <t>-532777376</t>
  </si>
  <si>
    <t>"proviz.povrch" T1+T3+T4</t>
  </si>
  <si>
    <t>871161141</t>
  </si>
  <si>
    <t>Montáž potrubí z PE100 SDR 11 otevřený výkop svařovaných na tupo D 32 x 3,0 mm</t>
  </si>
  <si>
    <t>1832962217</t>
  </si>
  <si>
    <t>"tab.VP" 40,2+1,0</t>
  </si>
  <si>
    <t>286135950</t>
  </si>
  <si>
    <t>potrubí dvouvrstvé PE100 s 10% signalizační vrstvou, SDR 11, 32x3,0. L=12m</t>
  </si>
  <si>
    <t>-2127349121</t>
  </si>
  <si>
    <t>871181141</t>
  </si>
  <si>
    <t>Montáž potrubí z PE100 SDR 11 otevřený výkop svařovaných na tupo D 50 x 4,6 mm</t>
  </si>
  <si>
    <t>-1424123164</t>
  </si>
  <si>
    <t>"tab.VP" 9,9+10,1+24,5+16,0</t>
  </si>
  <si>
    <t>286135970</t>
  </si>
  <si>
    <t>potrubí dvouvrstvé PE100 s 10% signalizační vrstvou, SDR 11, 50x4,6. L=12m</t>
  </si>
  <si>
    <t>813985315</t>
  </si>
  <si>
    <t>879171111</t>
  </si>
  <si>
    <t>Montáž vodovodní přípojky na potrubí DN 32</t>
  </si>
  <si>
    <t>-1691869879</t>
  </si>
  <si>
    <t>"tab.VP" 2</t>
  </si>
  <si>
    <t>630003203216</t>
  </si>
  <si>
    <t>TVAROVKA ISO SPOJKA	32-32</t>
  </si>
  <si>
    <t>315127765</t>
  </si>
  <si>
    <t>879211111</t>
  </si>
  <si>
    <t>Montáž vodovodní přípojky na potrubí DN 50</t>
  </si>
  <si>
    <t>330495252</t>
  </si>
  <si>
    <t>"tab.VP" 4</t>
  </si>
  <si>
    <t>630005005016</t>
  </si>
  <si>
    <t>TVAROVKA ISO SPOJKA	50-50</t>
  </si>
  <si>
    <t>-1480382306</t>
  </si>
  <si>
    <t>891181112</t>
  </si>
  <si>
    <t>Montáž vodovodních šoupátek otevřený výkop DN 40</t>
  </si>
  <si>
    <t>-60602303</t>
  </si>
  <si>
    <t>280000103216</t>
  </si>
  <si>
    <t>ŠOUPÁTKO ISO DOMOVNÍ PŘÍPOJKY	32-5/4"</t>
  </si>
  <si>
    <t>842055858</t>
  </si>
  <si>
    <t>"vč.5" 2</t>
  </si>
  <si>
    <t>891211112</t>
  </si>
  <si>
    <t>Montáž vodovodních šoupátek otevřený výkop DN 50</t>
  </si>
  <si>
    <t>-192727541</t>
  </si>
  <si>
    <t>280006405016</t>
  </si>
  <si>
    <t>ŠOUPÁTKO ISO DOMOVNÍ PŘÍPOJKY	50-2"</t>
  </si>
  <si>
    <t>1954382073</t>
  </si>
  <si>
    <t>960113018004</t>
  </si>
  <si>
    <t>SOUPRAVA ZEMNÍ TELESKOPICKÁ DOM. ŠOUPÁTKA-1,3-1,8	3/4"-2" (1,3-1,8m)</t>
  </si>
  <si>
    <t>-1678075840</t>
  </si>
  <si>
    <t>"vč.5" 6</t>
  </si>
  <si>
    <t>891319111</t>
  </si>
  <si>
    <t>Montáž navrtávacích pasů na potrubí z jakýchkoli trub DN 150</t>
  </si>
  <si>
    <t>1136997448</t>
  </si>
  <si>
    <t>531011005416</t>
  </si>
  <si>
    <t>PAS NAVRTÁVACÍ UZAVÍRACÍ HAKU	110-5/4'</t>
  </si>
  <si>
    <t>-1551175845</t>
  </si>
  <si>
    <t>531016006416</t>
  </si>
  <si>
    <t>PAS NAVRTÁVACÍ UZAVÍRACÍ HAKU	160-6/4''</t>
  </si>
  <si>
    <t>-1068702665</t>
  </si>
  <si>
    <t>892233122</t>
  </si>
  <si>
    <t>Proplach a dezinfekce vodovodního potrubí DN od 40 do 70</t>
  </si>
  <si>
    <t>-1199480196</t>
  </si>
  <si>
    <t>"tab.VP" 40,2+1,0+9,9+10,1+24,5+16,0</t>
  </si>
  <si>
    <t>892241111</t>
  </si>
  <si>
    <t>Tlaková zkouška vodou potrubí do 80</t>
  </si>
  <si>
    <t>-316333945</t>
  </si>
  <si>
    <t>892372110</t>
  </si>
  <si>
    <t>Zabezpečení konců potrubí DN do 50 při tlakových zkouškách vodou</t>
  </si>
  <si>
    <t>-1918768679</t>
  </si>
  <si>
    <t>"tab.VP" 6</t>
  </si>
  <si>
    <t>899401112</t>
  </si>
  <si>
    <t>Osazení poklopů litinových šoupátkových</t>
  </si>
  <si>
    <t>-763857827</t>
  </si>
  <si>
    <t>165000000003</t>
  </si>
  <si>
    <t>POKLOP ULIČNÍ TĚŽKÝ</t>
  </si>
  <si>
    <t>-942506664</t>
  </si>
  <si>
    <t>348100000000</t>
  </si>
  <si>
    <t>PODKLAD. DESKA UNI</t>
  </si>
  <si>
    <t>-48230193</t>
  </si>
  <si>
    <t>899712111</t>
  </si>
  <si>
    <t>Orientační tabulky na zdivu</t>
  </si>
  <si>
    <t>1902250818</t>
  </si>
  <si>
    <t>"tab.VP" 6*2</t>
  </si>
  <si>
    <t>-197482364</t>
  </si>
  <si>
    <t>"tab.VP vč.5" 101,7*1,05+1,5*6</t>
  </si>
  <si>
    <t>756523547</t>
  </si>
  <si>
    <t>-479314225</t>
  </si>
  <si>
    <t>"vč.10,11 tab.pov" 2*(1,1*2+0,4*2+33,4+2,8)+1,3*4*2+1,7*2*2</t>
  </si>
  <si>
    <t>9inf01</t>
  </si>
  <si>
    <t xml:space="preserve">Zrušení stávající vodoměrné šachty </t>
  </si>
  <si>
    <t>1578650678</t>
  </si>
  <si>
    <t>1307394268</t>
  </si>
  <si>
    <t>"typ1" 1,5*(33,4+2,8)</t>
  </si>
  <si>
    <t>"vč.11" 1,0*4,0</t>
  </si>
  <si>
    <t>"vč.10,11"1,0*(1,2*2+1,5)</t>
  </si>
  <si>
    <t>2*T1+2*T3+T4</t>
  </si>
  <si>
    <t>-327314108</t>
  </si>
  <si>
    <t>-1223394324</t>
  </si>
  <si>
    <t>862038777</t>
  </si>
  <si>
    <t>1866146199</t>
  </si>
  <si>
    <t>50,254*17 'Přepočtené koeficientem množství</t>
  </si>
  <si>
    <t>325443433</t>
  </si>
  <si>
    <t>-1359910222</t>
  </si>
  <si>
    <t>-1150785461</t>
  </si>
  <si>
    <t>2045607559</t>
  </si>
  <si>
    <t>722</t>
  </si>
  <si>
    <t>722270103</t>
  </si>
  <si>
    <t>Sestava vodoměrová závitová G 5/4</t>
  </si>
  <si>
    <t>soubor</t>
  </si>
  <si>
    <t>289356264</t>
  </si>
  <si>
    <t>"TZ" 1</t>
  </si>
  <si>
    <t>722270104</t>
  </si>
  <si>
    <t>Sestava vodoměrová závitová G 6/4</t>
  </si>
  <si>
    <t>-619055922</t>
  </si>
  <si>
    <t>722prop01</t>
  </si>
  <si>
    <t>Dodatečné vsazení vodoměrové sestavy</t>
  </si>
  <si>
    <t>-670141486</t>
  </si>
  <si>
    <t>"vč.8" 1+4</t>
  </si>
  <si>
    <t>998722101</t>
  </si>
  <si>
    <t>Přesun hmot tonážní pro vnitřní vodovod v objektech v do 6 m</t>
  </si>
  <si>
    <t>-1623801625</t>
  </si>
  <si>
    <t>03 - SO 03 Veřejné osvětlení</t>
  </si>
  <si>
    <t>M -   Práce a dodávky M</t>
  </si>
  <si>
    <t xml:space="preserve">    21-M -   Elektromontáže</t>
  </si>
  <si>
    <t xml:space="preserve">    46-M -   Zemní práce při extr.mont.pracích</t>
  </si>
  <si>
    <t>275313611</t>
  </si>
  <si>
    <t>Základové patky z betonu tř. C 16/20</t>
  </si>
  <si>
    <t>-657746516</t>
  </si>
  <si>
    <t>286112490</t>
  </si>
  <si>
    <t>trubka KGEM s hrdlem 250X6,2X2M SN4KOEX,PVC</t>
  </si>
  <si>
    <t>-1064975441</t>
  </si>
  <si>
    <t xml:space="preserve">  Práce a dodávky M</t>
  </si>
  <si>
    <t>21-M</t>
  </si>
  <si>
    <t xml:space="preserve">  Elektromontáže</t>
  </si>
  <si>
    <t>210021063</t>
  </si>
  <si>
    <t>Osazení výstražné fólie z PVC</t>
  </si>
  <si>
    <t>-95563222</t>
  </si>
  <si>
    <t>R21M-020</t>
  </si>
  <si>
    <t>Výstražná folie PVC š. 22 cm</t>
  </si>
  <si>
    <t>256</t>
  </si>
  <si>
    <t>-843305300</t>
  </si>
  <si>
    <t>210040501</t>
  </si>
  <si>
    <t>Montáž vodičů nn do 70 mm2</t>
  </si>
  <si>
    <t>km</t>
  </si>
  <si>
    <t>-919402978</t>
  </si>
  <si>
    <t>341110760</t>
  </si>
  <si>
    <t>kabel silový s Cu jádrem CYKY 4x10 mm2</t>
  </si>
  <si>
    <t>593782134</t>
  </si>
  <si>
    <t>341110300</t>
  </si>
  <si>
    <t>kabel silový s Cu jádrem CYKY 3x1,5 mm2</t>
  </si>
  <si>
    <t>104144916</t>
  </si>
  <si>
    <t>210204011</t>
  </si>
  <si>
    <t>Montáž stožárů osvětlení ocelových samostatně stojících délky do 12 m</t>
  </si>
  <si>
    <t>-1994054670</t>
  </si>
  <si>
    <t>R21M-091</t>
  </si>
  <si>
    <t>Stožárové pouzdro pro silniční sloupy 1m</t>
  </si>
  <si>
    <t>-123569631</t>
  </si>
  <si>
    <t>R21M-090</t>
  </si>
  <si>
    <t>Stožárové pouzdro pro silniční sloupy 2m</t>
  </si>
  <si>
    <t>761895948</t>
  </si>
  <si>
    <t>316740700</t>
  </si>
  <si>
    <t>stožár osvětlovací K 8 - 133/89/60 žárově zinkovaný - uliční</t>
  </si>
  <si>
    <t>244904938</t>
  </si>
  <si>
    <t>316740650</t>
  </si>
  <si>
    <t>stožár osvětlovací K 5 - 133/89/60 žárově zinkovaný - sadový</t>
  </si>
  <si>
    <t>1990323448</t>
  </si>
  <si>
    <t>210204103</t>
  </si>
  <si>
    <t>Montáž výložníků osvětlení jednoramenných sloupových hmotnosti do 35 kg</t>
  </si>
  <si>
    <t>-1720355999</t>
  </si>
  <si>
    <t>348444710</t>
  </si>
  <si>
    <t>výložník obloukový pro svítidlo 4431 9938 PPG jednoduchý</t>
  </si>
  <si>
    <t>-1755938510</t>
  </si>
  <si>
    <t>210204201</t>
  </si>
  <si>
    <t>Montáž elektrovýzbroje stožárů osvětlení 1 okruh</t>
  </si>
  <si>
    <t>1304987652</t>
  </si>
  <si>
    <t>210204202</t>
  </si>
  <si>
    <t>Montáž elektrovýzbroje stožárů osvětlení 2 okruhy</t>
  </si>
  <si>
    <t>-1022661810</t>
  </si>
  <si>
    <t>210204203</t>
  </si>
  <si>
    <t>Montáž elektrovýzbroje stožárů osvětlení 3 okruhy</t>
  </si>
  <si>
    <t>2021947920</t>
  </si>
  <si>
    <t>R21M-006</t>
  </si>
  <si>
    <t>D - Svorkovnice pro stožár - 1 okruh</t>
  </si>
  <si>
    <t>-1737858993</t>
  </si>
  <si>
    <t>R21M-007</t>
  </si>
  <si>
    <t>D - Svorkovnice pro stožár - 2 okruhy</t>
  </si>
  <si>
    <t>1612254956</t>
  </si>
  <si>
    <t>R21M-008</t>
  </si>
  <si>
    <t>D - Svorkovnice pro stožár - 3 okruhy</t>
  </si>
  <si>
    <t>-111658046</t>
  </si>
  <si>
    <t>210220001</t>
  </si>
  <si>
    <t>Montáž uzemňovacího vedení vodičů FeZn pomocí svorek na povrchu páskou do 120 mm2</t>
  </si>
  <si>
    <t>1131149811</t>
  </si>
  <si>
    <t>354410730</t>
  </si>
  <si>
    <t>drát průměr 10 mm FeZn</t>
  </si>
  <si>
    <t>-605823246</t>
  </si>
  <si>
    <t>354418950</t>
  </si>
  <si>
    <t>svorka připojovací SP1 k připojení kovových částí</t>
  </si>
  <si>
    <t>-1816993978</t>
  </si>
  <si>
    <t>354419860</t>
  </si>
  <si>
    <t>svorka odbočovací a spojovací SR 2a pro pásek 30x4 mm    FeZn</t>
  </si>
  <si>
    <t>-338080663</t>
  </si>
  <si>
    <t>354420620</t>
  </si>
  <si>
    <t>pás zemnící 30 x 4 mm FeZn</t>
  </si>
  <si>
    <t>211646038</t>
  </si>
  <si>
    <t>210280003</t>
  </si>
  <si>
    <t>Zkoušky a prohlídky el rozvodů a zařízení celková prohlídka pro objem mtž prací do 1 000 000 Kč</t>
  </si>
  <si>
    <t>1537531325</t>
  </si>
  <si>
    <t>210280211</t>
  </si>
  <si>
    <t>Měření zemních odporů zemniče prvního nebo samostatného</t>
  </si>
  <si>
    <t>1318479638</t>
  </si>
  <si>
    <t>210280215</t>
  </si>
  <si>
    <t>Připlatek k měření zemních odporů prvního zemniče za každý další zemnič v síti</t>
  </si>
  <si>
    <t>-1180843031</t>
  </si>
  <si>
    <t>R21M-001a</t>
  </si>
  <si>
    <t xml:space="preserve">Odvoz do 17 km a likvidace stožáru na skládce vč. poplatku - sloup </t>
  </si>
  <si>
    <t>237382238</t>
  </si>
  <si>
    <t>R21M-004</t>
  </si>
  <si>
    <t xml:space="preserve">Demontáž stávajícího stožáru betonového 6 m </t>
  </si>
  <si>
    <t>341948322</t>
  </si>
  <si>
    <t>R21M-005</t>
  </si>
  <si>
    <t>Demontáž stávajícího svítidla parkového výbojkového</t>
  </si>
  <si>
    <t>-855274338</t>
  </si>
  <si>
    <t xml:space="preserve">Montáž svítdla výbojkového - svítidlo na výložníku </t>
  </si>
  <si>
    <t>-1578924478</t>
  </si>
  <si>
    <t>R21M-009</t>
  </si>
  <si>
    <t>Montáž svítdla výbojkového - svítidlo na sloupu</t>
  </si>
  <si>
    <t>1381535973</t>
  </si>
  <si>
    <t>R21M-010</t>
  </si>
  <si>
    <t>Dodávka svítidla výbojkového - svítidlo na výložníku - např. HELIO OTAVA SIMAR 70W</t>
  </si>
  <si>
    <t>703601694</t>
  </si>
  <si>
    <t>R21M-011</t>
  </si>
  <si>
    <t>Dodávka svítidla výbojkového - svítidlo na sloupu - např. Atlantis 70 W</t>
  </si>
  <si>
    <t>1443790489</t>
  </si>
  <si>
    <t>R21M-022</t>
  </si>
  <si>
    <t>Doprava a vnitrostaveništní přesun</t>
  </si>
  <si>
    <t>101357591</t>
  </si>
  <si>
    <t>46-M</t>
  </si>
  <si>
    <t xml:space="preserve">  Zemní práce při extr.mont.pracích</t>
  </si>
  <si>
    <t>460070184</t>
  </si>
  <si>
    <t>Hloubení nezapažených jam pro základy sloupků kabelových závěrů ručně v hornině tř 4</t>
  </si>
  <si>
    <t>76015128</t>
  </si>
  <si>
    <t>460201604</t>
  </si>
  <si>
    <t>Hloubení kabelových nezapažených rýh jakýchkoli rozměrů strojně v hornině tř 4</t>
  </si>
  <si>
    <t>1943583070</t>
  </si>
  <si>
    <t>460260001</t>
  </si>
  <si>
    <t>Zatažení lana do kanálu nebo tvárnicové trasy</t>
  </si>
  <si>
    <t>-1763484739</t>
  </si>
  <si>
    <t>R21M-001</t>
  </si>
  <si>
    <t>Vrapovaná chránička např. KOPOFLEX 75</t>
  </si>
  <si>
    <t>-2084449194</t>
  </si>
  <si>
    <t>460421081</t>
  </si>
  <si>
    <t>Lože kabelů z písku nebo štěrkopísku tl 5 cm nad kabel, kryté plastovou folií, š lože do 25 cm</t>
  </si>
  <si>
    <t>162564642</t>
  </si>
  <si>
    <t>460520131</t>
  </si>
  <si>
    <t>Osazení tvárnic kabelových betonových do rýhy s obsypem bez výkopových prací 2-otvorových</t>
  </si>
  <si>
    <t>767989914</t>
  </si>
  <si>
    <t>345751310</t>
  </si>
  <si>
    <t>žlab kabelový PVC ZEKAN1 (100x100) žlab s víkem</t>
  </si>
  <si>
    <t>890368411</t>
  </si>
  <si>
    <t>460560134</t>
  </si>
  <si>
    <t>Zásyp rýh ručně šířky 35 cm, hloubky 50 cm, z horniny třídy 4</t>
  </si>
  <si>
    <t>-1419780321</t>
  </si>
  <si>
    <t>460560304</t>
  </si>
  <si>
    <t>Zásyp rýh ručně šířky 50 cm, hloubky 120 cm, z horniny třídy 4</t>
  </si>
  <si>
    <t>-535868811</t>
  </si>
  <si>
    <t>R46M - 001</t>
  </si>
  <si>
    <t>Betonové lože pod kabelové žlaby vč. betonu B 15</t>
  </si>
  <si>
    <t>2096510035</t>
  </si>
  <si>
    <t>1485861084</t>
  </si>
  <si>
    <t>534288913</t>
  </si>
  <si>
    <t>-562651578</t>
  </si>
  <si>
    <t>-2059484211</t>
  </si>
  <si>
    <t>-1982983043</t>
  </si>
  <si>
    <t>-934237218</t>
  </si>
  <si>
    <t>1227355204</t>
  </si>
  <si>
    <t>-282333067</t>
  </si>
  <si>
    <t>524116221</t>
  </si>
  <si>
    <t>1681836213</t>
  </si>
  <si>
    <t>04 - SO 04 Terénní a sadové úpravy</t>
  </si>
  <si>
    <t>HSV -   Práce a dodávky HSV</t>
  </si>
  <si>
    <t xml:space="preserve">    1 -   Zemní práce</t>
  </si>
  <si>
    <t xml:space="preserve">  Práce a dodávky HSV</t>
  </si>
  <si>
    <t xml:space="preserve">  Zemní práce</t>
  </si>
  <si>
    <t>111212211</t>
  </si>
  <si>
    <t>Odstranění nevhodných dřevin do 100 m2 výšky do 1m s odstraněním pařezů v rovině nebo svahu 1:5</t>
  </si>
  <si>
    <t>631009191</t>
  </si>
  <si>
    <t>112151111</t>
  </si>
  <si>
    <t>Směrové kácení stromů s rozřezáním a odvětvením D kmene do 200 mm</t>
  </si>
  <si>
    <t>1596563669</t>
  </si>
  <si>
    <t>112151112</t>
  </si>
  <si>
    <t>Směrové kácení stromů s rozřezáním a odvětvením D kmene do 300 mm</t>
  </si>
  <si>
    <t>-689683770</t>
  </si>
  <si>
    <t>112151353</t>
  </si>
  <si>
    <t>Kácení stromu s postupným spouštěním koruny a kmene D do 0,4 m</t>
  </si>
  <si>
    <t>463618198</t>
  </si>
  <si>
    <t>112201101</t>
  </si>
  <si>
    <t>Odstranění pařezů D do 300 mm</t>
  </si>
  <si>
    <t>456716556</t>
  </si>
  <si>
    <t>112201102</t>
  </si>
  <si>
    <t>Odstranění pařezů D do 500 mm</t>
  </si>
  <si>
    <t>-1235435573</t>
  </si>
  <si>
    <t>122911121</t>
  </si>
  <si>
    <t>Odstranění vyfrézované dřevní hmoty hloubky do 0,5 m v rovině nebo na svahu do 1:5</t>
  </si>
  <si>
    <t>2048568181</t>
  </si>
  <si>
    <t>174111121</t>
  </si>
  <si>
    <t>Zásyp jam po vyfrézovaných pařezech hloubky do 0,5 m v rovině nebo na svahu do 1:5</t>
  </si>
  <si>
    <t>949389193</t>
  </si>
  <si>
    <t>181151312</t>
  </si>
  <si>
    <t>Plošná úprava terénu přes 500 m2 zemina tř 1 až 4 nerovnosti do 100 mm ve svahu do 1:2</t>
  </si>
  <si>
    <t>46209472</t>
  </si>
  <si>
    <t>103641010</t>
  </si>
  <si>
    <t>zemina pro terénní úpravy -  ornice</t>
  </si>
  <si>
    <t>652208980</t>
  </si>
  <si>
    <t>Poznámka k položce:
2.555 m2 x 0,05 x 1,75 t/m3</t>
  </si>
  <si>
    <t>181451141</t>
  </si>
  <si>
    <t>Založení parterového trávníku výsevem plochy přes 1000 m2 v rovině a ve svahu do 1:5</t>
  </si>
  <si>
    <t>-1788064660</t>
  </si>
  <si>
    <t>005724901</t>
  </si>
  <si>
    <t>Pomalurozpustné trávníkové hnojivo, 2kg/m2</t>
  </si>
  <si>
    <t>-1411862196</t>
  </si>
  <si>
    <t>005724400</t>
  </si>
  <si>
    <t>osivo směs travní hřištní</t>
  </si>
  <si>
    <t>-1545131298</t>
  </si>
  <si>
    <t>182103822</t>
  </si>
  <si>
    <t>Zpevnění svahu haťováním dřevěnými tyčemi</t>
  </si>
  <si>
    <t>304201557</t>
  </si>
  <si>
    <t>605912800</t>
  </si>
  <si>
    <t>Dřevěný kolík délky 0,5 m na upevnění tyče ve svahu</t>
  </si>
  <si>
    <t>394527173</t>
  </si>
  <si>
    <t>605912801</t>
  </si>
  <si>
    <t>Tyč dřevěná odkorněná, prům. Min. 100 mm</t>
  </si>
  <si>
    <t>-516302595</t>
  </si>
  <si>
    <t>182111111</t>
  </si>
  <si>
    <t>Zpevnění svahu jutovou, kokosovou nebo plastovou rohoží do 1:1</t>
  </si>
  <si>
    <t>2002135666</t>
  </si>
  <si>
    <t>618940120</t>
  </si>
  <si>
    <t>přírodní kokosová protierozní síť JUTENON ECC 400</t>
  </si>
  <si>
    <t>699082075</t>
  </si>
  <si>
    <t>182303111</t>
  </si>
  <si>
    <t>Rozprostření substrátu na plochách v rovině a svahu do 1:5</t>
  </si>
  <si>
    <t>294700466</t>
  </si>
  <si>
    <t>103715000</t>
  </si>
  <si>
    <t>substrát pro trávníky A  VL</t>
  </si>
  <si>
    <t>-502514241</t>
  </si>
  <si>
    <t>183101113</t>
  </si>
  <si>
    <t>Hloubení jamek bez výměny půdy zeminy tř 1 až 4 objem do 0,05 m3 v rovině a svahu do 1:5</t>
  </si>
  <si>
    <t>-1503488862</t>
  </si>
  <si>
    <t>183101215</t>
  </si>
  <si>
    <t>Jamky pro výsadbu s výměnou 50 % půdy zeminy tř 1 až 4 objem do 0,4 m3 v rovině a svahu do 1:5</t>
  </si>
  <si>
    <t>2088843514</t>
  </si>
  <si>
    <t>183101221</t>
  </si>
  <si>
    <t>Jamky pro výsadbu s výměnou 50 % půdy zeminy tř 1 až 4 objem do 1 m3 v rovině a svahu do 1:5</t>
  </si>
  <si>
    <t>267485118</t>
  </si>
  <si>
    <t>-112759826</t>
  </si>
  <si>
    <t>183106611</t>
  </si>
  <si>
    <t>Ochrana kmene stromu bedněním výšky do 2 m, vč. Materiálu</t>
  </si>
  <si>
    <t>739242838</t>
  </si>
  <si>
    <t>183211211</t>
  </si>
  <si>
    <t>Založení štěrkového záhonu pro výsadbu trvalek v rovině nebo ve svahu do 1:5 v zemině tř. 1 až 4</t>
  </si>
  <si>
    <t>100533956</t>
  </si>
  <si>
    <t>183211312</t>
  </si>
  <si>
    <t>Výsadba trvalek prostokořenných</t>
  </si>
  <si>
    <t>-700651163</t>
  </si>
  <si>
    <t>005726901</t>
  </si>
  <si>
    <t>Trvalky (dle rozpisu druhů v tabulce)</t>
  </si>
  <si>
    <t>1273280114</t>
  </si>
  <si>
    <t>183211313</t>
  </si>
  <si>
    <t>Výsadba cibulovin</t>
  </si>
  <si>
    <t>105497639</t>
  </si>
  <si>
    <t>005726902</t>
  </si>
  <si>
    <t>Cibuloviny (dle rozpisu druhů v tabulce)</t>
  </si>
  <si>
    <t>172167570</t>
  </si>
  <si>
    <t>183403131</t>
  </si>
  <si>
    <t>Obdělání půdy rytím zemina tř 1 a 2 v rovině a svahu do 1:5</t>
  </si>
  <si>
    <t>-772720441</t>
  </si>
  <si>
    <t>184102112</t>
  </si>
  <si>
    <t>Výsadba dřeviny s balem D do 0,3 m do jamky se zalitím v rovině a svahu do 1:5</t>
  </si>
  <si>
    <t>2023430261</t>
  </si>
  <si>
    <t>026503991</t>
  </si>
  <si>
    <t>Acer campestre „Elsrijk“</t>
  </si>
  <si>
    <t>-490987735</t>
  </si>
  <si>
    <t>026503992</t>
  </si>
  <si>
    <t>Liquidambar styraciflua „Worplesdon“</t>
  </si>
  <si>
    <t>-1592444070</t>
  </si>
  <si>
    <t>026503993</t>
  </si>
  <si>
    <t xml:space="preserve">Mespilus germanica  </t>
  </si>
  <si>
    <t>-1495847750</t>
  </si>
  <si>
    <t>026503994</t>
  </si>
  <si>
    <t>Tilia cordata ´Greenspire´</t>
  </si>
  <si>
    <t>-845301178</t>
  </si>
  <si>
    <t>184102114</t>
  </si>
  <si>
    <t>Výsadba dřeviny s balem D do 0,5 m do jamky se zalitím v rovině a svahu do 1:5</t>
  </si>
  <si>
    <t>1702276325</t>
  </si>
  <si>
    <t>026604270</t>
  </si>
  <si>
    <t>Borovice černá /Pinus nigra/ 81 - 120 cm, KK</t>
  </si>
  <si>
    <t>389037679</t>
  </si>
  <si>
    <t>026603620</t>
  </si>
  <si>
    <t>Jedle Abies nordmaniana 100-120 cm</t>
  </si>
  <si>
    <t>1124800043</t>
  </si>
  <si>
    <t>184102211</t>
  </si>
  <si>
    <t>Výsadba keře bez balu v do 1 m do jamky se zalitím v rovině a svahu do 1:5</t>
  </si>
  <si>
    <t>-360535435</t>
  </si>
  <si>
    <t>026660992</t>
  </si>
  <si>
    <t>Viburnum bodnantense „Dawn“</t>
  </si>
  <si>
    <t>1535420943</t>
  </si>
  <si>
    <t>026660991</t>
  </si>
  <si>
    <t xml:space="preserve">Ilex x meserveae „Blue Princess“ </t>
  </si>
  <si>
    <t>-1302101815</t>
  </si>
  <si>
    <t>184102411</t>
  </si>
  <si>
    <t>Výsadba keře bez balu v do 1 m do jamky se zalitím ve svahu do 1:2</t>
  </si>
  <si>
    <t>1086389109</t>
  </si>
  <si>
    <t>267005992</t>
  </si>
  <si>
    <t xml:space="preserve">NPK hnojivo s postupným uvolňováním, tablety </t>
  </si>
  <si>
    <t>-1195530250</t>
  </si>
  <si>
    <t>267005991</t>
  </si>
  <si>
    <t xml:space="preserve">Půdní hydroabsorpční kondicionér </t>
  </si>
  <si>
    <t>-1806755049</t>
  </si>
  <si>
    <t>266010991</t>
  </si>
  <si>
    <t>Cotoneaster salicifolius 'Parkteppich'</t>
  </si>
  <si>
    <t>100663219</t>
  </si>
  <si>
    <t>266010992</t>
  </si>
  <si>
    <t>Cotoneaster dammerii</t>
  </si>
  <si>
    <t>308653738</t>
  </si>
  <si>
    <t>266010993</t>
  </si>
  <si>
    <t>Euonymus fortunei 'Emeraldn Gold'</t>
  </si>
  <si>
    <t>-1608254505</t>
  </si>
  <si>
    <t>266010994</t>
  </si>
  <si>
    <t>Hedera helix 'Goldheart'</t>
  </si>
  <si>
    <t>-972047150</t>
  </si>
  <si>
    <t>266010995</t>
  </si>
  <si>
    <t>Hypericum calycinum</t>
  </si>
  <si>
    <t>684934152</t>
  </si>
  <si>
    <t>266010996</t>
  </si>
  <si>
    <t>Lonicera nitida</t>
  </si>
  <si>
    <t>2132880202</t>
  </si>
  <si>
    <t>266010997</t>
  </si>
  <si>
    <t>Pachysandra terminalis</t>
  </si>
  <si>
    <t>-723286497</t>
  </si>
  <si>
    <t>266010998</t>
  </si>
  <si>
    <t>Potentilla fruticosa „Goldteppich“</t>
  </si>
  <si>
    <t>1074453094</t>
  </si>
  <si>
    <t>266010999</t>
  </si>
  <si>
    <t>Rosa (PK – růžová)</t>
  </si>
  <si>
    <t>479411605</t>
  </si>
  <si>
    <t>266011000</t>
  </si>
  <si>
    <t>Rosa (PK – červená)</t>
  </si>
  <si>
    <t>1876660803</t>
  </si>
  <si>
    <t>266011001</t>
  </si>
  <si>
    <t>Rosa (PK – bílá)</t>
  </si>
  <si>
    <t>929192455</t>
  </si>
  <si>
    <t>266011002</t>
  </si>
  <si>
    <t>Spiraea bumalda 'Goldflame'</t>
  </si>
  <si>
    <t>331161270</t>
  </si>
  <si>
    <t>266011003</t>
  </si>
  <si>
    <t>Spiraea bumalda 'Darts Red'</t>
  </si>
  <si>
    <t>-1734842715</t>
  </si>
  <si>
    <t>266011004</t>
  </si>
  <si>
    <t>Stephanandra incisa 'Crispa'</t>
  </si>
  <si>
    <t>1258638509</t>
  </si>
  <si>
    <t>266011005</t>
  </si>
  <si>
    <t>Symphoricarpos x chenaultii 'Hancock'</t>
  </si>
  <si>
    <t>2077921523</t>
  </si>
  <si>
    <t>266011006</t>
  </si>
  <si>
    <t>Vinca minor</t>
  </si>
  <si>
    <t>2116357196</t>
  </si>
  <si>
    <t>184102901</t>
  </si>
  <si>
    <t>Vyměření ploch záhonů a rozmístění keřů</t>
  </si>
  <si>
    <t>1839178685</t>
  </si>
  <si>
    <t>184215133</t>
  </si>
  <si>
    <t>Ukotvení kmene dřevin třemi kůly D do 0,1 m délky do 3 m</t>
  </si>
  <si>
    <t>390096996</t>
  </si>
  <si>
    <t>605912571</t>
  </si>
  <si>
    <t>příčka spojovací ke kůlům ipregnovaná 50x8 cm</t>
  </si>
  <si>
    <t>-1840679863</t>
  </si>
  <si>
    <t>605912572</t>
  </si>
  <si>
    <t>úvazek bavlněný š. 3 cm</t>
  </si>
  <si>
    <t>526523340</t>
  </si>
  <si>
    <t>605912570</t>
  </si>
  <si>
    <t>kůl vyvazovací dřevěný impregnovaný délka 300 cm průměr 8 cm</t>
  </si>
  <si>
    <t>1020058407</t>
  </si>
  <si>
    <t>184501141</t>
  </si>
  <si>
    <t>Zhotovení obalu z rákosové nebo kokosové rohože v rovině a svahu do 1:5</t>
  </si>
  <si>
    <t>-1347344660</t>
  </si>
  <si>
    <t>618940010</t>
  </si>
  <si>
    <t>rákos ohradový neloupaný 60 x 120 cm</t>
  </si>
  <si>
    <t>419693879</t>
  </si>
  <si>
    <t>184802211</t>
  </si>
  <si>
    <t>Chemické odplevelení před založením kultury nad 20 m2 postřikem na široko ve svahu do 1:2</t>
  </si>
  <si>
    <t>438459514</t>
  </si>
  <si>
    <t>184806121</t>
  </si>
  <si>
    <t>Komparativní řez stromů (součást výsadby)</t>
  </si>
  <si>
    <t>-1770806859</t>
  </si>
  <si>
    <t>184806181</t>
  </si>
  <si>
    <t>Udržovací řez keřů a trvalek v ploše 1x ročně</t>
  </si>
  <si>
    <t>231909427</t>
  </si>
  <si>
    <t>184852215</t>
  </si>
  <si>
    <t>Řez stromu zdravotní o ploše koruny do 150 m2 lezeckou technikou</t>
  </si>
  <si>
    <t>1985214890</t>
  </si>
  <si>
    <t>184852216</t>
  </si>
  <si>
    <t>Řez stromu zdravotní o ploše koruny do 180 m2 lezeckou technikou</t>
  </si>
  <si>
    <t>1066012580</t>
  </si>
  <si>
    <t>184852217</t>
  </si>
  <si>
    <t>Řez stromu zdravotní o ploše koruny do 210 m2 lezeckou technikou</t>
  </si>
  <si>
    <t>1187820502</t>
  </si>
  <si>
    <t>184852218</t>
  </si>
  <si>
    <t>Řez stromu zdravotní o ploše koruny do 240 m2 lezeckou technikou</t>
  </si>
  <si>
    <t>-85062194</t>
  </si>
  <si>
    <t>184852311</t>
  </si>
  <si>
    <t>Řez stromu výchovný špičáků a keřových stromů výšky do 4m</t>
  </si>
  <si>
    <t>1276522334</t>
  </si>
  <si>
    <t>184852312</t>
  </si>
  <si>
    <t>Řez stromu výchovný alejových stromů výšky přes 4 do 6 m</t>
  </si>
  <si>
    <t>-1164097326</t>
  </si>
  <si>
    <t>184852415</t>
  </si>
  <si>
    <t>Řez stromu redukční o ploše koruny do 150 m2 lezeckou technikou</t>
  </si>
  <si>
    <t>243745659</t>
  </si>
  <si>
    <t>184852417</t>
  </si>
  <si>
    <t>Řez stromu redukční o ploše koruny do 210 m2 lezeckou technikou</t>
  </si>
  <si>
    <t>-1933773005</t>
  </si>
  <si>
    <t>184852418</t>
  </si>
  <si>
    <t>Řez stromu redukční o ploše koruny do 240 m2 lezeckou technikou</t>
  </si>
  <si>
    <t>931619914</t>
  </si>
  <si>
    <t>184911111</t>
  </si>
  <si>
    <t>Znovuuvázání dřeviny ke kůlům</t>
  </si>
  <si>
    <t>541187045</t>
  </si>
  <si>
    <t>184911161</t>
  </si>
  <si>
    <t>Mulčování záhonů trvalek kačírkem tl. vrstvy do 0,1 m v rovině a svahu do 1:5</t>
  </si>
  <si>
    <t>1890274106</t>
  </si>
  <si>
    <t>583438740</t>
  </si>
  <si>
    <t>kamenivo drcené hrubé frakce 8-16 třída A</t>
  </si>
  <si>
    <t>1106734826</t>
  </si>
  <si>
    <t>Poznámka k položce:
Drcené kamenivo dle ČSN EN 12620 (kamenivo do betonu) a ČSN EN 13043 (kamenivo pro asfaltové směsi)</t>
  </si>
  <si>
    <t>184911311</t>
  </si>
  <si>
    <t>Položení mulčovací textilie v rovině a svahu do 1:5</t>
  </si>
  <si>
    <t>2124685731</t>
  </si>
  <si>
    <t>693112150</t>
  </si>
  <si>
    <t>textilie mulčovací netkaná</t>
  </si>
  <si>
    <t>-1432937479</t>
  </si>
  <si>
    <t>184911421</t>
  </si>
  <si>
    <t>Mulčování rostlin kůrou tl. do 0,1 m v rovině a svahu do 1:5</t>
  </si>
  <si>
    <t>334100008</t>
  </si>
  <si>
    <t>103911000</t>
  </si>
  <si>
    <t>kůra mulčovací VL</t>
  </si>
  <si>
    <t>-254037365</t>
  </si>
  <si>
    <t>185804511</t>
  </si>
  <si>
    <t>Odplevelení záhonu květin v rovině a svahu do 1:5</t>
  </si>
  <si>
    <t>1877216296</t>
  </si>
  <si>
    <t>185804514</t>
  </si>
  <si>
    <t>Odplevelení souvislých keřových skupin v rovině a svahu do 1:5</t>
  </si>
  <si>
    <t>-1535884315</t>
  </si>
  <si>
    <t>185804519</t>
  </si>
  <si>
    <t>Příplatek k odplevelení za odplevelení výsadeb v nádobách</t>
  </si>
  <si>
    <t>781034029</t>
  </si>
  <si>
    <t>185851121</t>
  </si>
  <si>
    <t>Dovoz vody pro zálivku rostlin za vzdálenost do 1000 m</t>
  </si>
  <si>
    <t>-1825588638</t>
  </si>
  <si>
    <t>185851123</t>
  </si>
  <si>
    <t>Zálivka 3x ročně 50 l / 1 m2 keřů/ 1 rok, včetně dodávky vody</t>
  </si>
  <si>
    <t>715755466</t>
  </si>
  <si>
    <t>185851122</t>
  </si>
  <si>
    <t>Zálivka alej. stromů 6x ročně 100 l / strom / 1 rok, včetně dodávky vody</t>
  </si>
  <si>
    <t>-358798758</t>
  </si>
  <si>
    <t>-1969600231</t>
  </si>
  <si>
    <t>916371211</t>
  </si>
  <si>
    <t>Osazení skrytého flexibilního zahradního obrubníku plastového jednostranným odkopáním zeminy</t>
  </si>
  <si>
    <t>-1694553111</t>
  </si>
  <si>
    <t>272451870</t>
  </si>
  <si>
    <t>obrubník zahradní z recyklovaného materiálu ZO300 25 m x 300 mm x 4 mm</t>
  </si>
  <si>
    <t>752266798</t>
  </si>
  <si>
    <t>-821579838</t>
  </si>
  <si>
    <t>998231411</t>
  </si>
  <si>
    <t>Ruční přesun hmot pro sadovnické a krajinářské úpravy do100 m</t>
  </si>
  <si>
    <t>-362985214</t>
  </si>
  <si>
    <t>-197807752</t>
  </si>
  <si>
    <t>731411534</t>
  </si>
  <si>
    <t>-1276396395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</si>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</sst>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0" fillId="0" borderId="0" xfId="0" applyProtection="1"/>
    <xf numFmtId="0" fontId="0" fillId="0" borderId="5" xfId="0" applyBorder="1"/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91" t="s">
        <v>16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0"/>
      <c r="AQ5" s="32"/>
      <c r="BE5" s="384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7" t="s">
        <v>19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0"/>
      <c r="AQ6" s="32"/>
      <c r="BE6" s="385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85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85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85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85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85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85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85"/>
      <c r="BS13" s="25" t="s">
        <v>8</v>
      </c>
    </row>
    <row r="14" spans="1:74" ht="15">
      <c r="B14" s="29"/>
      <c r="C14" s="30"/>
      <c r="D14" s="30"/>
      <c r="E14" s="392" t="s">
        <v>32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85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85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85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85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85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85"/>
      <c r="BS19" s="25" t="s">
        <v>8</v>
      </c>
    </row>
    <row r="20" spans="2:71" ht="16.5" customHeight="1">
      <c r="B20" s="29"/>
      <c r="C20" s="30"/>
      <c r="D20" s="30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0"/>
      <c r="AP20" s="30"/>
      <c r="AQ20" s="32"/>
      <c r="BE20" s="385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85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85"/>
    </row>
    <row r="23" spans="2:71" s="1" customFormat="1" ht="25.9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5">
        <f>ROUND(AG51,2)</f>
        <v>0</v>
      </c>
      <c r="AL23" s="396"/>
      <c r="AM23" s="396"/>
      <c r="AN23" s="396"/>
      <c r="AO23" s="396"/>
      <c r="AP23" s="43"/>
      <c r="AQ23" s="46"/>
      <c r="BE23" s="385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5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7" t="s">
        <v>38</v>
      </c>
      <c r="M25" s="397"/>
      <c r="N25" s="397"/>
      <c r="O25" s="397"/>
      <c r="P25" s="43"/>
      <c r="Q25" s="43"/>
      <c r="R25" s="43"/>
      <c r="S25" s="43"/>
      <c r="T25" s="43"/>
      <c r="U25" s="43"/>
      <c r="V25" s="43"/>
      <c r="W25" s="397" t="s">
        <v>39</v>
      </c>
      <c r="X25" s="397"/>
      <c r="Y25" s="397"/>
      <c r="Z25" s="397"/>
      <c r="AA25" s="397"/>
      <c r="AB25" s="397"/>
      <c r="AC25" s="397"/>
      <c r="AD25" s="397"/>
      <c r="AE25" s="397"/>
      <c r="AF25" s="43"/>
      <c r="AG25" s="43"/>
      <c r="AH25" s="43"/>
      <c r="AI25" s="43"/>
      <c r="AJ25" s="43"/>
      <c r="AK25" s="397" t="s">
        <v>40</v>
      </c>
      <c r="AL25" s="397"/>
      <c r="AM25" s="397"/>
      <c r="AN25" s="397"/>
      <c r="AO25" s="397"/>
      <c r="AP25" s="43"/>
      <c r="AQ25" s="46"/>
      <c r="BE25" s="385"/>
    </row>
    <row r="26" spans="2:71" s="2" customFormat="1" ht="14.45" customHeight="1">
      <c r="B26" s="48"/>
      <c r="C26" s="49"/>
      <c r="D26" s="50" t="s">
        <v>41</v>
      </c>
      <c r="E26" s="49"/>
      <c r="F26" s="50" t="s">
        <v>42</v>
      </c>
      <c r="G26" s="49"/>
      <c r="H26" s="49"/>
      <c r="I26" s="49"/>
      <c r="J26" s="49"/>
      <c r="K26" s="49"/>
      <c r="L26" s="383">
        <v>0.21</v>
      </c>
      <c r="M26" s="380"/>
      <c r="N26" s="380"/>
      <c r="O26" s="380"/>
      <c r="P26" s="49"/>
      <c r="Q26" s="49"/>
      <c r="R26" s="49"/>
      <c r="S26" s="49"/>
      <c r="T26" s="49"/>
      <c r="U26" s="49"/>
      <c r="V26" s="49"/>
      <c r="W26" s="379">
        <f>ROUND(AZ51,2)</f>
        <v>0</v>
      </c>
      <c r="X26" s="380"/>
      <c r="Y26" s="380"/>
      <c r="Z26" s="380"/>
      <c r="AA26" s="380"/>
      <c r="AB26" s="380"/>
      <c r="AC26" s="380"/>
      <c r="AD26" s="380"/>
      <c r="AE26" s="380"/>
      <c r="AF26" s="49"/>
      <c r="AG26" s="49"/>
      <c r="AH26" s="49"/>
      <c r="AI26" s="49"/>
      <c r="AJ26" s="49"/>
      <c r="AK26" s="379">
        <f>ROUND(AV51,2)</f>
        <v>0</v>
      </c>
      <c r="AL26" s="380"/>
      <c r="AM26" s="380"/>
      <c r="AN26" s="380"/>
      <c r="AO26" s="380"/>
      <c r="AP26" s="49"/>
      <c r="AQ26" s="51"/>
      <c r="BE26" s="385"/>
    </row>
    <row r="27" spans="2:71" s="2" customFormat="1" ht="14.45" customHeight="1">
      <c r="B27" s="48"/>
      <c r="C27" s="49"/>
      <c r="D27" s="49"/>
      <c r="E27" s="49"/>
      <c r="F27" s="50" t="s">
        <v>43</v>
      </c>
      <c r="G27" s="49"/>
      <c r="H27" s="49"/>
      <c r="I27" s="49"/>
      <c r="J27" s="49"/>
      <c r="K27" s="49"/>
      <c r="L27" s="383">
        <v>0.15</v>
      </c>
      <c r="M27" s="380"/>
      <c r="N27" s="380"/>
      <c r="O27" s="380"/>
      <c r="P27" s="49"/>
      <c r="Q27" s="49"/>
      <c r="R27" s="49"/>
      <c r="S27" s="49"/>
      <c r="T27" s="49"/>
      <c r="U27" s="49"/>
      <c r="V27" s="49"/>
      <c r="W27" s="379">
        <f>ROUND(BA51,2)</f>
        <v>0</v>
      </c>
      <c r="X27" s="380"/>
      <c r="Y27" s="380"/>
      <c r="Z27" s="380"/>
      <c r="AA27" s="380"/>
      <c r="AB27" s="380"/>
      <c r="AC27" s="380"/>
      <c r="AD27" s="380"/>
      <c r="AE27" s="380"/>
      <c r="AF27" s="49"/>
      <c r="AG27" s="49"/>
      <c r="AH27" s="49"/>
      <c r="AI27" s="49"/>
      <c r="AJ27" s="49"/>
      <c r="AK27" s="379">
        <f>ROUND(AW51,2)</f>
        <v>0</v>
      </c>
      <c r="AL27" s="380"/>
      <c r="AM27" s="380"/>
      <c r="AN27" s="380"/>
      <c r="AO27" s="380"/>
      <c r="AP27" s="49"/>
      <c r="AQ27" s="51"/>
      <c r="BE27" s="385"/>
    </row>
    <row r="28" spans="2:71" s="2" customFormat="1" ht="14.45" hidden="1" customHeight="1">
      <c r="B28" s="48"/>
      <c r="C28" s="49"/>
      <c r="D28" s="49"/>
      <c r="E28" s="49"/>
      <c r="F28" s="50" t="s">
        <v>44</v>
      </c>
      <c r="G28" s="49"/>
      <c r="H28" s="49"/>
      <c r="I28" s="49"/>
      <c r="J28" s="49"/>
      <c r="K28" s="49"/>
      <c r="L28" s="383">
        <v>0.21</v>
      </c>
      <c r="M28" s="380"/>
      <c r="N28" s="380"/>
      <c r="O28" s="380"/>
      <c r="P28" s="49"/>
      <c r="Q28" s="49"/>
      <c r="R28" s="49"/>
      <c r="S28" s="49"/>
      <c r="T28" s="49"/>
      <c r="U28" s="49"/>
      <c r="V28" s="49"/>
      <c r="W28" s="379">
        <f>ROUND(BB51,2)</f>
        <v>0</v>
      </c>
      <c r="X28" s="380"/>
      <c r="Y28" s="380"/>
      <c r="Z28" s="380"/>
      <c r="AA28" s="380"/>
      <c r="AB28" s="380"/>
      <c r="AC28" s="380"/>
      <c r="AD28" s="380"/>
      <c r="AE28" s="380"/>
      <c r="AF28" s="49"/>
      <c r="AG28" s="49"/>
      <c r="AH28" s="49"/>
      <c r="AI28" s="49"/>
      <c r="AJ28" s="49"/>
      <c r="AK28" s="379">
        <v>0</v>
      </c>
      <c r="AL28" s="380"/>
      <c r="AM28" s="380"/>
      <c r="AN28" s="380"/>
      <c r="AO28" s="380"/>
      <c r="AP28" s="49"/>
      <c r="AQ28" s="51"/>
      <c r="BE28" s="385"/>
    </row>
    <row r="29" spans="2:71" s="2" customFormat="1" ht="14.45" hidden="1" customHeight="1">
      <c r="B29" s="48"/>
      <c r="C29" s="49"/>
      <c r="D29" s="49"/>
      <c r="E29" s="49"/>
      <c r="F29" s="50" t="s">
        <v>45</v>
      </c>
      <c r="G29" s="49"/>
      <c r="H29" s="49"/>
      <c r="I29" s="49"/>
      <c r="J29" s="49"/>
      <c r="K29" s="49"/>
      <c r="L29" s="383">
        <v>0.15</v>
      </c>
      <c r="M29" s="380"/>
      <c r="N29" s="380"/>
      <c r="O29" s="380"/>
      <c r="P29" s="49"/>
      <c r="Q29" s="49"/>
      <c r="R29" s="49"/>
      <c r="S29" s="49"/>
      <c r="T29" s="49"/>
      <c r="U29" s="49"/>
      <c r="V29" s="49"/>
      <c r="W29" s="379">
        <f>ROUND(BC51,2)</f>
        <v>0</v>
      </c>
      <c r="X29" s="380"/>
      <c r="Y29" s="380"/>
      <c r="Z29" s="380"/>
      <c r="AA29" s="380"/>
      <c r="AB29" s="380"/>
      <c r="AC29" s="380"/>
      <c r="AD29" s="380"/>
      <c r="AE29" s="380"/>
      <c r="AF29" s="49"/>
      <c r="AG29" s="49"/>
      <c r="AH29" s="49"/>
      <c r="AI29" s="49"/>
      <c r="AJ29" s="49"/>
      <c r="AK29" s="379">
        <v>0</v>
      </c>
      <c r="AL29" s="380"/>
      <c r="AM29" s="380"/>
      <c r="AN29" s="380"/>
      <c r="AO29" s="380"/>
      <c r="AP29" s="49"/>
      <c r="AQ29" s="51"/>
      <c r="BE29" s="385"/>
    </row>
    <row r="30" spans="2:71" s="2" customFormat="1" ht="14.45" hidden="1" customHeight="1">
      <c r="B30" s="48"/>
      <c r="C30" s="49"/>
      <c r="D30" s="49"/>
      <c r="E30" s="49"/>
      <c r="F30" s="50" t="s">
        <v>46</v>
      </c>
      <c r="G30" s="49"/>
      <c r="H30" s="49"/>
      <c r="I30" s="49"/>
      <c r="J30" s="49"/>
      <c r="K30" s="49"/>
      <c r="L30" s="383">
        <v>0</v>
      </c>
      <c r="M30" s="380"/>
      <c r="N30" s="380"/>
      <c r="O30" s="380"/>
      <c r="P30" s="49"/>
      <c r="Q30" s="49"/>
      <c r="R30" s="49"/>
      <c r="S30" s="49"/>
      <c r="T30" s="49"/>
      <c r="U30" s="49"/>
      <c r="V30" s="49"/>
      <c r="W30" s="379">
        <f>ROUND(BD51,2)</f>
        <v>0</v>
      </c>
      <c r="X30" s="380"/>
      <c r="Y30" s="380"/>
      <c r="Z30" s="380"/>
      <c r="AA30" s="380"/>
      <c r="AB30" s="380"/>
      <c r="AC30" s="380"/>
      <c r="AD30" s="380"/>
      <c r="AE30" s="380"/>
      <c r="AF30" s="49"/>
      <c r="AG30" s="49"/>
      <c r="AH30" s="49"/>
      <c r="AI30" s="49"/>
      <c r="AJ30" s="49"/>
      <c r="AK30" s="379">
        <v>0</v>
      </c>
      <c r="AL30" s="380"/>
      <c r="AM30" s="380"/>
      <c r="AN30" s="380"/>
      <c r="AO30" s="380"/>
      <c r="AP30" s="49"/>
      <c r="AQ30" s="51"/>
      <c r="BE30" s="385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5"/>
    </row>
    <row r="32" spans="2:71" s="1" customFormat="1" ht="25.9" customHeight="1">
      <c r="B32" s="42"/>
      <c r="C32" s="52"/>
      <c r="D32" s="53" t="s">
        <v>47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48</v>
      </c>
      <c r="U32" s="54"/>
      <c r="V32" s="54"/>
      <c r="W32" s="54"/>
      <c r="X32" s="386" t="s">
        <v>49</v>
      </c>
      <c r="Y32" s="387"/>
      <c r="Z32" s="387"/>
      <c r="AA32" s="387"/>
      <c r="AB32" s="387"/>
      <c r="AC32" s="54"/>
      <c r="AD32" s="54"/>
      <c r="AE32" s="54"/>
      <c r="AF32" s="54"/>
      <c r="AG32" s="54"/>
      <c r="AH32" s="54"/>
      <c r="AI32" s="54"/>
      <c r="AJ32" s="54"/>
      <c r="AK32" s="388">
        <f>SUM(AK23:AK30)</f>
        <v>0</v>
      </c>
      <c r="AL32" s="387"/>
      <c r="AM32" s="387"/>
      <c r="AN32" s="387"/>
      <c r="AO32" s="389"/>
      <c r="AP32" s="52"/>
      <c r="AQ32" s="56"/>
      <c r="BE32" s="385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180830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1" t="str">
        <f>K6</f>
        <v>Horažďovice - Revitalizace sídliště Šumavská - Pod Vodojemem - II. etapa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 xml:space="preserve"> Horažďovice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73" t="str">
        <f>IF(AN8= "","",AN8)</f>
        <v>7. 1. 2019</v>
      </c>
      <c r="AN44" s="373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Horažďovice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2" t="str">
        <f>IF(E17="","",E17)</f>
        <v xml:space="preserve"> S-pro servis, s.r.o. Blatná</v>
      </c>
      <c r="AN46" s="382"/>
      <c r="AO46" s="382"/>
      <c r="AP46" s="382"/>
      <c r="AQ46" s="64"/>
      <c r="AR46" s="62"/>
      <c r="AS46" s="363" t="s">
        <v>51</v>
      </c>
      <c r="AT46" s="364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65"/>
      <c r="AT47" s="366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67"/>
      <c r="AT48" s="368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1" t="s">
        <v>52</v>
      </c>
      <c r="D49" s="370"/>
      <c r="E49" s="370"/>
      <c r="F49" s="370"/>
      <c r="G49" s="370"/>
      <c r="H49" s="80"/>
      <c r="I49" s="369" t="s">
        <v>53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4" t="s">
        <v>54</v>
      </c>
      <c r="AH49" s="370"/>
      <c r="AI49" s="370"/>
      <c r="AJ49" s="370"/>
      <c r="AK49" s="370"/>
      <c r="AL49" s="370"/>
      <c r="AM49" s="370"/>
      <c r="AN49" s="369" t="s">
        <v>55</v>
      </c>
      <c r="AO49" s="370"/>
      <c r="AP49" s="370"/>
      <c r="AQ49" s="81" t="s">
        <v>56</v>
      </c>
      <c r="AR49" s="62"/>
      <c r="AS49" s="82" t="s">
        <v>57</v>
      </c>
      <c r="AT49" s="83" t="s">
        <v>58</v>
      </c>
      <c r="AU49" s="83" t="s">
        <v>59</v>
      </c>
      <c r="AV49" s="83" t="s">
        <v>60</v>
      </c>
      <c r="AW49" s="83" t="s">
        <v>61</v>
      </c>
      <c r="AX49" s="83" t="s">
        <v>62</v>
      </c>
      <c r="AY49" s="83" t="s">
        <v>63</v>
      </c>
      <c r="AZ49" s="83" t="s">
        <v>64</v>
      </c>
      <c r="BA49" s="83" t="s">
        <v>65</v>
      </c>
      <c r="BB49" s="83" t="s">
        <v>66</v>
      </c>
      <c r="BC49" s="83" t="s">
        <v>67</v>
      </c>
      <c r="BD49" s="84" t="s">
        <v>68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69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60">
        <f>ROUND(AG52+AG53+AG54+AG58+AG62+AG63,2)</f>
        <v>0</v>
      </c>
      <c r="AH51" s="360"/>
      <c r="AI51" s="360"/>
      <c r="AJ51" s="360"/>
      <c r="AK51" s="360"/>
      <c r="AL51" s="360"/>
      <c r="AM51" s="360"/>
      <c r="AN51" s="361">
        <f t="shared" ref="AN51:AN63" si="0">SUM(AG51,AT51)</f>
        <v>0</v>
      </c>
      <c r="AO51" s="361"/>
      <c r="AP51" s="361"/>
      <c r="AQ51" s="90" t="s">
        <v>21</v>
      </c>
      <c r="AR51" s="72"/>
      <c r="AS51" s="91">
        <f>ROUND(AS52+AS53+AS54+AS58+AS62+AS63,2)</f>
        <v>0</v>
      </c>
      <c r="AT51" s="92">
        <f t="shared" ref="AT51:AT63" si="1">ROUND(SUM(AV51:AW51),2)</f>
        <v>0</v>
      </c>
      <c r="AU51" s="93">
        <f>ROUND(AU52+AU53+AU54+AU58+AU62+AU63,5)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ROUND(AZ52+AZ53+AZ54+AZ58+AZ62+AZ63,2)</f>
        <v>0</v>
      </c>
      <c r="BA51" s="92">
        <f>ROUND(BA52+BA53+BA54+BA58+BA62+BA63,2)</f>
        <v>0</v>
      </c>
      <c r="BB51" s="92">
        <f>ROUND(BB52+BB53+BB54+BB58+BB62+BB63,2)</f>
        <v>0</v>
      </c>
      <c r="BC51" s="92">
        <f>ROUND(BC52+BC53+BC54+BC58+BC62+BC63,2)</f>
        <v>0</v>
      </c>
      <c r="BD51" s="94">
        <f>ROUND(BD52+BD53+BD54+BD58+BD62+BD63,2)</f>
        <v>0</v>
      </c>
      <c r="BS51" s="95" t="s">
        <v>70</v>
      </c>
      <c r="BT51" s="95" t="s">
        <v>71</v>
      </c>
      <c r="BU51" s="96" t="s">
        <v>72</v>
      </c>
      <c r="BV51" s="95" t="s">
        <v>73</v>
      </c>
      <c r="BW51" s="95" t="s">
        <v>7</v>
      </c>
      <c r="BX51" s="95" t="s">
        <v>74</v>
      </c>
      <c r="CL51" s="95" t="s">
        <v>21</v>
      </c>
    </row>
    <row r="52" spans="1:91" s="5" customFormat="1" ht="16.5" customHeight="1">
      <c r="A52" s="97" t="s">
        <v>75</v>
      </c>
      <c r="B52" s="98"/>
      <c r="C52" s="99"/>
      <c r="D52" s="376" t="s">
        <v>76</v>
      </c>
      <c r="E52" s="376"/>
      <c r="F52" s="376"/>
      <c r="G52" s="376"/>
      <c r="H52" s="376"/>
      <c r="I52" s="100"/>
      <c r="J52" s="376" t="s">
        <v>77</v>
      </c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58">
        <f>'01 - SO 01 Stavební úpravy'!J27</f>
        <v>0</v>
      </c>
      <c r="AH52" s="359"/>
      <c r="AI52" s="359"/>
      <c r="AJ52" s="359"/>
      <c r="AK52" s="359"/>
      <c r="AL52" s="359"/>
      <c r="AM52" s="359"/>
      <c r="AN52" s="358">
        <f t="shared" si="0"/>
        <v>0</v>
      </c>
      <c r="AO52" s="359"/>
      <c r="AP52" s="359"/>
      <c r="AQ52" s="101" t="s">
        <v>78</v>
      </c>
      <c r="AR52" s="102"/>
      <c r="AS52" s="103">
        <v>0</v>
      </c>
      <c r="AT52" s="104">
        <f t="shared" si="1"/>
        <v>0</v>
      </c>
      <c r="AU52" s="105">
        <f>'01 - SO 01 Stavební úpravy'!P89</f>
        <v>0</v>
      </c>
      <c r="AV52" s="104">
        <f>'01 - SO 01 Stavební úpravy'!J30</f>
        <v>0</v>
      </c>
      <c r="AW52" s="104">
        <f>'01 - SO 01 Stavební úpravy'!J31</f>
        <v>0</v>
      </c>
      <c r="AX52" s="104">
        <f>'01 - SO 01 Stavební úpravy'!J32</f>
        <v>0</v>
      </c>
      <c r="AY52" s="104">
        <f>'01 - SO 01 Stavební úpravy'!J33</f>
        <v>0</v>
      </c>
      <c r="AZ52" s="104">
        <f>'01 - SO 01 Stavební úpravy'!F30</f>
        <v>0</v>
      </c>
      <c r="BA52" s="104">
        <f>'01 - SO 01 Stavební úpravy'!F31</f>
        <v>0</v>
      </c>
      <c r="BB52" s="104">
        <f>'01 - SO 01 Stavební úpravy'!F32</f>
        <v>0</v>
      </c>
      <c r="BC52" s="104">
        <f>'01 - SO 01 Stavební úpravy'!F33</f>
        <v>0</v>
      </c>
      <c r="BD52" s="106">
        <f>'01 - SO 01 Stavební úpravy'!F34</f>
        <v>0</v>
      </c>
      <c r="BT52" s="107" t="s">
        <v>79</v>
      </c>
      <c r="BV52" s="107" t="s">
        <v>73</v>
      </c>
      <c r="BW52" s="107" t="s">
        <v>80</v>
      </c>
      <c r="BX52" s="107" t="s">
        <v>7</v>
      </c>
      <c r="CL52" s="107" t="s">
        <v>21</v>
      </c>
      <c r="CM52" s="107" t="s">
        <v>81</v>
      </c>
    </row>
    <row r="53" spans="1:91" s="5" customFormat="1" ht="16.5" customHeight="1">
      <c r="A53" s="97" t="s">
        <v>75</v>
      </c>
      <c r="B53" s="98"/>
      <c r="C53" s="99"/>
      <c r="D53" s="376" t="s">
        <v>82</v>
      </c>
      <c r="E53" s="376"/>
      <c r="F53" s="376"/>
      <c r="G53" s="376"/>
      <c r="H53" s="376"/>
      <c r="I53" s="100"/>
      <c r="J53" s="376" t="s">
        <v>83</v>
      </c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58">
        <f>'02 - SO 02 Komunikace'!J27</f>
        <v>0</v>
      </c>
      <c r="AH53" s="359"/>
      <c r="AI53" s="359"/>
      <c r="AJ53" s="359"/>
      <c r="AK53" s="359"/>
      <c r="AL53" s="359"/>
      <c r="AM53" s="359"/>
      <c r="AN53" s="358">
        <f t="shared" si="0"/>
        <v>0</v>
      </c>
      <c r="AO53" s="359"/>
      <c r="AP53" s="359"/>
      <c r="AQ53" s="101" t="s">
        <v>78</v>
      </c>
      <c r="AR53" s="102"/>
      <c r="AS53" s="103">
        <v>0</v>
      </c>
      <c r="AT53" s="104">
        <f t="shared" si="1"/>
        <v>0</v>
      </c>
      <c r="AU53" s="105">
        <f>'02 - SO 02 Komunikace'!P84</f>
        <v>0</v>
      </c>
      <c r="AV53" s="104">
        <f>'02 - SO 02 Komunikace'!J30</f>
        <v>0</v>
      </c>
      <c r="AW53" s="104">
        <f>'02 - SO 02 Komunikace'!J31</f>
        <v>0</v>
      </c>
      <c r="AX53" s="104">
        <f>'02 - SO 02 Komunikace'!J32</f>
        <v>0</v>
      </c>
      <c r="AY53" s="104">
        <f>'02 - SO 02 Komunikace'!J33</f>
        <v>0</v>
      </c>
      <c r="AZ53" s="104">
        <f>'02 - SO 02 Komunikace'!F30</f>
        <v>0</v>
      </c>
      <c r="BA53" s="104">
        <f>'02 - SO 02 Komunikace'!F31</f>
        <v>0</v>
      </c>
      <c r="BB53" s="104">
        <f>'02 - SO 02 Komunikace'!F32</f>
        <v>0</v>
      </c>
      <c r="BC53" s="104">
        <f>'02 - SO 02 Komunikace'!F33</f>
        <v>0</v>
      </c>
      <c r="BD53" s="106">
        <f>'02 - SO 02 Komunikace'!F34</f>
        <v>0</v>
      </c>
      <c r="BT53" s="107" t="s">
        <v>79</v>
      </c>
      <c r="BV53" s="107" t="s">
        <v>73</v>
      </c>
      <c r="BW53" s="107" t="s">
        <v>84</v>
      </c>
      <c r="BX53" s="107" t="s">
        <v>7</v>
      </c>
      <c r="CL53" s="107" t="s">
        <v>21</v>
      </c>
      <c r="CM53" s="107" t="s">
        <v>81</v>
      </c>
    </row>
    <row r="54" spans="1:91" s="5" customFormat="1" ht="16.5" customHeight="1">
      <c r="B54" s="98"/>
      <c r="C54" s="99"/>
      <c r="D54" s="376" t="s">
        <v>85</v>
      </c>
      <c r="E54" s="376"/>
      <c r="F54" s="376"/>
      <c r="G54" s="376"/>
      <c r="H54" s="376"/>
      <c r="I54" s="100"/>
      <c r="J54" s="376" t="s">
        <v>86</v>
      </c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62">
        <f>ROUND(SUM(AG55:AG57),2)</f>
        <v>0</v>
      </c>
      <c r="AH54" s="359"/>
      <c r="AI54" s="359"/>
      <c r="AJ54" s="359"/>
      <c r="AK54" s="359"/>
      <c r="AL54" s="359"/>
      <c r="AM54" s="359"/>
      <c r="AN54" s="358">
        <f t="shared" si="0"/>
        <v>0</v>
      </c>
      <c r="AO54" s="359"/>
      <c r="AP54" s="359"/>
      <c r="AQ54" s="101" t="s">
        <v>78</v>
      </c>
      <c r="AR54" s="102"/>
      <c r="AS54" s="103">
        <f>ROUND(SUM(AS55:AS57),2)</f>
        <v>0</v>
      </c>
      <c r="AT54" s="104">
        <f t="shared" si="1"/>
        <v>0</v>
      </c>
      <c r="AU54" s="105">
        <f>ROUND(SUM(AU55:AU57),5)</f>
        <v>0</v>
      </c>
      <c r="AV54" s="104">
        <f>ROUND(AZ54*L26,2)</f>
        <v>0</v>
      </c>
      <c r="AW54" s="104">
        <f>ROUND(BA54*L27,2)</f>
        <v>0</v>
      </c>
      <c r="AX54" s="104">
        <f>ROUND(BB54*L26,2)</f>
        <v>0</v>
      </c>
      <c r="AY54" s="104">
        <f>ROUND(BC54*L27,2)</f>
        <v>0</v>
      </c>
      <c r="AZ54" s="104">
        <f>ROUND(SUM(AZ55:AZ57),2)</f>
        <v>0</v>
      </c>
      <c r="BA54" s="104">
        <f>ROUND(SUM(BA55:BA57),2)</f>
        <v>0</v>
      </c>
      <c r="BB54" s="104">
        <f>ROUND(SUM(BB55:BB57),2)</f>
        <v>0</v>
      </c>
      <c r="BC54" s="104">
        <f>ROUND(SUM(BC55:BC57),2)</f>
        <v>0</v>
      </c>
      <c r="BD54" s="106">
        <f>ROUND(SUM(BD55:BD57),2)</f>
        <v>0</v>
      </c>
      <c r="BS54" s="107" t="s">
        <v>70</v>
      </c>
      <c r="BT54" s="107" t="s">
        <v>79</v>
      </c>
      <c r="BV54" s="107" t="s">
        <v>73</v>
      </c>
      <c r="BW54" s="107" t="s">
        <v>87</v>
      </c>
      <c r="BX54" s="107" t="s">
        <v>7</v>
      </c>
      <c r="CL54" s="107" t="s">
        <v>21</v>
      </c>
      <c r="CM54" s="107" t="s">
        <v>81</v>
      </c>
    </row>
    <row r="55" spans="1:91" s="6" customFormat="1" ht="16.5" customHeight="1">
      <c r="A55" s="97" t="s">
        <v>75</v>
      </c>
      <c r="B55" s="108"/>
      <c r="C55" s="109"/>
      <c r="D55" s="109"/>
      <c r="E55" s="375" t="s">
        <v>85</v>
      </c>
      <c r="F55" s="375"/>
      <c r="G55" s="375"/>
      <c r="H55" s="375"/>
      <c r="I55" s="375"/>
      <c r="J55" s="109"/>
      <c r="K55" s="375" t="s">
        <v>86</v>
      </c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56">
        <f>'06 - SO 06 Kanalizace'!J27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110" t="s">
        <v>88</v>
      </c>
      <c r="AR55" s="111"/>
      <c r="AS55" s="112">
        <v>0</v>
      </c>
      <c r="AT55" s="113">
        <f t="shared" si="1"/>
        <v>0</v>
      </c>
      <c r="AU55" s="114">
        <f>'06 - SO 06 Kanalizace'!P78</f>
        <v>0</v>
      </c>
      <c r="AV55" s="113">
        <f>'06 - SO 06 Kanalizace'!J30</f>
        <v>0</v>
      </c>
      <c r="AW55" s="113">
        <f>'06 - SO 06 Kanalizace'!J31</f>
        <v>0</v>
      </c>
      <c r="AX55" s="113">
        <f>'06 - SO 06 Kanalizace'!J32</f>
        <v>0</v>
      </c>
      <c r="AY55" s="113">
        <f>'06 - SO 06 Kanalizace'!J33</f>
        <v>0</v>
      </c>
      <c r="AZ55" s="113">
        <f>'06 - SO 06 Kanalizace'!F30</f>
        <v>0</v>
      </c>
      <c r="BA55" s="113">
        <f>'06 - SO 06 Kanalizace'!F31</f>
        <v>0</v>
      </c>
      <c r="BB55" s="113">
        <f>'06 - SO 06 Kanalizace'!F32</f>
        <v>0</v>
      </c>
      <c r="BC55" s="113">
        <f>'06 - SO 06 Kanalizace'!F33</f>
        <v>0</v>
      </c>
      <c r="BD55" s="115">
        <f>'06 - SO 06 Kanalizace'!F34</f>
        <v>0</v>
      </c>
      <c r="BT55" s="116" t="s">
        <v>81</v>
      </c>
      <c r="BU55" s="116" t="s">
        <v>89</v>
      </c>
      <c r="BV55" s="116" t="s">
        <v>73</v>
      </c>
      <c r="BW55" s="116" t="s">
        <v>87</v>
      </c>
      <c r="BX55" s="116" t="s">
        <v>7</v>
      </c>
      <c r="CL55" s="116" t="s">
        <v>21</v>
      </c>
      <c r="CM55" s="116" t="s">
        <v>81</v>
      </c>
    </row>
    <row r="56" spans="1:91" s="6" customFormat="1" ht="16.5" customHeight="1">
      <c r="A56" s="97" t="s">
        <v>75</v>
      </c>
      <c r="B56" s="108"/>
      <c r="C56" s="109"/>
      <c r="D56" s="109"/>
      <c r="E56" s="375" t="s">
        <v>90</v>
      </c>
      <c r="F56" s="375"/>
      <c r="G56" s="375"/>
      <c r="H56" s="375"/>
      <c r="I56" s="375"/>
      <c r="J56" s="109"/>
      <c r="K56" s="375" t="s">
        <v>91</v>
      </c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56">
        <f>'06.1 - SO 06.1 Kanalizačn...'!J29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110" t="s">
        <v>88</v>
      </c>
      <c r="AR56" s="111"/>
      <c r="AS56" s="112">
        <v>0</v>
      </c>
      <c r="AT56" s="113">
        <f t="shared" si="1"/>
        <v>0</v>
      </c>
      <c r="AU56" s="114">
        <f>'06.1 - SO 06.1 Kanalizačn...'!P91</f>
        <v>0</v>
      </c>
      <c r="AV56" s="113">
        <f>'06.1 - SO 06.1 Kanalizačn...'!J32</f>
        <v>0</v>
      </c>
      <c r="AW56" s="113">
        <f>'06.1 - SO 06.1 Kanalizačn...'!J33</f>
        <v>0</v>
      </c>
      <c r="AX56" s="113">
        <f>'06.1 - SO 06.1 Kanalizačn...'!J34</f>
        <v>0</v>
      </c>
      <c r="AY56" s="113">
        <f>'06.1 - SO 06.1 Kanalizačn...'!J35</f>
        <v>0</v>
      </c>
      <c r="AZ56" s="113">
        <f>'06.1 - SO 06.1 Kanalizačn...'!F32</f>
        <v>0</v>
      </c>
      <c r="BA56" s="113">
        <f>'06.1 - SO 06.1 Kanalizačn...'!F33</f>
        <v>0</v>
      </c>
      <c r="BB56" s="113">
        <f>'06.1 - SO 06.1 Kanalizačn...'!F34</f>
        <v>0</v>
      </c>
      <c r="BC56" s="113">
        <f>'06.1 - SO 06.1 Kanalizačn...'!F35</f>
        <v>0</v>
      </c>
      <c r="BD56" s="115">
        <f>'06.1 - SO 06.1 Kanalizačn...'!F36</f>
        <v>0</v>
      </c>
      <c r="BT56" s="116" t="s">
        <v>81</v>
      </c>
      <c r="BV56" s="116" t="s">
        <v>73</v>
      </c>
      <c r="BW56" s="116" t="s">
        <v>92</v>
      </c>
      <c r="BX56" s="116" t="s">
        <v>87</v>
      </c>
      <c r="CL56" s="116" t="s">
        <v>21</v>
      </c>
    </row>
    <row r="57" spans="1:91" s="6" customFormat="1" ht="16.5" customHeight="1">
      <c r="A57" s="97" t="s">
        <v>75</v>
      </c>
      <c r="B57" s="108"/>
      <c r="C57" s="109"/>
      <c r="D57" s="109"/>
      <c r="E57" s="375" t="s">
        <v>93</v>
      </c>
      <c r="F57" s="375"/>
      <c r="G57" s="375"/>
      <c r="H57" s="375"/>
      <c r="I57" s="375"/>
      <c r="J57" s="109"/>
      <c r="K57" s="375" t="s">
        <v>94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56">
        <f>'06.2 - SO 06.2 Kanalizačn...'!J29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110" t="s">
        <v>88</v>
      </c>
      <c r="AR57" s="111"/>
      <c r="AS57" s="112">
        <v>0</v>
      </c>
      <c r="AT57" s="113">
        <f t="shared" si="1"/>
        <v>0</v>
      </c>
      <c r="AU57" s="114">
        <f>'06.2 - SO 06.2 Kanalizačn...'!P93</f>
        <v>0</v>
      </c>
      <c r="AV57" s="113">
        <f>'06.2 - SO 06.2 Kanalizačn...'!J32</f>
        <v>0</v>
      </c>
      <c r="AW57" s="113">
        <f>'06.2 - SO 06.2 Kanalizačn...'!J33</f>
        <v>0</v>
      </c>
      <c r="AX57" s="113">
        <f>'06.2 - SO 06.2 Kanalizačn...'!J34</f>
        <v>0</v>
      </c>
      <c r="AY57" s="113">
        <f>'06.2 - SO 06.2 Kanalizačn...'!J35</f>
        <v>0</v>
      </c>
      <c r="AZ57" s="113">
        <f>'06.2 - SO 06.2 Kanalizačn...'!F32</f>
        <v>0</v>
      </c>
      <c r="BA57" s="113">
        <f>'06.2 - SO 06.2 Kanalizačn...'!F33</f>
        <v>0</v>
      </c>
      <c r="BB57" s="113">
        <f>'06.2 - SO 06.2 Kanalizačn...'!F34</f>
        <v>0</v>
      </c>
      <c r="BC57" s="113">
        <f>'06.2 - SO 06.2 Kanalizačn...'!F35</f>
        <v>0</v>
      </c>
      <c r="BD57" s="115">
        <f>'06.2 - SO 06.2 Kanalizačn...'!F36</f>
        <v>0</v>
      </c>
      <c r="BT57" s="116" t="s">
        <v>81</v>
      </c>
      <c r="BV57" s="116" t="s">
        <v>73</v>
      </c>
      <c r="BW57" s="116" t="s">
        <v>95</v>
      </c>
      <c r="BX57" s="116" t="s">
        <v>87</v>
      </c>
      <c r="CL57" s="116" t="s">
        <v>21</v>
      </c>
    </row>
    <row r="58" spans="1:91" s="5" customFormat="1" ht="16.5" customHeight="1">
      <c r="B58" s="98"/>
      <c r="C58" s="99"/>
      <c r="D58" s="376" t="s">
        <v>96</v>
      </c>
      <c r="E58" s="376"/>
      <c r="F58" s="376"/>
      <c r="G58" s="376"/>
      <c r="H58" s="376"/>
      <c r="I58" s="100"/>
      <c r="J58" s="376" t="s">
        <v>97</v>
      </c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62">
        <f>ROUND(SUM(AG59:AG61),2)</f>
        <v>0</v>
      </c>
      <c r="AH58" s="359"/>
      <c r="AI58" s="359"/>
      <c r="AJ58" s="359"/>
      <c r="AK58" s="359"/>
      <c r="AL58" s="359"/>
      <c r="AM58" s="359"/>
      <c r="AN58" s="358">
        <f t="shared" si="0"/>
        <v>0</v>
      </c>
      <c r="AO58" s="359"/>
      <c r="AP58" s="359"/>
      <c r="AQ58" s="101" t="s">
        <v>78</v>
      </c>
      <c r="AR58" s="102"/>
      <c r="AS58" s="103">
        <f>ROUND(SUM(AS59:AS61),2)</f>
        <v>0</v>
      </c>
      <c r="AT58" s="104">
        <f t="shared" si="1"/>
        <v>0</v>
      </c>
      <c r="AU58" s="105">
        <f>ROUND(SUM(AU59:AU61),5)</f>
        <v>0</v>
      </c>
      <c r="AV58" s="104">
        <f>ROUND(AZ58*L26,2)</f>
        <v>0</v>
      </c>
      <c r="AW58" s="104">
        <f>ROUND(BA58*L27,2)</f>
        <v>0</v>
      </c>
      <c r="AX58" s="104">
        <f>ROUND(BB58*L26,2)</f>
        <v>0</v>
      </c>
      <c r="AY58" s="104">
        <f>ROUND(BC58*L27,2)</f>
        <v>0</v>
      </c>
      <c r="AZ58" s="104">
        <f>ROUND(SUM(AZ59:AZ61),2)</f>
        <v>0</v>
      </c>
      <c r="BA58" s="104">
        <f>ROUND(SUM(BA59:BA61),2)</f>
        <v>0</v>
      </c>
      <c r="BB58" s="104">
        <f>ROUND(SUM(BB59:BB61),2)</f>
        <v>0</v>
      </c>
      <c r="BC58" s="104">
        <f>ROUND(SUM(BC59:BC61),2)</f>
        <v>0</v>
      </c>
      <c r="BD58" s="106">
        <f>ROUND(SUM(BD59:BD61),2)</f>
        <v>0</v>
      </c>
      <c r="BS58" s="107" t="s">
        <v>70</v>
      </c>
      <c r="BT58" s="107" t="s">
        <v>79</v>
      </c>
      <c r="BV58" s="107" t="s">
        <v>73</v>
      </c>
      <c r="BW58" s="107" t="s">
        <v>98</v>
      </c>
      <c r="BX58" s="107" t="s">
        <v>7</v>
      </c>
      <c r="CL58" s="107" t="s">
        <v>21</v>
      </c>
      <c r="CM58" s="107" t="s">
        <v>81</v>
      </c>
    </row>
    <row r="59" spans="1:91" s="6" customFormat="1" ht="16.5" customHeight="1">
      <c r="A59" s="97" t="s">
        <v>75</v>
      </c>
      <c r="B59" s="108"/>
      <c r="C59" s="109"/>
      <c r="D59" s="109"/>
      <c r="E59" s="375" t="s">
        <v>96</v>
      </c>
      <c r="F59" s="375"/>
      <c r="G59" s="375"/>
      <c r="H59" s="375"/>
      <c r="I59" s="375"/>
      <c r="J59" s="109"/>
      <c r="K59" s="375" t="s">
        <v>97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56">
        <f>'07 - SO 07 Vodovod'!J27</f>
        <v>0</v>
      </c>
      <c r="AH59" s="357"/>
      <c r="AI59" s="357"/>
      <c r="AJ59" s="357"/>
      <c r="AK59" s="357"/>
      <c r="AL59" s="357"/>
      <c r="AM59" s="357"/>
      <c r="AN59" s="356">
        <f t="shared" si="0"/>
        <v>0</v>
      </c>
      <c r="AO59" s="357"/>
      <c r="AP59" s="357"/>
      <c r="AQ59" s="110" t="s">
        <v>88</v>
      </c>
      <c r="AR59" s="111"/>
      <c r="AS59" s="112">
        <v>0</v>
      </c>
      <c r="AT59" s="113">
        <f t="shared" si="1"/>
        <v>0</v>
      </c>
      <c r="AU59" s="114">
        <f>'07 - SO 07 Vodovod'!P78</f>
        <v>0</v>
      </c>
      <c r="AV59" s="113">
        <f>'07 - SO 07 Vodovod'!J30</f>
        <v>0</v>
      </c>
      <c r="AW59" s="113">
        <f>'07 - SO 07 Vodovod'!J31</f>
        <v>0</v>
      </c>
      <c r="AX59" s="113">
        <f>'07 - SO 07 Vodovod'!J32</f>
        <v>0</v>
      </c>
      <c r="AY59" s="113">
        <f>'07 - SO 07 Vodovod'!J33</f>
        <v>0</v>
      </c>
      <c r="AZ59" s="113">
        <f>'07 - SO 07 Vodovod'!F30</f>
        <v>0</v>
      </c>
      <c r="BA59" s="113">
        <f>'07 - SO 07 Vodovod'!F31</f>
        <v>0</v>
      </c>
      <c r="BB59" s="113">
        <f>'07 - SO 07 Vodovod'!F32</f>
        <v>0</v>
      </c>
      <c r="BC59" s="113">
        <f>'07 - SO 07 Vodovod'!F33</f>
        <v>0</v>
      </c>
      <c r="BD59" s="115">
        <f>'07 - SO 07 Vodovod'!F34</f>
        <v>0</v>
      </c>
      <c r="BT59" s="116" t="s">
        <v>81</v>
      </c>
      <c r="BU59" s="116" t="s">
        <v>89</v>
      </c>
      <c r="BV59" s="116" t="s">
        <v>73</v>
      </c>
      <c r="BW59" s="116" t="s">
        <v>98</v>
      </c>
      <c r="BX59" s="116" t="s">
        <v>7</v>
      </c>
      <c r="CL59" s="116" t="s">
        <v>21</v>
      </c>
      <c r="CM59" s="116" t="s">
        <v>81</v>
      </c>
    </row>
    <row r="60" spans="1:91" s="6" customFormat="1" ht="16.5" customHeight="1">
      <c r="A60" s="97" t="s">
        <v>75</v>
      </c>
      <c r="B60" s="108"/>
      <c r="C60" s="109"/>
      <c r="D60" s="109"/>
      <c r="E60" s="375" t="s">
        <v>99</v>
      </c>
      <c r="F60" s="375"/>
      <c r="G60" s="375"/>
      <c r="H60" s="375"/>
      <c r="I60" s="375"/>
      <c r="J60" s="109"/>
      <c r="K60" s="375" t="s">
        <v>100</v>
      </c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56">
        <f>'07.1 - SO 07.1 Vodovodní ...'!J29</f>
        <v>0</v>
      </c>
      <c r="AH60" s="357"/>
      <c r="AI60" s="357"/>
      <c r="AJ60" s="357"/>
      <c r="AK60" s="357"/>
      <c r="AL60" s="357"/>
      <c r="AM60" s="357"/>
      <c r="AN60" s="356">
        <f t="shared" si="0"/>
        <v>0</v>
      </c>
      <c r="AO60" s="357"/>
      <c r="AP60" s="357"/>
      <c r="AQ60" s="110" t="s">
        <v>88</v>
      </c>
      <c r="AR60" s="111"/>
      <c r="AS60" s="112">
        <v>0</v>
      </c>
      <c r="AT60" s="113">
        <f t="shared" si="1"/>
        <v>0</v>
      </c>
      <c r="AU60" s="114">
        <f>'07.1 - SO 07.1 Vodovodní ...'!P90</f>
        <v>0</v>
      </c>
      <c r="AV60" s="113">
        <f>'07.1 - SO 07.1 Vodovodní ...'!J32</f>
        <v>0</v>
      </c>
      <c r="AW60" s="113">
        <f>'07.1 - SO 07.1 Vodovodní ...'!J33</f>
        <v>0</v>
      </c>
      <c r="AX60" s="113">
        <f>'07.1 - SO 07.1 Vodovodní ...'!J34</f>
        <v>0</v>
      </c>
      <c r="AY60" s="113">
        <f>'07.1 - SO 07.1 Vodovodní ...'!J35</f>
        <v>0</v>
      </c>
      <c r="AZ60" s="113">
        <f>'07.1 - SO 07.1 Vodovodní ...'!F32</f>
        <v>0</v>
      </c>
      <c r="BA60" s="113">
        <f>'07.1 - SO 07.1 Vodovodní ...'!F33</f>
        <v>0</v>
      </c>
      <c r="BB60" s="113">
        <f>'07.1 - SO 07.1 Vodovodní ...'!F34</f>
        <v>0</v>
      </c>
      <c r="BC60" s="113">
        <f>'07.1 - SO 07.1 Vodovodní ...'!F35</f>
        <v>0</v>
      </c>
      <c r="BD60" s="115">
        <f>'07.1 - SO 07.1 Vodovodní ...'!F36</f>
        <v>0</v>
      </c>
      <c r="BT60" s="116" t="s">
        <v>81</v>
      </c>
      <c r="BV60" s="116" t="s">
        <v>73</v>
      </c>
      <c r="BW60" s="116" t="s">
        <v>101</v>
      </c>
      <c r="BX60" s="116" t="s">
        <v>98</v>
      </c>
      <c r="CL60" s="116" t="s">
        <v>21</v>
      </c>
    </row>
    <row r="61" spans="1:91" s="6" customFormat="1" ht="16.5" customHeight="1">
      <c r="A61" s="97" t="s">
        <v>75</v>
      </c>
      <c r="B61" s="108"/>
      <c r="C61" s="109"/>
      <c r="D61" s="109"/>
      <c r="E61" s="375" t="s">
        <v>102</v>
      </c>
      <c r="F61" s="375"/>
      <c r="G61" s="375"/>
      <c r="H61" s="375"/>
      <c r="I61" s="375"/>
      <c r="J61" s="109"/>
      <c r="K61" s="375" t="s">
        <v>103</v>
      </c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56">
        <f>'07.2 - SO 07.2 Vodovodní ...'!J29</f>
        <v>0</v>
      </c>
      <c r="AH61" s="357"/>
      <c r="AI61" s="357"/>
      <c r="AJ61" s="357"/>
      <c r="AK61" s="357"/>
      <c r="AL61" s="357"/>
      <c r="AM61" s="357"/>
      <c r="AN61" s="356">
        <f t="shared" si="0"/>
        <v>0</v>
      </c>
      <c r="AO61" s="357"/>
      <c r="AP61" s="357"/>
      <c r="AQ61" s="110" t="s">
        <v>88</v>
      </c>
      <c r="AR61" s="111"/>
      <c r="AS61" s="112">
        <v>0</v>
      </c>
      <c r="AT61" s="113">
        <f t="shared" si="1"/>
        <v>0</v>
      </c>
      <c r="AU61" s="114">
        <f>'07.2 - SO 07.2 Vodovodní ...'!P93</f>
        <v>0</v>
      </c>
      <c r="AV61" s="113">
        <f>'07.2 - SO 07.2 Vodovodní ...'!J32</f>
        <v>0</v>
      </c>
      <c r="AW61" s="113">
        <f>'07.2 - SO 07.2 Vodovodní ...'!J33</f>
        <v>0</v>
      </c>
      <c r="AX61" s="113">
        <f>'07.2 - SO 07.2 Vodovodní ...'!J34</f>
        <v>0</v>
      </c>
      <c r="AY61" s="113">
        <f>'07.2 - SO 07.2 Vodovodní ...'!J35</f>
        <v>0</v>
      </c>
      <c r="AZ61" s="113">
        <f>'07.2 - SO 07.2 Vodovodní ...'!F32</f>
        <v>0</v>
      </c>
      <c r="BA61" s="113">
        <f>'07.2 - SO 07.2 Vodovodní ...'!F33</f>
        <v>0</v>
      </c>
      <c r="BB61" s="113">
        <f>'07.2 - SO 07.2 Vodovodní ...'!F34</f>
        <v>0</v>
      </c>
      <c r="BC61" s="113">
        <f>'07.2 - SO 07.2 Vodovodní ...'!F35</f>
        <v>0</v>
      </c>
      <c r="BD61" s="115">
        <f>'07.2 - SO 07.2 Vodovodní ...'!F36</f>
        <v>0</v>
      </c>
      <c r="BT61" s="116" t="s">
        <v>81</v>
      </c>
      <c r="BV61" s="116" t="s">
        <v>73</v>
      </c>
      <c r="BW61" s="116" t="s">
        <v>104</v>
      </c>
      <c r="BX61" s="116" t="s">
        <v>98</v>
      </c>
      <c r="CL61" s="116" t="s">
        <v>21</v>
      </c>
    </row>
    <row r="62" spans="1:91" s="5" customFormat="1" ht="16.5" customHeight="1">
      <c r="A62" s="97" t="s">
        <v>75</v>
      </c>
      <c r="B62" s="98"/>
      <c r="C62" s="99"/>
      <c r="D62" s="376" t="s">
        <v>105</v>
      </c>
      <c r="E62" s="376"/>
      <c r="F62" s="376"/>
      <c r="G62" s="376"/>
      <c r="H62" s="376"/>
      <c r="I62" s="100"/>
      <c r="J62" s="376" t="s">
        <v>106</v>
      </c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58">
        <f>'03 - SO 03 Veřejné osvětlení'!J27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101" t="s">
        <v>78</v>
      </c>
      <c r="AR62" s="102"/>
      <c r="AS62" s="103">
        <v>0</v>
      </c>
      <c r="AT62" s="104">
        <f t="shared" si="1"/>
        <v>0</v>
      </c>
      <c r="AU62" s="105">
        <f>'03 - SO 03 Veřejné osvětlení'!P83</f>
        <v>0</v>
      </c>
      <c r="AV62" s="104">
        <f>'03 - SO 03 Veřejné osvětlení'!J30</f>
        <v>0</v>
      </c>
      <c r="AW62" s="104">
        <f>'03 - SO 03 Veřejné osvětlení'!J31</f>
        <v>0</v>
      </c>
      <c r="AX62" s="104">
        <f>'03 - SO 03 Veřejné osvětlení'!J32</f>
        <v>0</v>
      </c>
      <c r="AY62" s="104">
        <f>'03 - SO 03 Veřejné osvětlení'!J33</f>
        <v>0</v>
      </c>
      <c r="AZ62" s="104">
        <f>'03 - SO 03 Veřejné osvětlení'!F30</f>
        <v>0</v>
      </c>
      <c r="BA62" s="104">
        <f>'03 - SO 03 Veřejné osvětlení'!F31</f>
        <v>0</v>
      </c>
      <c r="BB62" s="104">
        <f>'03 - SO 03 Veřejné osvětlení'!F32</f>
        <v>0</v>
      </c>
      <c r="BC62" s="104">
        <f>'03 - SO 03 Veřejné osvětlení'!F33</f>
        <v>0</v>
      </c>
      <c r="BD62" s="106">
        <f>'03 - SO 03 Veřejné osvětlení'!F34</f>
        <v>0</v>
      </c>
      <c r="BT62" s="107" t="s">
        <v>79</v>
      </c>
      <c r="BV62" s="107" t="s">
        <v>73</v>
      </c>
      <c r="BW62" s="107" t="s">
        <v>107</v>
      </c>
      <c r="BX62" s="107" t="s">
        <v>7</v>
      </c>
      <c r="CL62" s="107" t="s">
        <v>21</v>
      </c>
      <c r="CM62" s="107" t="s">
        <v>81</v>
      </c>
    </row>
    <row r="63" spans="1:91" s="5" customFormat="1" ht="16.5" customHeight="1">
      <c r="A63" s="97" t="s">
        <v>75</v>
      </c>
      <c r="B63" s="98"/>
      <c r="C63" s="99"/>
      <c r="D63" s="376" t="s">
        <v>108</v>
      </c>
      <c r="E63" s="376"/>
      <c r="F63" s="376"/>
      <c r="G63" s="376"/>
      <c r="H63" s="376"/>
      <c r="I63" s="100"/>
      <c r="J63" s="376" t="s">
        <v>109</v>
      </c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58">
        <f>'04 - SO 04 Terénní a sado...'!J27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101" t="s">
        <v>78</v>
      </c>
      <c r="AR63" s="102"/>
      <c r="AS63" s="117">
        <v>0</v>
      </c>
      <c r="AT63" s="118">
        <f t="shared" si="1"/>
        <v>0</v>
      </c>
      <c r="AU63" s="119">
        <f>'04 - SO 04 Terénní a sado...'!P83</f>
        <v>0</v>
      </c>
      <c r="AV63" s="118">
        <f>'04 - SO 04 Terénní a sado...'!J30</f>
        <v>0</v>
      </c>
      <c r="AW63" s="118">
        <f>'04 - SO 04 Terénní a sado...'!J31</f>
        <v>0</v>
      </c>
      <c r="AX63" s="118">
        <f>'04 - SO 04 Terénní a sado...'!J32</f>
        <v>0</v>
      </c>
      <c r="AY63" s="118">
        <f>'04 - SO 04 Terénní a sado...'!J33</f>
        <v>0</v>
      </c>
      <c r="AZ63" s="118">
        <f>'04 - SO 04 Terénní a sado...'!F30</f>
        <v>0</v>
      </c>
      <c r="BA63" s="118">
        <f>'04 - SO 04 Terénní a sado...'!F31</f>
        <v>0</v>
      </c>
      <c r="BB63" s="118">
        <f>'04 - SO 04 Terénní a sado...'!F32</f>
        <v>0</v>
      </c>
      <c r="BC63" s="118">
        <f>'04 - SO 04 Terénní a sado...'!F33</f>
        <v>0</v>
      </c>
      <c r="BD63" s="120">
        <f>'04 - SO 04 Terénní a sado...'!F34</f>
        <v>0</v>
      </c>
      <c r="BT63" s="107" t="s">
        <v>79</v>
      </c>
      <c r="BV63" s="107" t="s">
        <v>73</v>
      </c>
      <c r="BW63" s="107" t="s">
        <v>110</v>
      </c>
      <c r="BX63" s="107" t="s">
        <v>7</v>
      </c>
      <c r="CL63" s="107" t="s">
        <v>21</v>
      </c>
      <c r="CM63" s="107" t="s">
        <v>81</v>
      </c>
    </row>
    <row r="64" spans="1:91" s="1" customFormat="1" ht="30" customHeight="1">
      <c r="B64" s="42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2"/>
    </row>
    <row r="65" spans="2:44" s="1" customFormat="1" ht="6.95" customHeight="1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62"/>
    </row>
  </sheetData>
  <sheetProtection algorithmName="SHA-512" hashValue="m2YkxeUjegRQMnZM8vpu+4pp/I9owGt+ssrFDTI8k436YV5Qak28BthNUfu/JJDMhojtkpwioT82Pz83JWoGZA==" saltValue="YLQ8dRRyZIxG4OtSykdUXM8oidsvvi3ruMg95N4EJKqz8i7jkFbxPoEQENtMyr/7/3MMA0sP0Ve9jlztw5E4hQ==" spinCount="100000" sheet="1" objects="1" scenarios="1" formatColumns="0" formatRows="0"/>
  <mergeCells count="85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N57:AP57"/>
    <mergeCell ref="AN54:AP54"/>
    <mergeCell ref="AN55:AP55"/>
    <mergeCell ref="AN56:AP56"/>
    <mergeCell ref="AN58:AP58"/>
    <mergeCell ref="AN61:AP61"/>
    <mergeCell ref="AN62:AP62"/>
    <mergeCell ref="AN63:AP63"/>
    <mergeCell ref="L29:O29"/>
    <mergeCell ref="L30:O30"/>
    <mergeCell ref="AK30:AO30"/>
    <mergeCell ref="K56:AF56"/>
    <mergeCell ref="K57:AF57"/>
    <mergeCell ref="J58:AF58"/>
    <mergeCell ref="K59:AF59"/>
    <mergeCell ref="K60:AF60"/>
    <mergeCell ref="K61:AF61"/>
    <mergeCell ref="J62:AF62"/>
    <mergeCell ref="J63:AF63"/>
    <mergeCell ref="AN53:AP53"/>
    <mergeCell ref="AN59:AP59"/>
    <mergeCell ref="W26:AE26"/>
    <mergeCell ref="AK26:AO26"/>
    <mergeCell ref="L27:O27"/>
    <mergeCell ref="W27:AE27"/>
    <mergeCell ref="AK27:AO27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E55:I55"/>
    <mergeCell ref="E56:I56"/>
    <mergeCell ref="E57:I57"/>
    <mergeCell ref="AM46:AP46"/>
    <mergeCell ref="J53:AF53"/>
    <mergeCell ref="J54:AF54"/>
    <mergeCell ref="K55:AF55"/>
    <mergeCell ref="E59:I59"/>
    <mergeCell ref="E60:I60"/>
    <mergeCell ref="E61:I61"/>
    <mergeCell ref="D62:H62"/>
    <mergeCell ref="D63:H63"/>
    <mergeCell ref="AS46:AT48"/>
    <mergeCell ref="AN49:AP49"/>
    <mergeCell ref="L42:AO42"/>
    <mergeCell ref="AM44:AN44"/>
    <mergeCell ref="I49:AF49"/>
    <mergeCell ref="AG49:AM49"/>
    <mergeCell ref="AG61:AM61"/>
    <mergeCell ref="AG62:AM62"/>
    <mergeCell ref="AG63:AM63"/>
    <mergeCell ref="AG51:AM51"/>
    <mergeCell ref="AN51:AP51"/>
    <mergeCell ref="AG56:AM56"/>
    <mergeCell ref="AG57:AM57"/>
    <mergeCell ref="AG58:AM58"/>
    <mergeCell ref="AG59:AM59"/>
    <mergeCell ref="AG60:AM60"/>
    <mergeCell ref="AN52:AP52"/>
    <mergeCell ref="AG52:AM52"/>
    <mergeCell ref="AG53:AM53"/>
    <mergeCell ref="AG54:AM54"/>
    <mergeCell ref="AG55:AM55"/>
    <mergeCell ref="AN60:AP60"/>
  </mergeCells>
  <hyperlinks>
    <hyperlink ref="K1:S1" location="C2" display="1) Rekapitulace stavby"/>
    <hyperlink ref="W1:AI1" location="C51" display="2) Rekapitulace objektů stavby a soupisů prací"/>
    <hyperlink ref="A52" location="'01 - SO 01 Stavební úpravy'!C2" display="/"/>
    <hyperlink ref="A53" location="'02 - SO 02 Komunikace'!C2" display="/"/>
    <hyperlink ref="A55" location="'06 - SO 06 Kanalizace'!C2" display="/"/>
    <hyperlink ref="A56" location="'06.1 - SO 06.1 Kanalizačn...'!C2" display="/"/>
    <hyperlink ref="A57" location="'06.2 - SO 06.2 Kanalizačn...'!C2" display="/"/>
    <hyperlink ref="A59" location="'07 - SO 07 Vodovod'!C2" display="/"/>
    <hyperlink ref="A60" location="'07.1 - SO 07.1 Vodovodní ...'!C2" display="/"/>
    <hyperlink ref="A61" location="'07.2 - SO 07.2 Vodovodní ...'!C2" display="/"/>
    <hyperlink ref="A62" location="'03 - SO 03 Veřejné osvětlení'!C2" display="/"/>
    <hyperlink ref="A63" location="'04 - SO 04 Terénní a sad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80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118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ROUND(J89,2)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ROUND(SUM(BE89:BE154), 2)</f>
        <v>0</v>
      </c>
      <c r="G30" s="43"/>
      <c r="H30" s="43"/>
      <c r="I30" s="141">
        <v>0.21</v>
      </c>
      <c r="J30" s="140">
        <f>ROUND(ROUND((SUM(BE89:BE154)),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ROUND(SUM(BF89:BF154), 2)</f>
        <v>0</v>
      </c>
      <c r="G31" s="43"/>
      <c r="H31" s="43"/>
      <c r="I31" s="141">
        <v>0.15</v>
      </c>
      <c r="J31" s="140">
        <f>ROUND(ROUND((SUM(BF89:BF154)),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ROUND(SUM(BG89:BG154),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ROUND(SUM(BH89:BH154),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ROUND(SUM(BI89:BI154),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01 - SO 01 Stavební úpravy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J89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125</v>
      </c>
      <c r="E57" s="162"/>
      <c r="F57" s="162"/>
      <c r="G57" s="162"/>
      <c r="H57" s="162"/>
      <c r="I57" s="163"/>
      <c r="J57" s="164">
        <f>J90</f>
        <v>0</v>
      </c>
      <c r="K57" s="165"/>
    </row>
    <row r="58" spans="2:47" s="9" customFormat="1" ht="19.899999999999999" customHeight="1">
      <c r="B58" s="166"/>
      <c r="C58" s="167"/>
      <c r="D58" s="168" t="s">
        <v>126</v>
      </c>
      <c r="E58" s="169"/>
      <c r="F58" s="169"/>
      <c r="G58" s="169"/>
      <c r="H58" s="169"/>
      <c r="I58" s="170"/>
      <c r="J58" s="171">
        <f>J91</f>
        <v>0</v>
      </c>
      <c r="K58" s="172"/>
    </row>
    <row r="59" spans="2:47" s="9" customFormat="1" ht="19.899999999999999" customHeight="1">
      <c r="B59" s="166"/>
      <c r="C59" s="167"/>
      <c r="D59" s="168" t="s">
        <v>127</v>
      </c>
      <c r="E59" s="169"/>
      <c r="F59" s="169"/>
      <c r="G59" s="169"/>
      <c r="H59" s="169"/>
      <c r="I59" s="170"/>
      <c r="J59" s="171">
        <f>J103</f>
        <v>0</v>
      </c>
      <c r="K59" s="172"/>
    </row>
    <row r="60" spans="2:47" s="9" customFormat="1" ht="19.899999999999999" customHeight="1">
      <c r="B60" s="166"/>
      <c r="C60" s="167"/>
      <c r="D60" s="168" t="s">
        <v>128</v>
      </c>
      <c r="E60" s="169"/>
      <c r="F60" s="169"/>
      <c r="G60" s="169"/>
      <c r="H60" s="169"/>
      <c r="I60" s="170"/>
      <c r="J60" s="171">
        <f>J108</f>
        <v>0</v>
      </c>
      <c r="K60" s="172"/>
    </row>
    <row r="61" spans="2:47" s="9" customFormat="1" ht="19.899999999999999" customHeight="1">
      <c r="B61" s="166"/>
      <c r="C61" s="167"/>
      <c r="D61" s="168" t="s">
        <v>129</v>
      </c>
      <c r="E61" s="169"/>
      <c r="F61" s="169"/>
      <c r="G61" s="169"/>
      <c r="H61" s="169"/>
      <c r="I61" s="170"/>
      <c r="J61" s="171">
        <f>J117</f>
        <v>0</v>
      </c>
      <c r="K61" s="172"/>
    </row>
    <row r="62" spans="2:47" s="9" customFormat="1" ht="19.899999999999999" customHeight="1">
      <c r="B62" s="166"/>
      <c r="C62" s="167"/>
      <c r="D62" s="168" t="s">
        <v>130</v>
      </c>
      <c r="E62" s="169"/>
      <c r="F62" s="169"/>
      <c r="G62" s="169"/>
      <c r="H62" s="169"/>
      <c r="I62" s="170"/>
      <c r="J62" s="171">
        <f>J122</f>
        <v>0</v>
      </c>
      <c r="K62" s="172"/>
    </row>
    <row r="63" spans="2:47" s="9" customFormat="1" ht="19.899999999999999" customHeight="1">
      <c r="B63" s="166"/>
      <c r="C63" s="167"/>
      <c r="D63" s="168" t="s">
        <v>131</v>
      </c>
      <c r="E63" s="169"/>
      <c r="F63" s="169"/>
      <c r="G63" s="169"/>
      <c r="H63" s="169"/>
      <c r="I63" s="170"/>
      <c r="J63" s="171">
        <f>J130</f>
        <v>0</v>
      </c>
      <c r="K63" s="172"/>
    </row>
    <row r="64" spans="2:47" s="9" customFormat="1" ht="19.899999999999999" customHeight="1">
      <c r="B64" s="166"/>
      <c r="C64" s="167"/>
      <c r="D64" s="168" t="s">
        <v>132</v>
      </c>
      <c r="E64" s="169"/>
      <c r="F64" s="169"/>
      <c r="G64" s="169"/>
      <c r="H64" s="169"/>
      <c r="I64" s="170"/>
      <c r="J64" s="171">
        <f>J135</f>
        <v>0</v>
      </c>
      <c r="K64" s="172"/>
    </row>
    <row r="65" spans="2:12" s="8" customFormat="1" ht="24.95" customHeight="1">
      <c r="B65" s="159"/>
      <c r="C65" s="160"/>
      <c r="D65" s="161" t="s">
        <v>133</v>
      </c>
      <c r="E65" s="162"/>
      <c r="F65" s="162"/>
      <c r="G65" s="162"/>
      <c r="H65" s="162"/>
      <c r="I65" s="163"/>
      <c r="J65" s="164">
        <f>J137</f>
        <v>0</v>
      </c>
      <c r="K65" s="165"/>
    </row>
    <row r="66" spans="2:12" s="9" customFormat="1" ht="19.899999999999999" customHeight="1">
      <c r="B66" s="166"/>
      <c r="C66" s="167"/>
      <c r="D66" s="168" t="s">
        <v>134</v>
      </c>
      <c r="E66" s="169"/>
      <c r="F66" s="169"/>
      <c r="G66" s="169"/>
      <c r="H66" s="169"/>
      <c r="I66" s="170"/>
      <c r="J66" s="171">
        <f>J139</f>
        <v>0</v>
      </c>
      <c r="K66" s="172"/>
    </row>
    <row r="67" spans="2:12" s="9" customFormat="1" ht="19.899999999999999" customHeight="1">
      <c r="B67" s="166"/>
      <c r="C67" s="167"/>
      <c r="D67" s="168" t="s">
        <v>135</v>
      </c>
      <c r="E67" s="169"/>
      <c r="F67" s="169"/>
      <c r="G67" s="169"/>
      <c r="H67" s="169"/>
      <c r="I67" s="170"/>
      <c r="J67" s="171">
        <f>J148</f>
        <v>0</v>
      </c>
      <c r="K67" s="172"/>
    </row>
    <row r="68" spans="2:12" s="8" customFormat="1" ht="24.95" customHeight="1">
      <c r="B68" s="159"/>
      <c r="C68" s="160"/>
      <c r="D68" s="161" t="s">
        <v>136</v>
      </c>
      <c r="E68" s="162"/>
      <c r="F68" s="162"/>
      <c r="G68" s="162"/>
      <c r="H68" s="162"/>
      <c r="I68" s="163"/>
      <c r="J68" s="164">
        <f>J150</f>
        <v>0</v>
      </c>
      <c r="K68" s="165"/>
    </row>
    <row r="69" spans="2:12" s="9" customFormat="1" ht="19.899999999999999" customHeight="1">
      <c r="B69" s="166"/>
      <c r="C69" s="167"/>
      <c r="D69" s="168" t="s">
        <v>137</v>
      </c>
      <c r="E69" s="169"/>
      <c r="F69" s="169"/>
      <c r="G69" s="169"/>
      <c r="H69" s="169"/>
      <c r="I69" s="170"/>
      <c r="J69" s="171">
        <f>J151</f>
        <v>0</v>
      </c>
      <c r="K69" s="172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8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9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2"/>
      <c r="J75" s="61"/>
      <c r="K75" s="61"/>
      <c r="L75" s="62"/>
    </row>
    <row r="76" spans="2:12" s="1" customFormat="1" ht="36.950000000000003" customHeight="1">
      <c r="B76" s="42"/>
      <c r="C76" s="63" t="s">
        <v>138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6.5" customHeight="1">
      <c r="B79" s="42"/>
      <c r="C79" s="64"/>
      <c r="D79" s="64"/>
      <c r="E79" s="399" t="str">
        <f>E7</f>
        <v>Horažďovice - Revitalizace sídliště Šumavská - Pod Vodojemem - II. etapa</v>
      </c>
      <c r="F79" s="400"/>
      <c r="G79" s="400"/>
      <c r="H79" s="400"/>
      <c r="I79" s="173"/>
      <c r="J79" s="64"/>
      <c r="K79" s="64"/>
      <c r="L79" s="62"/>
    </row>
    <row r="80" spans="2:12" s="1" customFormat="1" ht="14.45" customHeight="1">
      <c r="B80" s="42"/>
      <c r="C80" s="66" t="s">
        <v>117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7.25" customHeight="1">
      <c r="B81" s="42"/>
      <c r="C81" s="64"/>
      <c r="D81" s="64"/>
      <c r="E81" s="371" t="str">
        <f>E9</f>
        <v>01 - SO 01 Stavební úpravy</v>
      </c>
      <c r="F81" s="401"/>
      <c r="G81" s="401"/>
      <c r="H81" s="401"/>
      <c r="I81" s="173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4" t="str">
        <f>F12</f>
        <v xml:space="preserve"> </v>
      </c>
      <c r="G83" s="64"/>
      <c r="H83" s="64"/>
      <c r="I83" s="175" t="s">
        <v>25</v>
      </c>
      <c r="J83" s="74" t="str">
        <f>IF(J12="","",J12)</f>
        <v>7. 1. 2019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5">
      <c r="B85" s="42"/>
      <c r="C85" s="66" t="s">
        <v>27</v>
      </c>
      <c r="D85" s="64"/>
      <c r="E85" s="64"/>
      <c r="F85" s="174" t="str">
        <f>E15</f>
        <v xml:space="preserve"> </v>
      </c>
      <c r="G85" s="64"/>
      <c r="H85" s="64"/>
      <c r="I85" s="175" t="s">
        <v>33</v>
      </c>
      <c r="J85" s="174" t="str">
        <f>E21</f>
        <v xml:space="preserve"> </v>
      </c>
      <c r="K85" s="64"/>
      <c r="L85" s="62"/>
    </row>
    <row r="86" spans="2:65" s="1" customFormat="1" ht="14.45" customHeight="1">
      <c r="B86" s="42"/>
      <c r="C86" s="66" t="s">
        <v>31</v>
      </c>
      <c r="D86" s="64"/>
      <c r="E86" s="64"/>
      <c r="F86" s="174" t="str">
        <f>IF(E18="","",E18)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6"/>
      <c r="C88" s="177" t="s">
        <v>139</v>
      </c>
      <c r="D88" s="178" t="s">
        <v>56</v>
      </c>
      <c r="E88" s="178" t="s">
        <v>52</v>
      </c>
      <c r="F88" s="178" t="s">
        <v>140</v>
      </c>
      <c r="G88" s="178" t="s">
        <v>141</v>
      </c>
      <c r="H88" s="178" t="s">
        <v>142</v>
      </c>
      <c r="I88" s="179" t="s">
        <v>143</v>
      </c>
      <c r="J88" s="178" t="s">
        <v>122</v>
      </c>
      <c r="K88" s="180" t="s">
        <v>144</v>
      </c>
      <c r="L88" s="181"/>
      <c r="M88" s="82" t="s">
        <v>145</v>
      </c>
      <c r="N88" s="83" t="s">
        <v>41</v>
      </c>
      <c r="O88" s="83" t="s">
        <v>146</v>
      </c>
      <c r="P88" s="83" t="s">
        <v>147</v>
      </c>
      <c r="Q88" s="83" t="s">
        <v>148</v>
      </c>
      <c r="R88" s="83" t="s">
        <v>149</v>
      </c>
      <c r="S88" s="83" t="s">
        <v>150</v>
      </c>
      <c r="T88" s="84" t="s">
        <v>151</v>
      </c>
    </row>
    <row r="89" spans="2:65" s="1" customFormat="1" ht="29.25" customHeight="1">
      <c r="B89" s="42"/>
      <c r="C89" s="88" t="s">
        <v>123</v>
      </c>
      <c r="D89" s="64"/>
      <c r="E89" s="64"/>
      <c r="F89" s="64"/>
      <c r="G89" s="64"/>
      <c r="H89" s="64"/>
      <c r="I89" s="173"/>
      <c r="J89" s="182">
        <f>BK89</f>
        <v>0</v>
      </c>
      <c r="K89" s="64"/>
      <c r="L89" s="62"/>
      <c r="M89" s="85"/>
      <c r="N89" s="86"/>
      <c r="O89" s="86"/>
      <c r="P89" s="183">
        <f>P90+P137+P150</f>
        <v>0</v>
      </c>
      <c r="Q89" s="86"/>
      <c r="R89" s="183">
        <f>R90+R137+R150</f>
        <v>16.367694200000003</v>
      </c>
      <c r="S89" s="86"/>
      <c r="T89" s="184">
        <f>T90+T137+T150</f>
        <v>0.4</v>
      </c>
      <c r="AT89" s="25" t="s">
        <v>70</v>
      </c>
      <c r="AU89" s="25" t="s">
        <v>124</v>
      </c>
      <c r="BK89" s="185">
        <f>BK90+BK137+BK150</f>
        <v>0</v>
      </c>
    </row>
    <row r="90" spans="2:65" s="11" customFormat="1" ht="37.35" customHeight="1">
      <c r="B90" s="186"/>
      <c r="C90" s="187"/>
      <c r="D90" s="188" t="s">
        <v>70</v>
      </c>
      <c r="E90" s="189" t="s">
        <v>152</v>
      </c>
      <c r="F90" s="189" t="s">
        <v>153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P91+P103+P108+P117+P122+P130+P135</f>
        <v>0</v>
      </c>
      <c r="Q90" s="194"/>
      <c r="R90" s="195">
        <f>R91+R103+R108+R117+R122+R130+R135</f>
        <v>16.286634120000002</v>
      </c>
      <c r="S90" s="194"/>
      <c r="T90" s="196">
        <f>T91+T103+T108+T117+T122+T130+T135</f>
        <v>0.4</v>
      </c>
      <c r="AR90" s="197" t="s">
        <v>79</v>
      </c>
      <c r="AT90" s="198" t="s">
        <v>70</v>
      </c>
      <c r="AU90" s="198" t="s">
        <v>71</v>
      </c>
      <c r="AY90" s="197" t="s">
        <v>154</v>
      </c>
      <c r="BK90" s="199">
        <f>BK91+BK103+BK108+BK117+BK122+BK130+BK135</f>
        <v>0</v>
      </c>
    </row>
    <row r="91" spans="2:65" s="11" customFormat="1" ht="19.899999999999999" customHeight="1">
      <c r="B91" s="186"/>
      <c r="C91" s="187"/>
      <c r="D91" s="188" t="s">
        <v>70</v>
      </c>
      <c r="E91" s="200" t="s">
        <v>79</v>
      </c>
      <c r="F91" s="200" t="s">
        <v>155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SUM(P92:P102)</f>
        <v>0</v>
      </c>
      <c r="Q91" s="194"/>
      <c r="R91" s="195">
        <f>SUM(R92:R102)</f>
        <v>7</v>
      </c>
      <c r="S91" s="194"/>
      <c r="T91" s="196">
        <f>SUM(T92:T102)</f>
        <v>0</v>
      </c>
      <c r="AR91" s="197" t="s">
        <v>79</v>
      </c>
      <c r="AT91" s="198" t="s">
        <v>70</v>
      </c>
      <c r="AU91" s="198" t="s">
        <v>79</v>
      </c>
      <c r="AY91" s="197" t="s">
        <v>154</v>
      </c>
      <c r="BK91" s="199">
        <f>SUM(BK92:BK102)</f>
        <v>0</v>
      </c>
    </row>
    <row r="92" spans="2:65" s="1" customFormat="1" ht="25.5" customHeight="1">
      <c r="B92" s="42"/>
      <c r="C92" s="202" t="s">
        <v>156</v>
      </c>
      <c r="D92" s="202" t="s">
        <v>157</v>
      </c>
      <c r="E92" s="203" t="s">
        <v>158</v>
      </c>
      <c r="F92" s="204" t="s">
        <v>159</v>
      </c>
      <c r="G92" s="205" t="s">
        <v>160</v>
      </c>
      <c r="H92" s="206">
        <v>4.38</v>
      </c>
      <c r="I92" s="207"/>
      <c r="J92" s="208">
        <f>ROUND(I92*H92,2)</f>
        <v>0</v>
      </c>
      <c r="K92" s="204" t="s">
        <v>21</v>
      </c>
      <c r="L92" s="62"/>
      <c r="M92" s="209" t="s">
        <v>21</v>
      </c>
      <c r="N92" s="210" t="s">
        <v>42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161</v>
      </c>
      <c r="AT92" s="25" t="s">
        <v>157</v>
      </c>
      <c r="AU92" s="25" t="s">
        <v>81</v>
      </c>
      <c r="AY92" s="25" t="s">
        <v>154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79</v>
      </c>
      <c r="BK92" s="213">
        <f>ROUND(I92*H92,2)</f>
        <v>0</v>
      </c>
      <c r="BL92" s="25" t="s">
        <v>161</v>
      </c>
      <c r="BM92" s="25" t="s">
        <v>162</v>
      </c>
    </row>
    <row r="93" spans="2:65" s="1" customFormat="1" ht="40.5">
      <c r="B93" s="42"/>
      <c r="C93" s="64"/>
      <c r="D93" s="214" t="s">
        <v>163</v>
      </c>
      <c r="E93" s="64"/>
      <c r="F93" s="215" t="s">
        <v>164</v>
      </c>
      <c r="G93" s="64"/>
      <c r="H93" s="64"/>
      <c r="I93" s="173"/>
      <c r="J93" s="64"/>
      <c r="K93" s="64"/>
      <c r="L93" s="62"/>
      <c r="M93" s="216"/>
      <c r="N93" s="43"/>
      <c r="O93" s="43"/>
      <c r="P93" s="43"/>
      <c r="Q93" s="43"/>
      <c r="R93" s="43"/>
      <c r="S93" s="43"/>
      <c r="T93" s="79"/>
      <c r="AT93" s="25" t="s">
        <v>163</v>
      </c>
      <c r="AU93" s="25" t="s">
        <v>81</v>
      </c>
    </row>
    <row r="94" spans="2:65" s="1" customFormat="1" ht="16.5" customHeight="1">
      <c r="B94" s="42"/>
      <c r="C94" s="202" t="s">
        <v>161</v>
      </c>
      <c r="D94" s="202" t="s">
        <v>157</v>
      </c>
      <c r="E94" s="203" t="s">
        <v>165</v>
      </c>
      <c r="F94" s="204" t="s">
        <v>166</v>
      </c>
      <c r="G94" s="205" t="s">
        <v>160</v>
      </c>
      <c r="H94" s="206">
        <v>4.38</v>
      </c>
      <c r="I94" s="207"/>
      <c r="J94" s="208">
        <f>ROUND(I94*H94,2)</f>
        <v>0</v>
      </c>
      <c r="K94" s="204" t="s">
        <v>21</v>
      </c>
      <c r="L94" s="62"/>
      <c r="M94" s="209" t="s">
        <v>21</v>
      </c>
      <c r="N94" s="210" t="s">
        <v>42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161</v>
      </c>
      <c r="AT94" s="25" t="s">
        <v>157</v>
      </c>
      <c r="AU94" s="25" t="s">
        <v>81</v>
      </c>
      <c r="AY94" s="25" t="s">
        <v>154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79</v>
      </c>
      <c r="BK94" s="213">
        <f>ROUND(I94*H94,2)</f>
        <v>0</v>
      </c>
      <c r="BL94" s="25" t="s">
        <v>161</v>
      </c>
      <c r="BM94" s="25" t="s">
        <v>167</v>
      </c>
    </row>
    <row r="95" spans="2:65" s="1" customFormat="1" ht="25.5" customHeight="1">
      <c r="B95" s="42"/>
      <c r="C95" s="202" t="s">
        <v>168</v>
      </c>
      <c r="D95" s="202" t="s">
        <v>157</v>
      </c>
      <c r="E95" s="203" t="s">
        <v>169</v>
      </c>
      <c r="F95" s="204" t="s">
        <v>170</v>
      </c>
      <c r="G95" s="205" t="s">
        <v>160</v>
      </c>
      <c r="H95" s="206">
        <v>74.459999999999994</v>
      </c>
      <c r="I95" s="207"/>
      <c r="J95" s="208">
        <f>ROUND(I95*H95,2)</f>
        <v>0</v>
      </c>
      <c r="K95" s="204" t="s">
        <v>21</v>
      </c>
      <c r="L95" s="62"/>
      <c r="M95" s="209" t="s">
        <v>21</v>
      </c>
      <c r="N95" s="210" t="s">
        <v>42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161</v>
      </c>
      <c r="AT95" s="25" t="s">
        <v>157</v>
      </c>
      <c r="AU95" s="25" t="s">
        <v>81</v>
      </c>
      <c r="AY95" s="25" t="s">
        <v>154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79</v>
      </c>
      <c r="BK95" s="213">
        <f>ROUND(I95*H95,2)</f>
        <v>0</v>
      </c>
      <c r="BL95" s="25" t="s">
        <v>161</v>
      </c>
      <c r="BM95" s="25" t="s">
        <v>171</v>
      </c>
    </row>
    <row r="96" spans="2:65" s="1" customFormat="1" ht="16.5" customHeight="1">
      <c r="B96" s="42"/>
      <c r="C96" s="202" t="s">
        <v>172</v>
      </c>
      <c r="D96" s="202" t="s">
        <v>157</v>
      </c>
      <c r="E96" s="203" t="s">
        <v>173</v>
      </c>
      <c r="F96" s="204" t="s">
        <v>174</v>
      </c>
      <c r="G96" s="205" t="s">
        <v>160</v>
      </c>
      <c r="H96" s="206">
        <v>4.38</v>
      </c>
      <c r="I96" s="207"/>
      <c r="J96" s="208">
        <f>ROUND(I96*H96,2)</f>
        <v>0</v>
      </c>
      <c r="K96" s="204" t="s">
        <v>21</v>
      </c>
      <c r="L96" s="62"/>
      <c r="M96" s="209" t="s">
        <v>21</v>
      </c>
      <c r="N96" s="210" t="s">
        <v>42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161</v>
      </c>
      <c r="AT96" s="25" t="s">
        <v>157</v>
      </c>
      <c r="AU96" s="25" t="s">
        <v>81</v>
      </c>
      <c r="AY96" s="25" t="s">
        <v>154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79</v>
      </c>
      <c r="BK96" s="213">
        <f>ROUND(I96*H96,2)</f>
        <v>0</v>
      </c>
      <c r="BL96" s="25" t="s">
        <v>161</v>
      </c>
      <c r="BM96" s="25" t="s">
        <v>175</v>
      </c>
    </row>
    <row r="97" spans="2:65" s="1" customFormat="1" ht="16.5" customHeight="1">
      <c r="B97" s="42"/>
      <c r="C97" s="202" t="s">
        <v>176</v>
      </c>
      <c r="D97" s="202" t="s">
        <v>157</v>
      </c>
      <c r="E97" s="203" t="s">
        <v>177</v>
      </c>
      <c r="F97" s="204" t="s">
        <v>178</v>
      </c>
      <c r="G97" s="205" t="s">
        <v>179</v>
      </c>
      <c r="H97" s="206">
        <v>7.665</v>
      </c>
      <c r="I97" s="207"/>
      <c r="J97" s="208">
        <f>ROUND(I97*H97,2)</f>
        <v>0</v>
      </c>
      <c r="K97" s="204" t="s">
        <v>21</v>
      </c>
      <c r="L97" s="62"/>
      <c r="M97" s="209" t="s">
        <v>21</v>
      </c>
      <c r="N97" s="210" t="s">
        <v>42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161</v>
      </c>
      <c r="AT97" s="25" t="s">
        <v>157</v>
      </c>
      <c r="AU97" s="25" t="s">
        <v>81</v>
      </c>
      <c r="AY97" s="25" t="s">
        <v>154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79</v>
      </c>
      <c r="BK97" s="213">
        <f>ROUND(I97*H97,2)</f>
        <v>0</v>
      </c>
      <c r="BL97" s="25" t="s">
        <v>161</v>
      </c>
      <c r="BM97" s="25" t="s">
        <v>180</v>
      </c>
    </row>
    <row r="98" spans="2:65" s="1" customFormat="1" ht="25.5" customHeight="1">
      <c r="B98" s="42"/>
      <c r="C98" s="202" t="s">
        <v>181</v>
      </c>
      <c r="D98" s="202" t="s">
        <v>157</v>
      </c>
      <c r="E98" s="203" t="s">
        <v>182</v>
      </c>
      <c r="F98" s="204" t="s">
        <v>183</v>
      </c>
      <c r="G98" s="205" t="s">
        <v>160</v>
      </c>
      <c r="H98" s="206">
        <v>2</v>
      </c>
      <c r="I98" s="207"/>
      <c r="J98" s="208">
        <f>ROUND(I98*H98,2)</f>
        <v>0</v>
      </c>
      <c r="K98" s="204" t="s">
        <v>21</v>
      </c>
      <c r="L98" s="62"/>
      <c r="M98" s="209" t="s">
        <v>21</v>
      </c>
      <c r="N98" s="210" t="s">
        <v>42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161</v>
      </c>
      <c r="AT98" s="25" t="s">
        <v>157</v>
      </c>
      <c r="AU98" s="25" t="s">
        <v>81</v>
      </c>
      <c r="AY98" s="25" t="s">
        <v>154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79</v>
      </c>
      <c r="BK98" s="213">
        <f>ROUND(I98*H98,2)</f>
        <v>0</v>
      </c>
      <c r="BL98" s="25" t="s">
        <v>161</v>
      </c>
      <c r="BM98" s="25" t="s">
        <v>184</v>
      </c>
    </row>
    <row r="99" spans="2:65" s="1" customFormat="1" ht="27">
      <c r="B99" s="42"/>
      <c r="C99" s="64"/>
      <c r="D99" s="214" t="s">
        <v>163</v>
      </c>
      <c r="E99" s="64"/>
      <c r="F99" s="215" t="s">
        <v>185</v>
      </c>
      <c r="G99" s="64"/>
      <c r="H99" s="64"/>
      <c r="I99" s="173"/>
      <c r="J99" s="64"/>
      <c r="K99" s="64"/>
      <c r="L99" s="62"/>
      <c r="M99" s="216"/>
      <c r="N99" s="43"/>
      <c r="O99" s="43"/>
      <c r="P99" s="43"/>
      <c r="Q99" s="43"/>
      <c r="R99" s="43"/>
      <c r="S99" s="43"/>
      <c r="T99" s="79"/>
      <c r="AT99" s="25" t="s">
        <v>163</v>
      </c>
      <c r="AU99" s="25" t="s">
        <v>81</v>
      </c>
    </row>
    <row r="100" spans="2:65" s="1" customFormat="1" ht="16.5" customHeight="1">
      <c r="B100" s="42"/>
      <c r="C100" s="217" t="s">
        <v>186</v>
      </c>
      <c r="D100" s="217" t="s">
        <v>187</v>
      </c>
      <c r="E100" s="218" t="s">
        <v>188</v>
      </c>
      <c r="F100" s="219" t="s">
        <v>189</v>
      </c>
      <c r="G100" s="220" t="s">
        <v>179</v>
      </c>
      <c r="H100" s="221">
        <v>7</v>
      </c>
      <c r="I100" s="222"/>
      <c r="J100" s="223">
        <f>ROUND(I100*H100,2)</f>
        <v>0</v>
      </c>
      <c r="K100" s="219" t="s">
        <v>21</v>
      </c>
      <c r="L100" s="224"/>
      <c r="M100" s="225" t="s">
        <v>21</v>
      </c>
      <c r="N100" s="226" t="s">
        <v>42</v>
      </c>
      <c r="O100" s="43"/>
      <c r="P100" s="211">
        <f>O100*H100</f>
        <v>0</v>
      </c>
      <c r="Q100" s="211">
        <v>1</v>
      </c>
      <c r="R100" s="211">
        <f>Q100*H100</f>
        <v>7</v>
      </c>
      <c r="S100" s="211">
        <v>0</v>
      </c>
      <c r="T100" s="212">
        <f>S100*H100</f>
        <v>0</v>
      </c>
      <c r="AR100" s="25" t="s">
        <v>190</v>
      </c>
      <c r="AT100" s="25" t="s">
        <v>187</v>
      </c>
      <c r="AU100" s="25" t="s">
        <v>81</v>
      </c>
      <c r="AY100" s="25" t="s">
        <v>154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79</v>
      </c>
      <c r="BK100" s="213">
        <f>ROUND(I100*H100,2)</f>
        <v>0</v>
      </c>
      <c r="BL100" s="25" t="s">
        <v>161</v>
      </c>
      <c r="BM100" s="25" t="s">
        <v>191</v>
      </c>
    </row>
    <row r="101" spans="2:65" s="1" customFormat="1" ht="40.5">
      <c r="B101" s="42"/>
      <c r="C101" s="64"/>
      <c r="D101" s="214" t="s">
        <v>163</v>
      </c>
      <c r="E101" s="64"/>
      <c r="F101" s="215" t="s">
        <v>192</v>
      </c>
      <c r="G101" s="64"/>
      <c r="H101" s="64"/>
      <c r="I101" s="173"/>
      <c r="J101" s="64"/>
      <c r="K101" s="64"/>
      <c r="L101" s="62"/>
      <c r="M101" s="216"/>
      <c r="N101" s="43"/>
      <c r="O101" s="43"/>
      <c r="P101" s="43"/>
      <c r="Q101" s="43"/>
      <c r="R101" s="43"/>
      <c r="S101" s="43"/>
      <c r="T101" s="79"/>
      <c r="AT101" s="25" t="s">
        <v>163</v>
      </c>
      <c r="AU101" s="25" t="s">
        <v>81</v>
      </c>
    </row>
    <row r="102" spans="2:65" s="1" customFormat="1" ht="16.5" customHeight="1">
      <c r="B102" s="42"/>
      <c r="C102" s="202" t="s">
        <v>190</v>
      </c>
      <c r="D102" s="202" t="s">
        <v>157</v>
      </c>
      <c r="E102" s="203" t="s">
        <v>193</v>
      </c>
      <c r="F102" s="204" t="s">
        <v>194</v>
      </c>
      <c r="G102" s="205" t="s">
        <v>195</v>
      </c>
      <c r="H102" s="206">
        <v>1.504</v>
      </c>
      <c r="I102" s="207"/>
      <c r="J102" s="208">
        <f>ROUND(I102*H102,2)</f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161</v>
      </c>
      <c r="AT102" s="25" t="s">
        <v>157</v>
      </c>
      <c r="AU102" s="25" t="s">
        <v>81</v>
      </c>
      <c r="AY102" s="25" t="s">
        <v>154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79</v>
      </c>
      <c r="BK102" s="213">
        <f>ROUND(I102*H102,2)</f>
        <v>0</v>
      </c>
      <c r="BL102" s="25" t="s">
        <v>161</v>
      </c>
      <c r="BM102" s="25" t="s">
        <v>196</v>
      </c>
    </row>
    <row r="103" spans="2:65" s="11" customFormat="1" ht="29.85" customHeight="1">
      <c r="B103" s="186"/>
      <c r="C103" s="187"/>
      <c r="D103" s="188" t="s">
        <v>70</v>
      </c>
      <c r="E103" s="200" t="s">
        <v>81</v>
      </c>
      <c r="F103" s="200" t="s">
        <v>197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SUM(P104:P107)</f>
        <v>0</v>
      </c>
      <c r="Q103" s="194"/>
      <c r="R103" s="195">
        <f>SUM(R104:R107)</f>
        <v>7.2312741200000001</v>
      </c>
      <c r="S103" s="194"/>
      <c r="T103" s="196">
        <f>SUM(T104:T107)</f>
        <v>0</v>
      </c>
      <c r="AR103" s="197" t="s">
        <v>79</v>
      </c>
      <c r="AT103" s="198" t="s">
        <v>70</v>
      </c>
      <c r="AU103" s="198" t="s">
        <v>79</v>
      </c>
      <c r="AY103" s="197" t="s">
        <v>154</v>
      </c>
      <c r="BK103" s="199">
        <f>SUM(BK104:BK107)</f>
        <v>0</v>
      </c>
    </row>
    <row r="104" spans="2:65" s="1" customFormat="1" ht="16.5" customHeight="1">
      <c r="B104" s="42"/>
      <c r="C104" s="202" t="s">
        <v>198</v>
      </c>
      <c r="D104" s="202" t="s">
        <v>157</v>
      </c>
      <c r="E104" s="203" t="s">
        <v>199</v>
      </c>
      <c r="F104" s="204" t="s">
        <v>200</v>
      </c>
      <c r="G104" s="205" t="s">
        <v>160</v>
      </c>
      <c r="H104" s="206">
        <v>0.89600000000000002</v>
      </c>
      <c r="I104" s="207"/>
      <c r="J104" s="208">
        <f>ROUND(I104*H104,2)</f>
        <v>0</v>
      </c>
      <c r="K104" s="204" t="s">
        <v>21</v>
      </c>
      <c r="L104" s="62"/>
      <c r="M104" s="209" t="s">
        <v>21</v>
      </c>
      <c r="N104" s="210" t="s">
        <v>42</v>
      </c>
      <c r="O104" s="43"/>
      <c r="P104" s="211">
        <f>O104*H104</f>
        <v>0</v>
      </c>
      <c r="Q104" s="211">
        <v>2.45329</v>
      </c>
      <c r="R104" s="211">
        <f>Q104*H104</f>
        <v>2.1981478399999999</v>
      </c>
      <c r="S104" s="211">
        <v>0</v>
      </c>
      <c r="T104" s="212">
        <f>S104*H104</f>
        <v>0</v>
      </c>
      <c r="AR104" s="25" t="s">
        <v>161</v>
      </c>
      <c r="AT104" s="25" t="s">
        <v>157</v>
      </c>
      <c r="AU104" s="25" t="s">
        <v>81</v>
      </c>
      <c r="AY104" s="25" t="s">
        <v>154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79</v>
      </c>
      <c r="BK104" s="213">
        <f>ROUND(I104*H104,2)</f>
        <v>0</v>
      </c>
      <c r="BL104" s="25" t="s">
        <v>161</v>
      </c>
      <c r="BM104" s="25" t="s">
        <v>201</v>
      </c>
    </row>
    <row r="105" spans="2:65" s="1" customFormat="1" ht="16.5" customHeight="1">
      <c r="B105" s="42"/>
      <c r="C105" s="202" t="s">
        <v>202</v>
      </c>
      <c r="D105" s="202" t="s">
        <v>157</v>
      </c>
      <c r="E105" s="203" t="s">
        <v>203</v>
      </c>
      <c r="F105" s="204" t="s">
        <v>204</v>
      </c>
      <c r="G105" s="205" t="s">
        <v>195</v>
      </c>
      <c r="H105" s="206">
        <v>13.488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>O105*H105</f>
        <v>0</v>
      </c>
      <c r="Q105" s="211">
        <v>3.5099999999999999E-2</v>
      </c>
      <c r="R105" s="211">
        <f>Q105*H105</f>
        <v>0.47342879999999998</v>
      </c>
      <c r="S105" s="211">
        <v>0</v>
      </c>
      <c r="T105" s="212">
        <f>S105*H105</f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79</v>
      </c>
      <c r="BK105" s="213">
        <f>ROUND(I105*H105,2)</f>
        <v>0</v>
      </c>
      <c r="BL105" s="25" t="s">
        <v>161</v>
      </c>
      <c r="BM105" s="25" t="s">
        <v>205</v>
      </c>
    </row>
    <row r="106" spans="2:65" s="1" customFormat="1" ht="16.5" customHeight="1">
      <c r="B106" s="42"/>
      <c r="C106" s="202" t="s">
        <v>206</v>
      </c>
      <c r="D106" s="202" t="s">
        <v>157</v>
      </c>
      <c r="E106" s="203" t="s">
        <v>207</v>
      </c>
      <c r="F106" s="204" t="s">
        <v>208</v>
      </c>
      <c r="G106" s="205" t="s">
        <v>160</v>
      </c>
      <c r="H106" s="206">
        <v>1.833</v>
      </c>
      <c r="I106" s="207"/>
      <c r="J106" s="208">
        <f>ROUND(I106*H106,2)</f>
        <v>0</v>
      </c>
      <c r="K106" s="204" t="s">
        <v>21</v>
      </c>
      <c r="L106" s="62"/>
      <c r="M106" s="209" t="s">
        <v>21</v>
      </c>
      <c r="N106" s="210" t="s">
        <v>42</v>
      </c>
      <c r="O106" s="43"/>
      <c r="P106" s="211">
        <f>O106*H106</f>
        <v>0</v>
      </c>
      <c r="Q106" s="211">
        <v>2.4875600000000002</v>
      </c>
      <c r="R106" s="211">
        <f>Q106*H106</f>
        <v>4.5596974800000005</v>
      </c>
      <c r="S106" s="211">
        <v>0</v>
      </c>
      <c r="T106" s="212">
        <f>S106*H106</f>
        <v>0</v>
      </c>
      <c r="AR106" s="25" t="s">
        <v>161</v>
      </c>
      <c r="AT106" s="25" t="s">
        <v>157</v>
      </c>
      <c r="AU106" s="25" t="s">
        <v>81</v>
      </c>
      <c r="AY106" s="25" t="s">
        <v>154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79</v>
      </c>
      <c r="BK106" s="213">
        <f>ROUND(I106*H106,2)</f>
        <v>0</v>
      </c>
      <c r="BL106" s="25" t="s">
        <v>161</v>
      </c>
      <c r="BM106" s="25" t="s">
        <v>209</v>
      </c>
    </row>
    <row r="107" spans="2:65" s="1" customFormat="1" ht="40.5">
      <c r="B107" s="42"/>
      <c r="C107" s="64"/>
      <c r="D107" s="214" t="s">
        <v>163</v>
      </c>
      <c r="E107" s="64"/>
      <c r="F107" s="215" t="s">
        <v>210</v>
      </c>
      <c r="G107" s="64"/>
      <c r="H107" s="64"/>
      <c r="I107" s="173"/>
      <c r="J107" s="64"/>
      <c r="K107" s="64"/>
      <c r="L107" s="62"/>
      <c r="M107" s="216"/>
      <c r="N107" s="43"/>
      <c r="O107" s="43"/>
      <c r="P107" s="43"/>
      <c r="Q107" s="43"/>
      <c r="R107" s="43"/>
      <c r="S107" s="43"/>
      <c r="T107" s="79"/>
      <c r="AT107" s="25" t="s">
        <v>163</v>
      </c>
      <c r="AU107" s="25" t="s">
        <v>81</v>
      </c>
    </row>
    <row r="108" spans="2:65" s="11" customFormat="1" ht="29.85" customHeight="1">
      <c r="B108" s="186"/>
      <c r="C108" s="187"/>
      <c r="D108" s="188" t="s">
        <v>70</v>
      </c>
      <c r="E108" s="200" t="s">
        <v>156</v>
      </c>
      <c r="F108" s="200" t="s">
        <v>211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SUM(P109:P116)</f>
        <v>0</v>
      </c>
      <c r="Q108" s="194"/>
      <c r="R108" s="195">
        <f>SUM(R109:R116)</f>
        <v>1.87717</v>
      </c>
      <c r="S108" s="194"/>
      <c r="T108" s="196">
        <f>SUM(T109:T116)</f>
        <v>0</v>
      </c>
      <c r="AR108" s="197" t="s">
        <v>79</v>
      </c>
      <c r="AT108" s="198" t="s">
        <v>70</v>
      </c>
      <c r="AU108" s="198" t="s">
        <v>79</v>
      </c>
      <c r="AY108" s="197" t="s">
        <v>154</v>
      </c>
      <c r="BK108" s="199">
        <f>SUM(BK109:BK116)</f>
        <v>0</v>
      </c>
    </row>
    <row r="109" spans="2:65" s="1" customFormat="1" ht="16.5" customHeight="1">
      <c r="B109" s="42"/>
      <c r="C109" s="202" t="s">
        <v>212</v>
      </c>
      <c r="D109" s="202" t="s">
        <v>157</v>
      </c>
      <c r="E109" s="203" t="s">
        <v>213</v>
      </c>
      <c r="F109" s="204" t="s">
        <v>214</v>
      </c>
      <c r="G109" s="205" t="s">
        <v>215</v>
      </c>
      <c r="H109" s="206">
        <v>8</v>
      </c>
      <c r="I109" s="207"/>
      <c r="J109" s="208">
        <f>ROUND(I109*H109,2)</f>
        <v>0</v>
      </c>
      <c r="K109" s="204" t="s">
        <v>21</v>
      </c>
      <c r="L109" s="62"/>
      <c r="M109" s="209" t="s">
        <v>21</v>
      </c>
      <c r="N109" s="210" t="s">
        <v>42</v>
      </c>
      <c r="O109" s="43"/>
      <c r="P109" s="211">
        <f>O109*H109</f>
        <v>0</v>
      </c>
      <c r="Q109" s="211">
        <v>0.17488999999999999</v>
      </c>
      <c r="R109" s="211">
        <f>Q109*H109</f>
        <v>1.3991199999999999</v>
      </c>
      <c r="S109" s="211">
        <v>0</v>
      </c>
      <c r="T109" s="212">
        <f>S109*H109</f>
        <v>0</v>
      </c>
      <c r="AR109" s="25" t="s">
        <v>161</v>
      </c>
      <c r="AT109" s="25" t="s">
        <v>157</v>
      </c>
      <c r="AU109" s="25" t="s">
        <v>81</v>
      </c>
      <c r="AY109" s="25" t="s">
        <v>154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79</v>
      </c>
      <c r="BK109" s="213">
        <f>ROUND(I109*H109,2)</f>
        <v>0</v>
      </c>
      <c r="BL109" s="25" t="s">
        <v>161</v>
      </c>
      <c r="BM109" s="25" t="s">
        <v>216</v>
      </c>
    </row>
    <row r="110" spans="2:65" s="1" customFormat="1" ht="25.5" customHeight="1">
      <c r="B110" s="42"/>
      <c r="C110" s="217" t="s">
        <v>217</v>
      </c>
      <c r="D110" s="217" t="s">
        <v>187</v>
      </c>
      <c r="E110" s="218" t="s">
        <v>218</v>
      </c>
      <c r="F110" s="219" t="s">
        <v>219</v>
      </c>
      <c r="G110" s="220" t="s">
        <v>215</v>
      </c>
      <c r="H110" s="221">
        <v>4</v>
      </c>
      <c r="I110" s="222"/>
      <c r="J110" s="223">
        <f>ROUND(I110*H110,2)</f>
        <v>0</v>
      </c>
      <c r="K110" s="219" t="s">
        <v>21</v>
      </c>
      <c r="L110" s="224"/>
      <c r="M110" s="225" t="s">
        <v>21</v>
      </c>
      <c r="N110" s="226" t="s">
        <v>42</v>
      </c>
      <c r="O110" s="43"/>
      <c r="P110" s="211">
        <f>O110*H110</f>
        <v>0</v>
      </c>
      <c r="Q110" s="211">
        <v>2E-3</v>
      </c>
      <c r="R110" s="211">
        <f>Q110*H110</f>
        <v>8.0000000000000002E-3</v>
      </c>
      <c r="S110" s="211">
        <v>0</v>
      </c>
      <c r="T110" s="212">
        <f>S110*H110</f>
        <v>0</v>
      </c>
      <c r="AR110" s="25" t="s">
        <v>190</v>
      </c>
      <c r="AT110" s="25" t="s">
        <v>187</v>
      </c>
      <c r="AU110" s="25" t="s">
        <v>81</v>
      </c>
      <c r="AY110" s="25" t="s">
        <v>154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79</v>
      </c>
      <c r="BK110" s="213">
        <f>ROUND(I110*H110,2)</f>
        <v>0</v>
      </c>
      <c r="BL110" s="25" t="s">
        <v>161</v>
      </c>
      <c r="BM110" s="25" t="s">
        <v>220</v>
      </c>
    </row>
    <row r="111" spans="2:65" s="1" customFormat="1" ht="25.5" customHeight="1">
      <c r="B111" s="42"/>
      <c r="C111" s="202" t="s">
        <v>221</v>
      </c>
      <c r="D111" s="202" t="s">
        <v>157</v>
      </c>
      <c r="E111" s="203" t="s">
        <v>222</v>
      </c>
      <c r="F111" s="204" t="s">
        <v>223</v>
      </c>
      <c r="G111" s="205" t="s">
        <v>195</v>
      </c>
      <c r="H111" s="206">
        <v>3.5</v>
      </c>
      <c r="I111" s="207"/>
      <c r="J111" s="208">
        <f>ROUND(I111*H111,2)</f>
        <v>0</v>
      </c>
      <c r="K111" s="204" t="s">
        <v>21</v>
      </c>
      <c r="L111" s="62"/>
      <c r="M111" s="209" t="s">
        <v>21</v>
      </c>
      <c r="N111" s="210" t="s">
        <v>42</v>
      </c>
      <c r="O111" s="43"/>
      <c r="P111" s="211">
        <f>O111*H111</f>
        <v>0</v>
      </c>
      <c r="Q111" s="211">
        <v>0.1343</v>
      </c>
      <c r="R111" s="211">
        <f>Q111*H111</f>
        <v>0.47005000000000002</v>
      </c>
      <c r="S111" s="211">
        <v>0</v>
      </c>
      <c r="T111" s="212">
        <f>S111*H111</f>
        <v>0</v>
      </c>
      <c r="AR111" s="25" t="s">
        <v>161</v>
      </c>
      <c r="AT111" s="25" t="s">
        <v>157</v>
      </c>
      <c r="AU111" s="25" t="s">
        <v>81</v>
      </c>
      <c r="AY111" s="25" t="s">
        <v>154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79</v>
      </c>
      <c r="BK111" s="213">
        <f>ROUND(I111*H111,2)</f>
        <v>0</v>
      </c>
      <c r="BL111" s="25" t="s">
        <v>161</v>
      </c>
      <c r="BM111" s="25" t="s">
        <v>224</v>
      </c>
    </row>
    <row r="112" spans="2:65" s="1" customFormat="1" ht="27">
      <c r="B112" s="42"/>
      <c r="C112" s="64"/>
      <c r="D112" s="214" t="s">
        <v>163</v>
      </c>
      <c r="E112" s="64"/>
      <c r="F112" s="215" t="s">
        <v>225</v>
      </c>
      <c r="G112" s="64"/>
      <c r="H112" s="64"/>
      <c r="I112" s="173"/>
      <c r="J112" s="64"/>
      <c r="K112" s="64"/>
      <c r="L112" s="62"/>
      <c r="M112" s="216"/>
      <c r="N112" s="43"/>
      <c r="O112" s="43"/>
      <c r="P112" s="43"/>
      <c r="Q112" s="43"/>
      <c r="R112" s="43"/>
      <c r="S112" s="43"/>
      <c r="T112" s="79"/>
      <c r="AT112" s="25" t="s">
        <v>163</v>
      </c>
      <c r="AU112" s="25" t="s">
        <v>81</v>
      </c>
    </row>
    <row r="113" spans="2:65" s="1" customFormat="1" ht="16.5" customHeight="1">
      <c r="B113" s="42"/>
      <c r="C113" s="202" t="s">
        <v>10</v>
      </c>
      <c r="D113" s="202" t="s">
        <v>157</v>
      </c>
      <c r="E113" s="203" t="s">
        <v>226</v>
      </c>
      <c r="F113" s="204" t="s">
        <v>227</v>
      </c>
      <c r="G113" s="205" t="s">
        <v>228</v>
      </c>
      <c r="H113" s="206">
        <v>16</v>
      </c>
      <c r="I113" s="207"/>
      <c r="J113" s="208">
        <f>ROUND(I113*H113,2)</f>
        <v>0</v>
      </c>
      <c r="K113" s="204" t="s">
        <v>21</v>
      </c>
      <c r="L113" s="62"/>
      <c r="M113" s="209" t="s">
        <v>21</v>
      </c>
      <c r="N113" s="210" t="s">
        <v>42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161</v>
      </c>
      <c r="AT113" s="25" t="s">
        <v>157</v>
      </c>
      <c r="AU113" s="25" t="s">
        <v>81</v>
      </c>
      <c r="AY113" s="25" t="s">
        <v>154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79</v>
      </c>
      <c r="BK113" s="213">
        <f>ROUND(I113*H113,2)</f>
        <v>0</v>
      </c>
      <c r="BL113" s="25" t="s">
        <v>161</v>
      </c>
      <c r="BM113" s="25" t="s">
        <v>229</v>
      </c>
    </row>
    <row r="114" spans="2:65" s="1" customFormat="1" ht="16.5" customHeight="1">
      <c r="B114" s="42"/>
      <c r="C114" s="202" t="s">
        <v>230</v>
      </c>
      <c r="D114" s="202" t="s">
        <v>157</v>
      </c>
      <c r="E114" s="203" t="s">
        <v>231</v>
      </c>
      <c r="F114" s="204" t="s">
        <v>232</v>
      </c>
      <c r="G114" s="205" t="s">
        <v>233</v>
      </c>
      <c r="H114" s="206">
        <v>1</v>
      </c>
      <c r="I114" s="207"/>
      <c r="J114" s="208">
        <f>ROUND(I114*H114,2)</f>
        <v>0</v>
      </c>
      <c r="K114" s="204" t="s">
        <v>21</v>
      </c>
      <c r="L114" s="62"/>
      <c r="M114" s="209" t="s">
        <v>21</v>
      </c>
      <c r="N114" s="210" t="s">
        <v>42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161</v>
      </c>
      <c r="AT114" s="25" t="s">
        <v>157</v>
      </c>
      <c r="AU114" s="25" t="s">
        <v>81</v>
      </c>
      <c r="AY114" s="25" t="s">
        <v>154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79</v>
      </c>
      <c r="BK114" s="213">
        <f>ROUND(I114*H114,2)</f>
        <v>0</v>
      </c>
      <c r="BL114" s="25" t="s">
        <v>161</v>
      </c>
      <c r="BM114" s="25" t="s">
        <v>234</v>
      </c>
    </row>
    <row r="115" spans="2:65" s="1" customFormat="1" ht="16.5" customHeight="1">
      <c r="B115" s="42"/>
      <c r="C115" s="202" t="s">
        <v>235</v>
      </c>
      <c r="D115" s="202" t="s">
        <v>157</v>
      </c>
      <c r="E115" s="203" t="s">
        <v>236</v>
      </c>
      <c r="F115" s="204" t="s">
        <v>237</v>
      </c>
      <c r="G115" s="205" t="s">
        <v>233</v>
      </c>
      <c r="H115" s="206">
        <v>8</v>
      </c>
      <c r="I115" s="207"/>
      <c r="J115" s="208">
        <f>ROUND(I115*H115,2)</f>
        <v>0</v>
      </c>
      <c r="K115" s="204" t="s">
        <v>21</v>
      </c>
      <c r="L115" s="62"/>
      <c r="M115" s="209" t="s">
        <v>21</v>
      </c>
      <c r="N115" s="210" t="s">
        <v>42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161</v>
      </c>
      <c r="AT115" s="25" t="s">
        <v>157</v>
      </c>
      <c r="AU115" s="25" t="s">
        <v>81</v>
      </c>
      <c r="AY115" s="25" t="s">
        <v>154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79</v>
      </c>
      <c r="BK115" s="213">
        <f>ROUND(I115*H115,2)</f>
        <v>0</v>
      </c>
      <c r="BL115" s="25" t="s">
        <v>161</v>
      </c>
      <c r="BM115" s="25" t="s">
        <v>238</v>
      </c>
    </row>
    <row r="116" spans="2:65" s="1" customFormat="1" ht="25.5" customHeight="1">
      <c r="B116" s="42"/>
      <c r="C116" s="202" t="s">
        <v>239</v>
      </c>
      <c r="D116" s="202" t="s">
        <v>157</v>
      </c>
      <c r="E116" s="203" t="s">
        <v>240</v>
      </c>
      <c r="F116" s="204" t="s">
        <v>241</v>
      </c>
      <c r="G116" s="205" t="s">
        <v>242</v>
      </c>
      <c r="H116" s="206">
        <v>20</v>
      </c>
      <c r="I116" s="207"/>
      <c r="J116" s="208">
        <f>ROUND(I116*H116,2)</f>
        <v>0</v>
      </c>
      <c r="K116" s="204" t="s">
        <v>21</v>
      </c>
      <c r="L116" s="62"/>
      <c r="M116" s="209" t="s">
        <v>21</v>
      </c>
      <c r="N116" s="210" t="s">
        <v>42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161</v>
      </c>
      <c r="AT116" s="25" t="s">
        <v>157</v>
      </c>
      <c r="AU116" s="25" t="s">
        <v>81</v>
      </c>
      <c r="AY116" s="25" t="s">
        <v>154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79</v>
      </c>
      <c r="BK116" s="213">
        <f>ROUND(I116*H116,2)</f>
        <v>0</v>
      </c>
      <c r="BL116" s="25" t="s">
        <v>161</v>
      </c>
      <c r="BM116" s="25" t="s">
        <v>243</v>
      </c>
    </row>
    <row r="117" spans="2:65" s="11" customFormat="1" ht="29.85" customHeight="1">
      <c r="B117" s="186"/>
      <c r="C117" s="187"/>
      <c r="D117" s="188" t="s">
        <v>70</v>
      </c>
      <c r="E117" s="200" t="s">
        <v>161</v>
      </c>
      <c r="F117" s="200" t="s">
        <v>244</v>
      </c>
      <c r="G117" s="187"/>
      <c r="H117" s="187"/>
      <c r="I117" s="190"/>
      <c r="J117" s="201">
        <f>BK117</f>
        <v>0</v>
      </c>
      <c r="K117" s="187"/>
      <c r="L117" s="192"/>
      <c r="M117" s="193"/>
      <c r="N117" s="194"/>
      <c r="O117" s="194"/>
      <c r="P117" s="195">
        <f>SUM(P118:P121)</f>
        <v>0</v>
      </c>
      <c r="Q117" s="194"/>
      <c r="R117" s="195">
        <f>SUM(R118:R121)</f>
        <v>0.04</v>
      </c>
      <c r="S117" s="194"/>
      <c r="T117" s="196">
        <f>SUM(T118:T121)</f>
        <v>0</v>
      </c>
      <c r="AR117" s="197" t="s">
        <v>79</v>
      </c>
      <c r="AT117" s="198" t="s">
        <v>70</v>
      </c>
      <c r="AU117" s="198" t="s">
        <v>79</v>
      </c>
      <c r="AY117" s="197" t="s">
        <v>154</v>
      </c>
      <c r="BK117" s="199">
        <f>SUM(BK118:BK121)</f>
        <v>0</v>
      </c>
    </row>
    <row r="118" spans="2:65" s="1" customFormat="1" ht="25.5" customHeight="1">
      <c r="B118" s="42"/>
      <c r="C118" s="202" t="s">
        <v>9</v>
      </c>
      <c r="D118" s="202" t="s">
        <v>157</v>
      </c>
      <c r="E118" s="203" t="s">
        <v>245</v>
      </c>
      <c r="F118" s="204" t="s">
        <v>246</v>
      </c>
      <c r="G118" s="205" t="s">
        <v>179</v>
      </c>
      <c r="H118" s="206">
        <v>0.04</v>
      </c>
      <c r="I118" s="207"/>
      <c r="J118" s="208">
        <f>ROUND(I118*H118,2)</f>
        <v>0</v>
      </c>
      <c r="K118" s="204" t="s">
        <v>21</v>
      </c>
      <c r="L118" s="62"/>
      <c r="M118" s="209" t="s">
        <v>21</v>
      </c>
      <c r="N118" s="210" t="s">
        <v>42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161</v>
      </c>
      <c r="AT118" s="25" t="s">
        <v>157</v>
      </c>
      <c r="AU118" s="25" t="s">
        <v>81</v>
      </c>
      <c r="AY118" s="25" t="s">
        <v>154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79</v>
      </c>
      <c r="BK118" s="213">
        <f>ROUND(I118*H118,2)</f>
        <v>0</v>
      </c>
      <c r="BL118" s="25" t="s">
        <v>161</v>
      </c>
      <c r="BM118" s="25" t="s">
        <v>247</v>
      </c>
    </row>
    <row r="119" spans="2:65" s="1" customFormat="1" ht="27">
      <c r="B119" s="42"/>
      <c r="C119" s="64"/>
      <c r="D119" s="214" t="s">
        <v>163</v>
      </c>
      <c r="E119" s="64"/>
      <c r="F119" s="215" t="s">
        <v>248</v>
      </c>
      <c r="G119" s="64"/>
      <c r="H119" s="64"/>
      <c r="I119" s="173"/>
      <c r="J119" s="64"/>
      <c r="K119" s="64"/>
      <c r="L119" s="62"/>
      <c r="M119" s="216"/>
      <c r="N119" s="43"/>
      <c r="O119" s="43"/>
      <c r="P119" s="43"/>
      <c r="Q119" s="43"/>
      <c r="R119" s="43"/>
      <c r="S119" s="43"/>
      <c r="T119" s="79"/>
      <c r="AT119" s="25" t="s">
        <v>163</v>
      </c>
      <c r="AU119" s="25" t="s">
        <v>81</v>
      </c>
    </row>
    <row r="120" spans="2:65" s="1" customFormat="1" ht="16.5" customHeight="1">
      <c r="B120" s="42"/>
      <c r="C120" s="217" t="s">
        <v>249</v>
      </c>
      <c r="D120" s="217" t="s">
        <v>187</v>
      </c>
      <c r="E120" s="218" t="s">
        <v>250</v>
      </c>
      <c r="F120" s="219" t="s">
        <v>251</v>
      </c>
      <c r="G120" s="220" t="s">
        <v>179</v>
      </c>
      <c r="H120" s="221">
        <v>0.04</v>
      </c>
      <c r="I120" s="222"/>
      <c r="J120" s="223">
        <f>ROUND(I120*H120,2)</f>
        <v>0</v>
      </c>
      <c r="K120" s="219" t="s">
        <v>21</v>
      </c>
      <c r="L120" s="224"/>
      <c r="M120" s="225" t="s">
        <v>21</v>
      </c>
      <c r="N120" s="226" t="s">
        <v>42</v>
      </c>
      <c r="O120" s="43"/>
      <c r="P120" s="211">
        <f>O120*H120</f>
        <v>0</v>
      </c>
      <c r="Q120" s="211">
        <v>1</v>
      </c>
      <c r="R120" s="211">
        <f>Q120*H120</f>
        <v>0.04</v>
      </c>
      <c r="S120" s="211">
        <v>0</v>
      </c>
      <c r="T120" s="212">
        <f>S120*H120</f>
        <v>0</v>
      </c>
      <c r="AR120" s="25" t="s">
        <v>190</v>
      </c>
      <c r="AT120" s="25" t="s">
        <v>187</v>
      </c>
      <c r="AU120" s="25" t="s">
        <v>81</v>
      </c>
      <c r="AY120" s="25" t="s">
        <v>154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79</v>
      </c>
      <c r="BK120" s="213">
        <f>ROUND(I120*H120,2)</f>
        <v>0</v>
      </c>
      <c r="BL120" s="25" t="s">
        <v>161</v>
      </c>
      <c r="BM120" s="25" t="s">
        <v>252</v>
      </c>
    </row>
    <row r="121" spans="2:65" s="1" customFormat="1" ht="40.5">
      <c r="B121" s="42"/>
      <c r="C121" s="64"/>
      <c r="D121" s="214" t="s">
        <v>163</v>
      </c>
      <c r="E121" s="64"/>
      <c r="F121" s="215" t="s">
        <v>253</v>
      </c>
      <c r="G121" s="64"/>
      <c r="H121" s="64"/>
      <c r="I121" s="173"/>
      <c r="J121" s="64"/>
      <c r="K121" s="64"/>
      <c r="L121" s="62"/>
      <c r="M121" s="216"/>
      <c r="N121" s="43"/>
      <c r="O121" s="43"/>
      <c r="P121" s="43"/>
      <c r="Q121" s="43"/>
      <c r="R121" s="43"/>
      <c r="S121" s="43"/>
      <c r="T121" s="79"/>
      <c r="AT121" s="25" t="s">
        <v>163</v>
      </c>
      <c r="AU121" s="25" t="s">
        <v>81</v>
      </c>
    </row>
    <row r="122" spans="2:65" s="11" customFormat="1" ht="29.85" customHeight="1">
      <c r="B122" s="186"/>
      <c r="C122" s="187"/>
      <c r="D122" s="188" t="s">
        <v>70</v>
      </c>
      <c r="E122" s="200" t="s">
        <v>198</v>
      </c>
      <c r="F122" s="200" t="s">
        <v>254</v>
      </c>
      <c r="G122" s="187"/>
      <c r="H122" s="187"/>
      <c r="I122" s="190"/>
      <c r="J122" s="201">
        <f>BK122</f>
        <v>0</v>
      </c>
      <c r="K122" s="187"/>
      <c r="L122" s="192"/>
      <c r="M122" s="193"/>
      <c r="N122" s="194"/>
      <c r="O122" s="194"/>
      <c r="P122" s="195">
        <f>SUM(P123:P129)</f>
        <v>0</v>
      </c>
      <c r="Q122" s="194"/>
      <c r="R122" s="195">
        <f>SUM(R123:R129)</f>
        <v>0.13818999999999998</v>
      </c>
      <c r="S122" s="194"/>
      <c r="T122" s="196">
        <f>SUM(T123:T129)</f>
        <v>0.4</v>
      </c>
      <c r="AR122" s="197" t="s">
        <v>79</v>
      </c>
      <c r="AT122" s="198" t="s">
        <v>70</v>
      </c>
      <c r="AU122" s="198" t="s">
        <v>79</v>
      </c>
      <c r="AY122" s="197" t="s">
        <v>154</v>
      </c>
      <c r="BK122" s="199">
        <f>SUM(BK123:BK129)</f>
        <v>0</v>
      </c>
    </row>
    <row r="123" spans="2:65" s="1" customFormat="1" ht="25.5" customHeight="1">
      <c r="B123" s="42"/>
      <c r="C123" s="202" t="s">
        <v>255</v>
      </c>
      <c r="D123" s="202" t="s">
        <v>157</v>
      </c>
      <c r="E123" s="203" t="s">
        <v>256</v>
      </c>
      <c r="F123" s="204" t="s">
        <v>257</v>
      </c>
      <c r="G123" s="205" t="s">
        <v>228</v>
      </c>
      <c r="H123" s="206">
        <v>4</v>
      </c>
      <c r="I123" s="207"/>
      <c r="J123" s="208">
        <f>ROUND(I123*H123,2)</f>
        <v>0</v>
      </c>
      <c r="K123" s="204" t="s">
        <v>258</v>
      </c>
      <c r="L123" s="62"/>
      <c r="M123" s="209" t="s">
        <v>21</v>
      </c>
      <c r="N123" s="210" t="s">
        <v>42</v>
      </c>
      <c r="O123" s="43"/>
      <c r="P123" s="211">
        <f>O123*H123</f>
        <v>0</v>
      </c>
      <c r="Q123" s="211">
        <v>1.3999999999999999E-4</v>
      </c>
      <c r="R123" s="211">
        <f>Q123*H123</f>
        <v>5.5999999999999995E-4</v>
      </c>
      <c r="S123" s="211">
        <v>0</v>
      </c>
      <c r="T123" s="212">
        <f>S123*H123</f>
        <v>0</v>
      </c>
      <c r="AR123" s="25" t="s">
        <v>161</v>
      </c>
      <c r="AT123" s="25" t="s">
        <v>157</v>
      </c>
      <c r="AU123" s="25" t="s">
        <v>81</v>
      </c>
      <c r="AY123" s="25" t="s">
        <v>154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79</v>
      </c>
      <c r="BK123" s="213">
        <f>ROUND(I123*H123,2)</f>
        <v>0</v>
      </c>
      <c r="BL123" s="25" t="s">
        <v>161</v>
      </c>
      <c r="BM123" s="25" t="s">
        <v>259</v>
      </c>
    </row>
    <row r="124" spans="2:65" s="12" customFormat="1">
      <c r="B124" s="227"/>
      <c r="C124" s="228"/>
      <c r="D124" s="214" t="s">
        <v>260</v>
      </c>
      <c r="E124" s="229" t="s">
        <v>21</v>
      </c>
      <c r="F124" s="230" t="s">
        <v>261</v>
      </c>
      <c r="G124" s="228"/>
      <c r="H124" s="231">
        <v>4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260</v>
      </c>
      <c r="AU124" s="237" t="s">
        <v>81</v>
      </c>
      <c r="AV124" s="12" t="s">
        <v>81</v>
      </c>
      <c r="AW124" s="12" t="s">
        <v>35</v>
      </c>
      <c r="AX124" s="12" t="s">
        <v>79</v>
      </c>
      <c r="AY124" s="237" t="s">
        <v>154</v>
      </c>
    </row>
    <row r="125" spans="2:65" s="1" customFormat="1" ht="16.5" customHeight="1">
      <c r="B125" s="42"/>
      <c r="C125" s="202" t="s">
        <v>262</v>
      </c>
      <c r="D125" s="202" t="s">
        <v>157</v>
      </c>
      <c r="E125" s="203" t="s">
        <v>263</v>
      </c>
      <c r="F125" s="204" t="s">
        <v>264</v>
      </c>
      <c r="G125" s="205" t="s">
        <v>215</v>
      </c>
      <c r="H125" s="206">
        <v>3</v>
      </c>
      <c r="I125" s="207"/>
      <c r="J125" s="208">
        <f>ROUND(I125*H125,2)</f>
        <v>0</v>
      </c>
      <c r="K125" s="204" t="s">
        <v>21</v>
      </c>
      <c r="L125" s="62"/>
      <c r="M125" s="209" t="s">
        <v>21</v>
      </c>
      <c r="N125" s="210" t="s">
        <v>42</v>
      </c>
      <c r="O125" s="43"/>
      <c r="P125" s="211">
        <f>O125*H125</f>
        <v>0</v>
      </c>
      <c r="Q125" s="211">
        <v>1.1199999999999999E-3</v>
      </c>
      <c r="R125" s="211">
        <f>Q125*H125</f>
        <v>3.3599999999999997E-3</v>
      </c>
      <c r="S125" s="211">
        <v>0</v>
      </c>
      <c r="T125" s="212">
        <f>S125*H125</f>
        <v>0</v>
      </c>
      <c r="AR125" s="25" t="s">
        <v>161</v>
      </c>
      <c r="AT125" s="25" t="s">
        <v>157</v>
      </c>
      <c r="AU125" s="25" t="s">
        <v>81</v>
      </c>
      <c r="AY125" s="25" t="s">
        <v>154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79</v>
      </c>
      <c r="BK125" s="213">
        <f>ROUND(I125*H125,2)</f>
        <v>0</v>
      </c>
      <c r="BL125" s="25" t="s">
        <v>161</v>
      </c>
      <c r="BM125" s="25" t="s">
        <v>265</v>
      </c>
    </row>
    <row r="126" spans="2:65" s="1" customFormat="1" ht="16.5" customHeight="1">
      <c r="B126" s="42"/>
      <c r="C126" s="217" t="s">
        <v>266</v>
      </c>
      <c r="D126" s="217" t="s">
        <v>187</v>
      </c>
      <c r="E126" s="218" t="s">
        <v>267</v>
      </c>
      <c r="F126" s="219" t="s">
        <v>268</v>
      </c>
      <c r="G126" s="220" t="s">
        <v>215</v>
      </c>
      <c r="H126" s="221">
        <v>3</v>
      </c>
      <c r="I126" s="222"/>
      <c r="J126" s="223">
        <f>ROUND(I126*H126,2)</f>
        <v>0</v>
      </c>
      <c r="K126" s="219" t="s">
        <v>21</v>
      </c>
      <c r="L126" s="224"/>
      <c r="M126" s="225" t="s">
        <v>21</v>
      </c>
      <c r="N126" s="226" t="s">
        <v>42</v>
      </c>
      <c r="O126" s="43"/>
      <c r="P126" s="211">
        <f>O126*H126</f>
        <v>0</v>
      </c>
      <c r="Q126" s="211">
        <v>1.41E-2</v>
      </c>
      <c r="R126" s="211">
        <f>Q126*H126</f>
        <v>4.2299999999999997E-2</v>
      </c>
      <c r="S126" s="211">
        <v>0</v>
      </c>
      <c r="T126" s="212">
        <f>S126*H126</f>
        <v>0</v>
      </c>
      <c r="AR126" s="25" t="s">
        <v>190</v>
      </c>
      <c r="AT126" s="25" t="s">
        <v>187</v>
      </c>
      <c r="AU126" s="25" t="s">
        <v>81</v>
      </c>
      <c r="AY126" s="25" t="s">
        <v>154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79</v>
      </c>
      <c r="BK126" s="213">
        <f>ROUND(I126*H126,2)</f>
        <v>0</v>
      </c>
      <c r="BL126" s="25" t="s">
        <v>161</v>
      </c>
      <c r="BM126" s="25" t="s">
        <v>269</v>
      </c>
    </row>
    <row r="127" spans="2:65" s="1" customFormat="1" ht="16.5" customHeight="1">
      <c r="B127" s="42"/>
      <c r="C127" s="202" t="s">
        <v>270</v>
      </c>
      <c r="D127" s="202" t="s">
        <v>157</v>
      </c>
      <c r="E127" s="203" t="s">
        <v>271</v>
      </c>
      <c r="F127" s="204" t="s">
        <v>272</v>
      </c>
      <c r="G127" s="205" t="s">
        <v>215</v>
      </c>
      <c r="H127" s="206">
        <v>1</v>
      </c>
      <c r="I127" s="207"/>
      <c r="J127" s="208">
        <f>ROUND(I127*H127,2)</f>
        <v>0</v>
      </c>
      <c r="K127" s="204" t="s">
        <v>21</v>
      </c>
      <c r="L127" s="62"/>
      <c r="M127" s="209" t="s">
        <v>21</v>
      </c>
      <c r="N127" s="210" t="s">
        <v>42</v>
      </c>
      <c r="O127" s="43"/>
      <c r="P127" s="211">
        <f>O127*H127</f>
        <v>0</v>
      </c>
      <c r="Q127" s="211">
        <v>4.5969999999999997E-2</v>
      </c>
      <c r="R127" s="211">
        <f>Q127*H127</f>
        <v>4.5969999999999997E-2</v>
      </c>
      <c r="S127" s="211">
        <v>0</v>
      </c>
      <c r="T127" s="212">
        <f>S127*H127</f>
        <v>0</v>
      </c>
      <c r="AR127" s="25" t="s">
        <v>161</v>
      </c>
      <c r="AT127" s="25" t="s">
        <v>157</v>
      </c>
      <c r="AU127" s="25" t="s">
        <v>81</v>
      </c>
      <c r="AY127" s="25" t="s">
        <v>154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79</v>
      </c>
      <c r="BK127" s="213">
        <f>ROUND(I127*H127,2)</f>
        <v>0</v>
      </c>
      <c r="BL127" s="25" t="s">
        <v>161</v>
      </c>
      <c r="BM127" s="25" t="s">
        <v>273</v>
      </c>
    </row>
    <row r="128" spans="2:65" s="1" customFormat="1" ht="25.5" customHeight="1">
      <c r="B128" s="42"/>
      <c r="C128" s="217" t="s">
        <v>274</v>
      </c>
      <c r="D128" s="217" t="s">
        <v>187</v>
      </c>
      <c r="E128" s="218" t="s">
        <v>275</v>
      </c>
      <c r="F128" s="219" t="s">
        <v>276</v>
      </c>
      <c r="G128" s="220" t="s">
        <v>215</v>
      </c>
      <c r="H128" s="221">
        <v>1</v>
      </c>
      <c r="I128" s="222"/>
      <c r="J128" s="223">
        <f>ROUND(I128*H128,2)</f>
        <v>0</v>
      </c>
      <c r="K128" s="219" t="s">
        <v>21</v>
      </c>
      <c r="L128" s="224"/>
      <c r="M128" s="225" t="s">
        <v>21</v>
      </c>
      <c r="N128" s="226" t="s">
        <v>42</v>
      </c>
      <c r="O128" s="43"/>
      <c r="P128" s="211">
        <f>O128*H128</f>
        <v>0</v>
      </c>
      <c r="Q128" s="211">
        <v>4.5999999999999999E-2</v>
      </c>
      <c r="R128" s="211">
        <f>Q128*H128</f>
        <v>4.5999999999999999E-2</v>
      </c>
      <c r="S128" s="211">
        <v>0</v>
      </c>
      <c r="T128" s="212">
        <f>S128*H128</f>
        <v>0</v>
      </c>
      <c r="AR128" s="25" t="s">
        <v>190</v>
      </c>
      <c r="AT128" s="25" t="s">
        <v>187</v>
      </c>
      <c r="AU128" s="25" t="s">
        <v>81</v>
      </c>
      <c r="AY128" s="25" t="s">
        <v>154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79</v>
      </c>
      <c r="BK128" s="213">
        <f>ROUND(I128*H128,2)</f>
        <v>0</v>
      </c>
      <c r="BL128" s="25" t="s">
        <v>161</v>
      </c>
      <c r="BM128" s="25" t="s">
        <v>277</v>
      </c>
    </row>
    <row r="129" spans="2:65" s="1" customFormat="1" ht="16.5" customHeight="1">
      <c r="B129" s="42"/>
      <c r="C129" s="202" t="s">
        <v>278</v>
      </c>
      <c r="D129" s="202" t="s">
        <v>157</v>
      </c>
      <c r="E129" s="203" t="s">
        <v>279</v>
      </c>
      <c r="F129" s="204" t="s">
        <v>280</v>
      </c>
      <c r="G129" s="205" t="s">
        <v>160</v>
      </c>
      <c r="H129" s="206">
        <v>0.25</v>
      </c>
      <c r="I129" s="207"/>
      <c r="J129" s="208">
        <f>ROUND(I129*H129,2)</f>
        <v>0</v>
      </c>
      <c r="K129" s="204" t="s">
        <v>21</v>
      </c>
      <c r="L129" s="62"/>
      <c r="M129" s="209" t="s">
        <v>21</v>
      </c>
      <c r="N129" s="210" t="s">
        <v>42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1.6</v>
      </c>
      <c r="T129" s="212">
        <f>S129*H129</f>
        <v>0.4</v>
      </c>
      <c r="AR129" s="25" t="s">
        <v>161</v>
      </c>
      <c r="AT129" s="25" t="s">
        <v>157</v>
      </c>
      <c r="AU129" s="25" t="s">
        <v>81</v>
      </c>
      <c r="AY129" s="25" t="s">
        <v>154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79</v>
      </c>
      <c r="BK129" s="213">
        <f>ROUND(I129*H129,2)</f>
        <v>0</v>
      </c>
      <c r="BL129" s="25" t="s">
        <v>161</v>
      </c>
      <c r="BM129" s="25" t="s">
        <v>281</v>
      </c>
    </row>
    <row r="130" spans="2:65" s="11" customFormat="1" ht="29.85" customHeight="1">
      <c r="B130" s="186"/>
      <c r="C130" s="187"/>
      <c r="D130" s="188" t="s">
        <v>70</v>
      </c>
      <c r="E130" s="200" t="s">
        <v>282</v>
      </c>
      <c r="F130" s="200" t="s">
        <v>283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SUM(P131:P134)</f>
        <v>0</v>
      </c>
      <c r="Q130" s="194"/>
      <c r="R130" s="195">
        <f>SUM(R131:R134)</f>
        <v>0</v>
      </c>
      <c r="S130" s="194"/>
      <c r="T130" s="196">
        <f>SUM(T131:T134)</f>
        <v>0</v>
      </c>
      <c r="AR130" s="197" t="s">
        <v>79</v>
      </c>
      <c r="AT130" s="198" t="s">
        <v>70</v>
      </c>
      <c r="AU130" s="198" t="s">
        <v>79</v>
      </c>
      <c r="AY130" s="197" t="s">
        <v>154</v>
      </c>
      <c r="BK130" s="199">
        <f>SUM(BK131:BK134)</f>
        <v>0</v>
      </c>
    </row>
    <row r="131" spans="2:65" s="1" customFormat="1" ht="16.5" customHeight="1">
      <c r="B131" s="42"/>
      <c r="C131" s="202" t="s">
        <v>284</v>
      </c>
      <c r="D131" s="202" t="s">
        <v>157</v>
      </c>
      <c r="E131" s="203" t="s">
        <v>285</v>
      </c>
      <c r="F131" s="204" t="s">
        <v>286</v>
      </c>
      <c r="G131" s="205" t="s">
        <v>179</v>
      </c>
      <c r="H131" s="206">
        <v>0.45</v>
      </c>
      <c r="I131" s="207"/>
      <c r="J131" s="208">
        <f>ROUND(I131*H131,2)</f>
        <v>0</v>
      </c>
      <c r="K131" s="204" t="s">
        <v>21</v>
      </c>
      <c r="L131" s="62"/>
      <c r="M131" s="209" t="s">
        <v>21</v>
      </c>
      <c r="N131" s="210" t="s">
        <v>42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161</v>
      </c>
      <c r="AT131" s="25" t="s">
        <v>157</v>
      </c>
      <c r="AU131" s="25" t="s">
        <v>81</v>
      </c>
      <c r="AY131" s="25" t="s">
        <v>154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79</v>
      </c>
      <c r="BK131" s="213">
        <f>ROUND(I131*H131,2)</f>
        <v>0</v>
      </c>
      <c r="BL131" s="25" t="s">
        <v>161</v>
      </c>
      <c r="BM131" s="25" t="s">
        <v>287</v>
      </c>
    </row>
    <row r="132" spans="2:65" s="1" customFormat="1" ht="16.5" customHeight="1">
      <c r="B132" s="42"/>
      <c r="C132" s="202" t="s">
        <v>288</v>
      </c>
      <c r="D132" s="202" t="s">
        <v>157</v>
      </c>
      <c r="E132" s="203" t="s">
        <v>289</v>
      </c>
      <c r="F132" s="204" t="s">
        <v>290</v>
      </c>
      <c r="G132" s="205" t="s">
        <v>179</v>
      </c>
      <c r="H132" s="206">
        <v>0.45</v>
      </c>
      <c r="I132" s="207"/>
      <c r="J132" s="208">
        <f>ROUND(I132*H132,2)</f>
        <v>0</v>
      </c>
      <c r="K132" s="204" t="s">
        <v>21</v>
      </c>
      <c r="L132" s="62"/>
      <c r="M132" s="209" t="s">
        <v>21</v>
      </c>
      <c r="N132" s="210" t="s">
        <v>42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161</v>
      </c>
      <c r="AT132" s="25" t="s">
        <v>157</v>
      </c>
      <c r="AU132" s="25" t="s">
        <v>81</v>
      </c>
      <c r="AY132" s="25" t="s">
        <v>154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79</v>
      </c>
      <c r="BK132" s="213">
        <f>ROUND(I132*H132,2)</f>
        <v>0</v>
      </c>
      <c r="BL132" s="25" t="s">
        <v>161</v>
      </c>
      <c r="BM132" s="25" t="s">
        <v>291</v>
      </c>
    </row>
    <row r="133" spans="2:65" s="1" customFormat="1" ht="16.5" customHeight="1">
      <c r="B133" s="42"/>
      <c r="C133" s="202" t="s">
        <v>292</v>
      </c>
      <c r="D133" s="202" t="s">
        <v>157</v>
      </c>
      <c r="E133" s="203" t="s">
        <v>293</v>
      </c>
      <c r="F133" s="204" t="s">
        <v>294</v>
      </c>
      <c r="G133" s="205" t="s">
        <v>179</v>
      </c>
      <c r="H133" s="206">
        <v>7.65</v>
      </c>
      <c r="I133" s="207"/>
      <c r="J133" s="208">
        <f>ROUND(I133*H133,2)</f>
        <v>0</v>
      </c>
      <c r="K133" s="204" t="s">
        <v>21</v>
      </c>
      <c r="L133" s="62"/>
      <c r="M133" s="209" t="s">
        <v>21</v>
      </c>
      <c r="N133" s="210" t="s">
        <v>42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161</v>
      </c>
      <c r="AT133" s="25" t="s">
        <v>157</v>
      </c>
      <c r="AU133" s="25" t="s">
        <v>81</v>
      </c>
      <c r="AY133" s="25" t="s">
        <v>154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79</v>
      </c>
      <c r="BK133" s="213">
        <f>ROUND(I133*H133,2)</f>
        <v>0</v>
      </c>
      <c r="BL133" s="25" t="s">
        <v>161</v>
      </c>
      <c r="BM133" s="25" t="s">
        <v>295</v>
      </c>
    </row>
    <row r="134" spans="2:65" s="12" customFormat="1">
      <c r="B134" s="227"/>
      <c r="C134" s="228"/>
      <c r="D134" s="214" t="s">
        <v>260</v>
      </c>
      <c r="E134" s="228"/>
      <c r="F134" s="230" t="s">
        <v>296</v>
      </c>
      <c r="G134" s="228"/>
      <c r="H134" s="231">
        <v>7.65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260</v>
      </c>
      <c r="AU134" s="237" t="s">
        <v>81</v>
      </c>
      <c r="AV134" s="12" t="s">
        <v>81</v>
      </c>
      <c r="AW134" s="12" t="s">
        <v>6</v>
      </c>
      <c r="AX134" s="12" t="s">
        <v>79</v>
      </c>
      <c r="AY134" s="237" t="s">
        <v>154</v>
      </c>
    </row>
    <row r="135" spans="2:65" s="11" customFormat="1" ht="29.85" customHeight="1">
      <c r="B135" s="186"/>
      <c r="C135" s="187"/>
      <c r="D135" s="188" t="s">
        <v>70</v>
      </c>
      <c r="E135" s="200" t="s">
        <v>297</v>
      </c>
      <c r="F135" s="200" t="s">
        <v>298</v>
      </c>
      <c r="G135" s="187"/>
      <c r="H135" s="187"/>
      <c r="I135" s="190"/>
      <c r="J135" s="201">
        <f>BK135</f>
        <v>0</v>
      </c>
      <c r="K135" s="187"/>
      <c r="L135" s="192"/>
      <c r="M135" s="193"/>
      <c r="N135" s="194"/>
      <c r="O135" s="194"/>
      <c r="P135" s="195">
        <f>P136</f>
        <v>0</v>
      </c>
      <c r="Q135" s="194"/>
      <c r="R135" s="195">
        <f>R136</f>
        <v>0</v>
      </c>
      <c r="S135" s="194"/>
      <c r="T135" s="196">
        <f>T136</f>
        <v>0</v>
      </c>
      <c r="AR135" s="197" t="s">
        <v>79</v>
      </c>
      <c r="AT135" s="198" t="s">
        <v>70</v>
      </c>
      <c r="AU135" s="198" t="s">
        <v>79</v>
      </c>
      <c r="AY135" s="197" t="s">
        <v>154</v>
      </c>
      <c r="BK135" s="199">
        <f>BK136</f>
        <v>0</v>
      </c>
    </row>
    <row r="136" spans="2:65" s="1" customFormat="1" ht="16.5" customHeight="1">
      <c r="B136" s="42"/>
      <c r="C136" s="202" t="s">
        <v>299</v>
      </c>
      <c r="D136" s="202" t="s">
        <v>157</v>
      </c>
      <c r="E136" s="203" t="s">
        <v>300</v>
      </c>
      <c r="F136" s="204" t="s">
        <v>301</v>
      </c>
      <c r="G136" s="205" t="s">
        <v>179</v>
      </c>
      <c r="H136" s="206">
        <v>16.286000000000001</v>
      </c>
      <c r="I136" s="207"/>
      <c r="J136" s="208">
        <f>ROUND(I136*H136,2)</f>
        <v>0</v>
      </c>
      <c r="K136" s="204" t="s">
        <v>21</v>
      </c>
      <c r="L136" s="62"/>
      <c r="M136" s="209" t="s">
        <v>21</v>
      </c>
      <c r="N136" s="210" t="s">
        <v>42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161</v>
      </c>
      <c r="AT136" s="25" t="s">
        <v>157</v>
      </c>
      <c r="AU136" s="25" t="s">
        <v>81</v>
      </c>
      <c r="AY136" s="25" t="s">
        <v>154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79</v>
      </c>
      <c r="BK136" s="213">
        <f>ROUND(I136*H136,2)</f>
        <v>0</v>
      </c>
      <c r="BL136" s="25" t="s">
        <v>161</v>
      </c>
      <c r="BM136" s="25" t="s">
        <v>302</v>
      </c>
    </row>
    <row r="137" spans="2:65" s="11" customFormat="1" ht="37.35" customHeight="1">
      <c r="B137" s="186"/>
      <c r="C137" s="187"/>
      <c r="D137" s="188" t="s">
        <v>70</v>
      </c>
      <c r="E137" s="189" t="s">
        <v>303</v>
      </c>
      <c r="F137" s="189" t="s">
        <v>304</v>
      </c>
      <c r="G137" s="187"/>
      <c r="H137" s="187"/>
      <c r="I137" s="190"/>
      <c r="J137" s="191">
        <f>BK137</f>
        <v>0</v>
      </c>
      <c r="K137" s="187"/>
      <c r="L137" s="192"/>
      <c r="M137" s="193"/>
      <c r="N137" s="194"/>
      <c r="O137" s="194"/>
      <c r="P137" s="195">
        <f>P138+P139+P148</f>
        <v>0</v>
      </c>
      <c r="Q137" s="194"/>
      <c r="R137" s="195">
        <f>R138+R139+R148</f>
        <v>8.1060080000000007E-2</v>
      </c>
      <c r="S137" s="194"/>
      <c r="T137" s="196">
        <f>T138+T139+T148</f>
        <v>0</v>
      </c>
      <c r="AR137" s="197" t="s">
        <v>81</v>
      </c>
      <c r="AT137" s="198" t="s">
        <v>70</v>
      </c>
      <c r="AU137" s="198" t="s">
        <v>71</v>
      </c>
      <c r="AY137" s="197" t="s">
        <v>154</v>
      </c>
      <c r="BK137" s="199">
        <f>BK138+BK139+BK148</f>
        <v>0</v>
      </c>
    </row>
    <row r="138" spans="2:65" s="1" customFormat="1" ht="16.5" customHeight="1">
      <c r="B138" s="42"/>
      <c r="C138" s="202" t="s">
        <v>79</v>
      </c>
      <c r="D138" s="202" t="s">
        <v>157</v>
      </c>
      <c r="E138" s="203" t="s">
        <v>305</v>
      </c>
      <c r="F138" s="204" t="s">
        <v>306</v>
      </c>
      <c r="G138" s="205" t="s">
        <v>233</v>
      </c>
      <c r="H138" s="206">
        <v>3</v>
      </c>
      <c r="I138" s="207"/>
      <c r="J138" s="208">
        <f>ROUND(I138*H138,2)</f>
        <v>0</v>
      </c>
      <c r="K138" s="204" t="s">
        <v>21</v>
      </c>
      <c r="L138" s="62"/>
      <c r="M138" s="209" t="s">
        <v>21</v>
      </c>
      <c r="N138" s="210" t="s">
        <v>42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230</v>
      </c>
      <c r="AT138" s="25" t="s">
        <v>157</v>
      </c>
      <c r="AU138" s="25" t="s">
        <v>79</v>
      </c>
      <c r="AY138" s="25" t="s">
        <v>154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79</v>
      </c>
      <c r="BK138" s="213">
        <f>ROUND(I138*H138,2)</f>
        <v>0</v>
      </c>
      <c r="BL138" s="25" t="s">
        <v>230</v>
      </c>
      <c r="BM138" s="25" t="s">
        <v>307</v>
      </c>
    </row>
    <row r="139" spans="2:65" s="11" customFormat="1" ht="29.85" customHeight="1">
      <c r="B139" s="186"/>
      <c r="C139" s="187"/>
      <c r="D139" s="188" t="s">
        <v>70</v>
      </c>
      <c r="E139" s="200" t="s">
        <v>308</v>
      </c>
      <c r="F139" s="200" t="s">
        <v>309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SUM(P140:P147)</f>
        <v>0</v>
      </c>
      <c r="Q139" s="194"/>
      <c r="R139" s="195">
        <f>SUM(R140:R147)</f>
        <v>8.1060080000000007E-2</v>
      </c>
      <c r="S139" s="194"/>
      <c r="T139" s="196">
        <f>SUM(T140:T147)</f>
        <v>0</v>
      </c>
      <c r="AR139" s="197" t="s">
        <v>81</v>
      </c>
      <c r="AT139" s="198" t="s">
        <v>70</v>
      </c>
      <c r="AU139" s="198" t="s">
        <v>79</v>
      </c>
      <c r="AY139" s="197" t="s">
        <v>154</v>
      </c>
      <c r="BK139" s="199">
        <f>SUM(BK140:BK147)</f>
        <v>0</v>
      </c>
    </row>
    <row r="140" spans="2:65" s="1" customFormat="1" ht="16.5" customHeight="1">
      <c r="B140" s="42"/>
      <c r="C140" s="202" t="s">
        <v>310</v>
      </c>
      <c r="D140" s="202" t="s">
        <v>157</v>
      </c>
      <c r="E140" s="203" t="s">
        <v>311</v>
      </c>
      <c r="F140" s="204" t="s">
        <v>312</v>
      </c>
      <c r="G140" s="205" t="s">
        <v>195</v>
      </c>
      <c r="H140" s="206">
        <v>3.2</v>
      </c>
      <c r="I140" s="207"/>
      <c r="J140" s="208">
        <f>ROUND(I140*H140,2)</f>
        <v>0</v>
      </c>
      <c r="K140" s="204" t="s">
        <v>21</v>
      </c>
      <c r="L140" s="62"/>
      <c r="M140" s="209" t="s">
        <v>21</v>
      </c>
      <c r="N140" s="210" t="s">
        <v>42</v>
      </c>
      <c r="O140" s="43"/>
      <c r="P140" s="211">
        <f>O140*H140</f>
        <v>0</v>
      </c>
      <c r="Q140" s="211">
        <v>3.0000000000000001E-5</v>
      </c>
      <c r="R140" s="211">
        <f>Q140*H140</f>
        <v>9.6000000000000002E-5</v>
      </c>
      <c r="S140" s="211">
        <v>0</v>
      </c>
      <c r="T140" s="212">
        <f>S140*H140</f>
        <v>0</v>
      </c>
      <c r="AR140" s="25" t="s">
        <v>230</v>
      </c>
      <c r="AT140" s="25" t="s">
        <v>157</v>
      </c>
      <c r="AU140" s="25" t="s">
        <v>81</v>
      </c>
      <c r="AY140" s="25" t="s">
        <v>154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79</v>
      </c>
      <c r="BK140" s="213">
        <f>ROUND(I140*H140,2)</f>
        <v>0</v>
      </c>
      <c r="BL140" s="25" t="s">
        <v>230</v>
      </c>
      <c r="BM140" s="25" t="s">
        <v>313</v>
      </c>
    </row>
    <row r="141" spans="2:65" s="1" customFormat="1" ht="27">
      <c r="B141" s="42"/>
      <c r="C141" s="64"/>
      <c r="D141" s="214" t="s">
        <v>163</v>
      </c>
      <c r="E141" s="64"/>
      <c r="F141" s="215" t="s">
        <v>314</v>
      </c>
      <c r="G141" s="64"/>
      <c r="H141" s="64"/>
      <c r="I141" s="173"/>
      <c r="J141" s="64"/>
      <c r="K141" s="64"/>
      <c r="L141" s="62"/>
      <c r="M141" s="216"/>
      <c r="N141" s="43"/>
      <c r="O141" s="43"/>
      <c r="P141" s="43"/>
      <c r="Q141" s="43"/>
      <c r="R141" s="43"/>
      <c r="S141" s="43"/>
      <c r="T141" s="79"/>
      <c r="AT141" s="25" t="s">
        <v>163</v>
      </c>
      <c r="AU141" s="25" t="s">
        <v>81</v>
      </c>
    </row>
    <row r="142" spans="2:65" s="1" customFormat="1" ht="16.5" customHeight="1">
      <c r="B142" s="42"/>
      <c r="C142" s="217" t="s">
        <v>315</v>
      </c>
      <c r="D142" s="217" t="s">
        <v>187</v>
      </c>
      <c r="E142" s="218" t="s">
        <v>316</v>
      </c>
      <c r="F142" s="219" t="s">
        <v>317</v>
      </c>
      <c r="G142" s="220" t="s">
        <v>318</v>
      </c>
      <c r="H142" s="221">
        <v>3.4000000000000002E-2</v>
      </c>
      <c r="I142" s="222"/>
      <c r="J142" s="223">
        <f>ROUND(I142*H142,2)</f>
        <v>0</v>
      </c>
      <c r="K142" s="219" t="s">
        <v>21</v>
      </c>
      <c r="L142" s="224"/>
      <c r="M142" s="225" t="s">
        <v>21</v>
      </c>
      <c r="N142" s="226" t="s">
        <v>42</v>
      </c>
      <c r="O142" s="43"/>
      <c r="P142" s="211">
        <f>O142*H142</f>
        <v>0</v>
      </c>
      <c r="Q142" s="211">
        <v>1E-3</v>
      </c>
      <c r="R142" s="211">
        <f>Q142*H142</f>
        <v>3.4000000000000007E-5</v>
      </c>
      <c r="S142" s="211">
        <v>0</v>
      </c>
      <c r="T142" s="212">
        <f>S142*H142</f>
        <v>0</v>
      </c>
      <c r="AR142" s="25" t="s">
        <v>319</v>
      </c>
      <c r="AT142" s="25" t="s">
        <v>187</v>
      </c>
      <c r="AU142" s="25" t="s">
        <v>81</v>
      </c>
      <c r="AY142" s="25" t="s">
        <v>154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79</v>
      </c>
      <c r="BK142" s="213">
        <f>ROUND(I142*H142,2)</f>
        <v>0</v>
      </c>
      <c r="BL142" s="25" t="s">
        <v>230</v>
      </c>
      <c r="BM142" s="25" t="s">
        <v>320</v>
      </c>
    </row>
    <row r="143" spans="2:65" s="1" customFormat="1" ht="16.5" customHeight="1">
      <c r="B143" s="42"/>
      <c r="C143" s="202" t="s">
        <v>321</v>
      </c>
      <c r="D143" s="202" t="s">
        <v>157</v>
      </c>
      <c r="E143" s="203" t="s">
        <v>322</v>
      </c>
      <c r="F143" s="204" t="s">
        <v>323</v>
      </c>
      <c r="G143" s="205" t="s">
        <v>195</v>
      </c>
      <c r="H143" s="206">
        <v>6.4</v>
      </c>
      <c r="I143" s="207"/>
      <c r="J143" s="208">
        <f>ROUND(I143*H143,2)</f>
        <v>0</v>
      </c>
      <c r="K143" s="204" t="s">
        <v>21</v>
      </c>
      <c r="L143" s="62"/>
      <c r="M143" s="209" t="s">
        <v>21</v>
      </c>
      <c r="N143" s="210" t="s">
        <v>42</v>
      </c>
      <c r="O143" s="43"/>
      <c r="P143" s="211">
        <f>O143*H143</f>
        <v>0</v>
      </c>
      <c r="Q143" s="211">
        <v>4.0000000000000002E-4</v>
      </c>
      <c r="R143" s="211">
        <f>Q143*H143</f>
        <v>2.5600000000000002E-3</v>
      </c>
      <c r="S143" s="211">
        <v>0</v>
      </c>
      <c r="T143" s="212">
        <f>S143*H143</f>
        <v>0</v>
      </c>
      <c r="AR143" s="25" t="s">
        <v>230</v>
      </c>
      <c r="AT143" s="25" t="s">
        <v>157</v>
      </c>
      <c r="AU143" s="25" t="s">
        <v>81</v>
      </c>
      <c r="AY143" s="25" t="s">
        <v>154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79</v>
      </c>
      <c r="BK143" s="213">
        <f>ROUND(I143*H143,2)</f>
        <v>0</v>
      </c>
      <c r="BL143" s="25" t="s">
        <v>230</v>
      </c>
      <c r="BM143" s="25" t="s">
        <v>324</v>
      </c>
    </row>
    <row r="144" spans="2:65" s="1" customFormat="1" ht="16.5" customHeight="1">
      <c r="B144" s="42"/>
      <c r="C144" s="217" t="s">
        <v>325</v>
      </c>
      <c r="D144" s="217" t="s">
        <v>187</v>
      </c>
      <c r="E144" s="218" t="s">
        <v>326</v>
      </c>
      <c r="F144" s="219" t="s">
        <v>327</v>
      </c>
      <c r="G144" s="220" t="s">
        <v>195</v>
      </c>
      <c r="H144" s="221">
        <v>9.2159999999999993</v>
      </c>
      <c r="I144" s="222"/>
      <c r="J144" s="223">
        <f>ROUND(I144*H144,2)</f>
        <v>0</v>
      </c>
      <c r="K144" s="219" t="s">
        <v>21</v>
      </c>
      <c r="L144" s="224"/>
      <c r="M144" s="225" t="s">
        <v>21</v>
      </c>
      <c r="N144" s="226" t="s">
        <v>42</v>
      </c>
      <c r="O144" s="43"/>
      <c r="P144" s="211">
        <f>O144*H144</f>
        <v>0</v>
      </c>
      <c r="Q144" s="211">
        <v>3.8800000000000002E-3</v>
      </c>
      <c r="R144" s="211">
        <f>Q144*H144</f>
        <v>3.5758079999999998E-2</v>
      </c>
      <c r="S144" s="211">
        <v>0</v>
      </c>
      <c r="T144" s="212">
        <f>S144*H144</f>
        <v>0</v>
      </c>
      <c r="AR144" s="25" t="s">
        <v>319</v>
      </c>
      <c r="AT144" s="25" t="s">
        <v>187</v>
      </c>
      <c r="AU144" s="25" t="s">
        <v>81</v>
      </c>
      <c r="AY144" s="25" t="s">
        <v>154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79</v>
      </c>
      <c r="BK144" s="213">
        <f>ROUND(I144*H144,2)</f>
        <v>0</v>
      </c>
      <c r="BL144" s="25" t="s">
        <v>230</v>
      </c>
      <c r="BM144" s="25" t="s">
        <v>328</v>
      </c>
    </row>
    <row r="145" spans="2:65" s="1" customFormat="1" ht="25.5" customHeight="1">
      <c r="B145" s="42"/>
      <c r="C145" s="202" t="s">
        <v>319</v>
      </c>
      <c r="D145" s="202" t="s">
        <v>157</v>
      </c>
      <c r="E145" s="203" t="s">
        <v>329</v>
      </c>
      <c r="F145" s="204" t="s">
        <v>330</v>
      </c>
      <c r="G145" s="205" t="s">
        <v>228</v>
      </c>
      <c r="H145" s="206">
        <v>10.5</v>
      </c>
      <c r="I145" s="207"/>
      <c r="J145" s="208">
        <f>ROUND(I145*H145,2)</f>
        <v>0</v>
      </c>
      <c r="K145" s="204" t="s">
        <v>21</v>
      </c>
      <c r="L145" s="62"/>
      <c r="M145" s="209" t="s">
        <v>21</v>
      </c>
      <c r="N145" s="210" t="s">
        <v>42</v>
      </c>
      <c r="O145" s="43"/>
      <c r="P145" s="211">
        <f>O145*H145</f>
        <v>0</v>
      </c>
      <c r="Q145" s="211">
        <v>4.0000000000000002E-4</v>
      </c>
      <c r="R145" s="211">
        <f>Q145*H145</f>
        <v>4.2000000000000006E-3</v>
      </c>
      <c r="S145" s="211">
        <v>0</v>
      </c>
      <c r="T145" s="212">
        <f>S145*H145</f>
        <v>0</v>
      </c>
      <c r="AR145" s="25" t="s">
        <v>230</v>
      </c>
      <c r="AT145" s="25" t="s">
        <v>157</v>
      </c>
      <c r="AU145" s="25" t="s">
        <v>81</v>
      </c>
      <c r="AY145" s="25" t="s">
        <v>154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79</v>
      </c>
      <c r="BK145" s="213">
        <f>ROUND(I145*H145,2)</f>
        <v>0</v>
      </c>
      <c r="BL145" s="25" t="s">
        <v>230</v>
      </c>
      <c r="BM145" s="25" t="s">
        <v>331</v>
      </c>
    </row>
    <row r="146" spans="2:65" s="1" customFormat="1" ht="16.5" customHeight="1">
      <c r="B146" s="42"/>
      <c r="C146" s="217" t="s">
        <v>332</v>
      </c>
      <c r="D146" s="217" t="s">
        <v>187</v>
      </c>
      <c r="E146" s="218" t="s">
        <v>326</v>
      </c>
      <c r="F146" s="219" t="s">
        <v>327</v>
      </c>
      <c r="G146" s="220" t="s">
        <v>195</v>
      </c>
      <c r="H146" s="221">
        <v>9.9</v>
      </c>
      <c r="I146" s="222"/>
      <c r="J146" s="223">
        <f>ROUND(I146*H146,2)</f>
        <v>0</v>
      </c>
      <c r="K146" s="219" t="s">
        <v>21</v>
      </c>
      <c r="L146" s="224"/>
      <c r="M146" s="225" t="s">
        <v>21</v>
      </c>
      <c r="N146" s="226" t="s">
        <v>42</v>
      </c>
      <c r="O146" s="43"/>
      <c r="P146" s="211">
        <f>O146*H146</f>
        <v>0</v>
      </c>
      <c r="Q146" s="211">
        <v>3.8800000000000002E-3</v>
      </c>
      <c r="R146" s="211">
        <f>Q146*H146</f>
        <v>3.8412000000000002E-2</v>
      </c>
      <c r="S146" s="211">
        <v>0</v>
      </c>
      <c r="T146" s="212">
        <f>S146*H146</f>
        <v>0</v>
      </c>
      <c r="AR146" s="25" t="s">
        <v>319</v>
      </c>
      <c r="AT146" s="25" t="s">
        <v>187</v>
      </c>
      <c r="AU146" s="25" t="s">
        <v>81</v>
      </c>
      <c r="AY146" s="25" t="s">
        <v>154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79</v>
      </c>
      <c r="BK146" s="213">
        <f>ROUND(I146*H146,2)</f>
        <v>0</v>
      </c>
      <c r="BL146" s="25" t="s">
        <v>230</v>
      </c>
      <c r="BM146" s="25" t="s">
        <v>333</v>
      </c>
    </row>
    <row r="147" spans="2:65" s="1" customFormat="1" ht="27">
      <c r="B147" s="42"/>
      <c r="C147" s="64"/>
      <c r="D147" s="214" t="s">
        <v>163</v>
      </c>
      <c r="E147" s="64"/>
      <c r="F147" s="215" t="s">
        <v>334</v>
      </c>
      <c r="G147" s="64"/>
      <c r="H147" s="64"/>
      <c r="I147" s="173"/>
      <c r="J147" s="64"/>
      <c r="K147" s="64"/>
      <c r="L147" s="62"/>
      <c r="M147" s="216"/>
      <c r="N147" s="43"/>
      <c r="O147" s="43"/>
      <c r="P147" s="43"/>
      <c r="Q147" s="43"/>
      <c r="R147" s="43"/>
      <c r="S147" s="43"/>
      <c r="T147" s="79"/>
      <c r="AT147" s="25" t="s">
        <v>163</v>
      </c>
      <c r="AU147" s="25" t="s">
        <v>81</v>
      </c>
    </row>
    <row r="148" spans="2:65" s="11" customFormat="1" ht="29.85" customHeight="1">
      <c r="B148" s="186"/>
      <c r="C148" s="187"/>
      <c r="D148" s="188" t="s">
        <v>70</v>
      </c>
      <c r="E148" s="200" t="s">
        <v>335</v>
      </c>
      <c r="F148" s="200" t="s">
        <v>336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P149</f>
        <v>0</v>
      </c>
      <c r="Q148" s="194"/>
      <c r="R148" s="195">
        <f>R149</f>
        <v>0</v>
      </c>
      <c r="S148" s="194"/>
      <c r="T148" s="196">
        <f>T149</f>
        <v>0</v>
      </c>
      <c r="AR148" s="197" t="s">
        <v>81</v>
      </c>
      <c r="AT148" s="198" t="s">
        <v>70</v>
      </c>
      <c r="AU148" s="198" t="s">
        <v>79</v>
      </c>
      <c r="AY148" s="197" t="s">
        <v>154</v>
      </c>
      <c r="BK148" s="199">
        <f>BK149</f>
        <v>0</v>
      </c>
    </row>
    <row r="149" spans="2:65" s="1" customFormat="1" ht="16.5" customHeight="1">
      <c r="B149" s="42"/>
      <c r="C149" s="202" t="s">
        <v>81</v>
      </c>
      <c r="D149" s="202" t="s">
        <v>157</v>
      </c>
      <c r="E149" s="203" t="s">
        <v>337</v>
      </c>
      <c r="F149" s="204" t="s">
        <v>338</v>
      </c>
      <c r="G149" s="205" t="s">
        <v>339</v>
      </c>
      <c r="H149" s="238"/>
      <c r="I149" s="207"/>
      <c r="J149" s="208">
        <f>ROUND(I149*H149,2)</f>
        <v>0</v>
      </c>
      <c r="K149" s="204" t="s">
        <v>21</v>
      </c>
      <c r="L149" s="62"/>
      <c r="M149" s="209" t="s">
        <v>21</v>
      </c>
      <c r="N149" s="210" t="s">
        <v>42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230</v>
      </c>
      <c r="AT149" s="25" t="s">
        <v>157</v>
      </c>
      <c r="AU149" s="25" t="s">
        <v>81</v>
      </c>
      <c r="AY149" s="25" t="s">
        <v>154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79</v>
      </c>
      <c r="BK149" s="213">
        <f>ROUND(I149*H149,2)</f>
        <v>0</v>
      </c>
      <c r="BL149" s="25" t="s">
        <v>230</v>
      </c>
      <c r="BM149" s="25" t="s">
        <v>340</v>
      </c>
    </row>
    <row r="150" spans="2:65" s="11" customFormat="1" ht="37.35" customHeight="1">
      <c r="B150" s="186"/>
      <c r="C150" s="187"/>
      <c r="D150" s="188" t="s">
        <v>70</v>
      </c>
      <c r="E150" s="189" t="s">
        <v>341</v>
      </c>
      <c r="F150" s="189" t="s">
        <v>342</v>
      </c>
      <c r="G150" s="187"/>
      <c r="H150" s="187"/>
      <c r="I150" s="190"/>
      <c r="J150" s="191">
        <f>BK150</f>
        <v>0</v>
      </c>
      <c r="K150" s="187"/>
      <c r="L150" s="192"/>
      <c r="M150" s="193"/>
      <c r="N150" s="194"/>
      <c r="O150" s="194"/>
      <c r="P150" s="195">
        <f>P151</f>
        <v>0</v>
      </c>
      <c r="Q150" s="194"/>
      <c r="R150" s="195">
        <f>R151</f>
        <v>0</v>
      </c>
      <c r="S150" s="194"/>
      <c r="T150" s="196">
        <f>T151</f>
        <v>0</v>
      </c>
      <c r="AR150" s="197" t="s">
        <v>161</v>
      </c>
      <c r="AT150" s="198" t="s">
        <v>70</v>
      </c>
      <c r="AU150" s="198" t="s">
        <v>71</v>
      </c>
      <c r="AY150" s="197" t="s">
        <v>154</v>
      </c>
      <c r="BK150" s="199">
        <f>BK151</f>
        <v>0</v>
      </c>
    </row>
    <row r="151" spans="2:65" s="11" customFormat="1" ht="19.899999999999999" customHeight="1">
      <c r="B151" s="186"/>
      <c r="C151" s="187"/>
      <c r="D151" s="188" t="s">
        <v>70</v>
      </c>
      <c r="E151" s="200" t="s">
        <v>343</v>
      </c>
      <c r="F151" s="200" t="s">
        <v>344</v>
      </c>
      <c r="G151" s="187"/>
      <c r="H151" s="187"/>
      <c r="I151" s="190"/>
      <c r="J151" s="201">
        <f>BK151</f>
        <v>0</v>
      </c>
      <c r="K151" s="187"/>
      <c r="L151" s="192"/>
      <c r="M151" s="193"/>
      <c r="N151" s="194"/>
      <c r="O151" s="194"/>
      <c r="P151" s="195">
        <f>SUM(P152:P154)</f>
        <v>0</v>
      </c>
      <c r="Q151" s="194"/>
      <c r="R151" s="195">
        <f>SUM(R152:R154)</f>
        <v>0</v>
      </c>
      <c r="S151" s="194"/>
      <c r="T151" s="196">
        <f>SUM(T152:T154)</f>
        <v>0</v>
      </c>
      <c r="AR151" s="197" t="s">
        <v>161</v>
      </c>
      <c r="AT151" s="198" t="s">
        <v>70</v>
      </c>
      <c r="AU151" s="198" t="s">
        <v>79</v>
      </c>
      <c r="AY151" s="197" t="s">
        <v>154</v>
      </c>
      <c r="BK151" s="199">
        <f>SUM(BK152:BK154)</f>
        <v>0</v>
      </c>
    </row>
    <row r="152" spans="2:65" s="1" customFormat="1" ht="51" customHeight="1">
      <c r="B152" s="42"/>
      <c r="C152" s="202" t="s">
        <v>345</v>
      </c>
      <c r="D152" s="202" t="s">
        <v>157</v>
      </c>
      <c r="E152" s="203" t="s">
        <v>346</v>
      </c>
      <c r="F152" s="204" t="s">
        <v>347</v>
      </c>
      <c r="G152" s="205" t="s">
        <v>348</v>
      </c>
      <c r="H152" s="206">
        <v>1</v>
      </c>
      <c r="I152" s="207"/>
      <c r="J152" s="208">
        <f>ROUND(I152*H152,2)</f>
        <v>0</v>
      </c>
      <c r="K152" s="204" t="s">
        <v>21</v>
      </c>
      <c r="L152" s="62"/>
      <c r="M152" s="209" t="s">
        <v>21</v>
      </c>
      <c r="N152" s="210" t="s">
        <v>42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349</v>
      </c>
      <c r="AT152" s="25" t="s">
        <v>157</v>
      </c>
      <c r="AU152" s="25" t="s">
        <v>81</v>
      </c>
      <c r="AY152" s="25" t="s">
        <v>154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79</v>
      </c>
      <c r="BK152" s="213">
        <f>ROUND(I152*H152,2)</f>
        <v>0</v>
      </c>
      <c r="BL152" s="25" t="s">
        <v>349</v>
      </c>
      <c r="BM152" s="25" t="s">
        <v>350</v>
      </c>
    </row>
    <row r="153" spans="2:65" s="1" customFormat="1" ht="16.5" customHeight="1">
      <c r="B153" s="42"/>
      <c r="C153" s="202" t="s">
        <v>351</v>
      </c>
      <c r="D153" s="202" t="s">
        <v>157</v>
      </c>
      <c r="E153" s="203" t="s">
        <v>352</v>
      </c>
      <c r="F153" s="204" t="s">
        <v>353</v>
      </c>
      <c r="G153" s="205" t="s">
        <v>348</v>
      </c>
      <c r="H153" s="206">
        <v>1</v>
      </c>
      <c r="I153" s="207"/>
      <c r="J153" s="208">
        <f>ROUND(I153*H153,2)</f>
        <v>0</v>
      </c>
      <c r="K153" s="204" t="s">
        <v>21</v>
      </c>
      <c r="L153" s="62"/>
      <c r="M153" s="209" t="s">
        <v>21</v>
      </c>
      <c r="N153" s="210" t="s">
        <v>42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349</v>
      </c>
      <c r="AT153" s="25" t="s">
        <v>157</v>
      </c>
      <c r="AU153" s="25" t="s">
        <v>81</v>
      </c>
      <c r="AY153" s="25" t="s">
        <v>154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79</v>
      </c>
      <c r="BK153" s="213">
        <f>ROUND(I153*H153,2)</f>
        <v>0</v>
      </c>
      <c r="BL153" s="25" t="s">
        <v>349</v>
      </c>
      <c r="BM153" s="25" t="s">
        <v>354</v>
      </c>
    </row>
    <row r="154" spans="2:65" s="1" customFormat="1" ht="25.5" customHeight="1">
      <c r="B154" s="42"/>
      <c r="C154" s="202" t="s">
        <v>355</v>
      </c>
      <c r="D154" s="202" t="s">
        <v>157</v>
      </c>
      <c r="E154" s="203" t="s">
        <v>356</v>
      </c>
      <c r="F154" s="204" t="s">
        <v>357</v>
      </c>
      <c r="G154" s="205" t="s">
        <v>348</v>
      </c>
      <c r="H154" s="206">
        <v>1</v>
      </c>
      <c r="I154" s="207"/>
      <c r="J154" s="208">
        <f>ROUND(I154*H154,2)</f>
        <v>0</v>
      </c>
      <c r="K154" s="204" t="s">
        <v>21</v>
      </c>
      <c r="L154" s="62"/>
      <c r="M154" s="209" t="s">
        <v>21</v>
      </c>
      <c r="N154" s="239" t="s">
        <v>42</v>
      </c>
      <c r="O154" s="240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5" t="s">
        <v>349</v>
      </c>
      <c r="AT154" s="25" t="s">
        <v>157</v>
      </c>
      <c r="AU154" s="25" t="s">
        <v>81</v>
      </c>
      <c r="AY154" s="25" t="s">
        <v>154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79</v>
      </c>
      <c r="BK154" s="213">
        <f>ROUND(I154*H154,2)</f>
        <v>0</v>
      </c>
      <c r="BL154" s="25" t="s">
        <v>349</v>
      </c>
      <c r="BM154" s="25" t="s">
        <v>358</v>
      </c>
    </row>
    <row r="155" spans="2:65" s="1" customFormat="1" ht="6.95" customHeight="1">
      <c r="B155" s="57"/>
      <c r="C155" s="58"/>
      <c r="D155" s="58"/>
      <c r="E155" s="58"/>
      <c r="F155" s="58"/>
      <c r="G155" s="58"/>
      <c r="H155" s="58"/>
      <c r="I155" s="149"/>
      <c r="J155" s="58"/>
      <c r="K155" s="58"/>
      <c r="L155" s="62"/>
    </row>
  </sheetData>
  <sheetProtection algorithmName="SHA-512" hashValue="xXTuidPrzl3hjwY03dElUzR3Ax1agFXL6kUNQBklWSWhKd9uNTM3tatpRDbdnWVQne+aMBccG1qR9GL2F+oZDA==" saltValue="4ZQlZKmb/OSddr7JP4kSH6hgRCmnU8wMp8mzr1aiRMjEg4vtlU6/tuelhoeYRAPfSzKwgn/V7nGjcrbgJEsYeQ==" spinCount="100000" sheet="1" objects="1" scenarios="1" formatColumns="0" formatRows="0" autoFilter="0"/>
  <autoFilter ref="C88:K154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359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ROUND(J84,2)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ROUND(SUM(BE84:BE162), 2)</f>
        <v>0</v>
      </c>
      <c r="G30" s="43"/>
      <c r="H30" s="43"/>
      <c r="I30" s="141">
        <v>0.21</v>
      </c>
      <c r="J30" s="140">
        <f>ROUND(ROUND((SUM(BE84:BE162)),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ROUND(SUM(BF84:BF162), 2)</f>
        <v>0</v>
      </c>
      <c r="G31" s="43"/>
      <c r="H31" s="43"/>
      <c r="I31" s="141">
        <v>0.15</v>
      </c>
      <c r="J31" s="140">
        <f>ROUND(ROUND((SUM(BF84:BF162)),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ROUND(SUM(BG84:BG162),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ROUND(SUM(BH84:BH162),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ROUND(SUM(BI84:BI162),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02 - SO 02 Komunikace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J84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125</v>
      </c>
      <c r="E57" s="162"/>
      <c r="F57" s="162"/>
      <c r="G57" s="162"/>
      <c r="H57" s="162"/>
      <c r="I57" s="163"/>
      <c r="J57" s="164">
        <f>J85</f>
        <v>0</v>
      </c>
      <c r="K57" s="165"/>
    </row>
    <row r="58" spans="2:47" s="9" customFormat="1" ht="19.899999999999999" customHeight="1">
      <c r="B58" s="166"/>
      <c r="C58" s="167"/>
      <c r="D58" s="168" t="s">
        <v>126</v>
      </c>
      <c r="E58" s="169"/>
      <c r="F58" s="169"/>
      <c r="G58" s="169"/>
      <c r="H58" s="169"/>
      <c r="I58" s="170"/>
      <c r="J58" s="171">
        <f>J86</f>
        <v>0</v>
      </c>
      <c r="K58" s="172"/>
    </row>
    <row r="59" spans="2:47" s="9" customFormat="1" ht="19.899999999999999" customHeight="1">
      <c r="B59" s="166"/>
      <c r="C59" s="167"/>
      <c r="D59" s="168" t="s">
        <v>360</v>
      </c>
      <c r="E59" s="169"/>
      <c r="F59" s="169"/>
      <c r="G59" s="169"/>
      <c r="H59" s="169"/>
      <c r="I59" s="170"/>
      <c r="J59" s="171">
        <f>J101</f>
        <v>0</v>
      </c>
      <c r="K59" s="172"/>
    </row>
    <row r="60" spans="2:47" s="9" customFormat="1" ht="19.899999999999999" customHeight="1">
      <c r="B60" s="166"/>
      <c r="C60" s="167"/>
      <c r="D60" s="168" t="s">
        <v>130</v>
      </c>
      <c r="E60" s="169"/>
      <c r="F60" s="169"/>
      <c r="G60" s="169"/>
      <c r="H60" s="169"/>
      <c r="I60" s="170"/>
      <c r="J60" s="171">
        <f>J119</f>
        <v>0</v>
      </c>
      <c r="K60" s="172"/>
    </row>
    <row r="61" spans="2:47" s="9" customFormat="1" ht="19.899999999999999" customHeight="1">
      <c r="B61" s="166"/>
      <c r="C61" s="167"/>
      <c r="D61" s="168" t="s">
        <v>131</v>
      </c>
      <c r="E61" s="169"/>
      <c r="F61" s="169"/>
      <c r="G61" s="169"/>
      <c r="H61" s="169"/>
      <c r="I61" s="170"/>
      <c r="J61" s="171">
        <f>J140</f>
        <v>0</v>
      </c>
      <c r="K61" s="172"/>
    </row>
    <row r="62" spans="2:47" s="9" customFormat="1" ht="19.899999999999999" customHeight="1">
      <c r="B62" s="166"/>
      <c r="C62" s="167"/>
      <c r="D62" s="168" t="s">
        <v>132</v>
      </c>
      <c r="E62" s="169"/>
      <c r="F62" s="169"/>
      <c r="G62" s="169"/>
      <c r="H62" s="169"/>
      <c r="I62" s="170"/>
      <c r="J62" s="171">
        <f>J147</f>
        <v>0</v>
      </c>
      <c r="K62" s="172"/>
    </row>
    <row r="63" spans="2:47" s="8" customFormat="1" ht="24.95" customHeight="1">
      <c r="B63" s="159"/>
      <c r="C63" s="160"/>
      <c r="D63" s="161" t="s">
        <v>136</v>
      </c>
      <c r="E63" s="162"/>
      <c r="F63" s="162"/>
      <c r="G63" s="162"/>
      <c r="H63" s="162"/>
      <c r="I63" s="163"/>
      <c r="J63" s="164">
        <f>J149</f>
        <v>0</v>
      </c>
      <c r="K63" s="165"/>
    </row>
    <row r="64" spans="2:47" s="9" customFormat="1" ht="19.899999999999999" customHeight="1">
      <c r="B64" s="166"/>
      <c r="C64" s="167"/>
      <c r="D64" s="168" t="s">
        <v>137</v>
      </c>
      <c r="E64" s="169"/>
      <c r="F64" s="169"/>
      <c r="G64" s="169"/>
      <c r="H64" s="169"/>
      <c r="I64" s="170"/>
      <c r="J64" s="171">
        <f>J150</f>
        <v>0</v>
      </c>
      <c r="K64" s="172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138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6.5" customHeight="1">
      <c r="B74" s="42"/>
      <c r="C74" s="64"/>
      <c r="D74" s="64"/>
      <c r="E74" s="399" t="str">
        <f>E7</f>
        <v>Horažďovice - Revitalizace sídliště Šumavská - Pod Vodojemem - II. etapa</v>
      </c>
      <c r="F74" s="400"/>
      <c r="G74" s="400"/>
      <c r="H74" s="400"/>
      <c r="I74" s="173"/>
      <c r="J74" s="64"/>
      <c r="K74" s="64"/>
      <c r="L74" s="62"/>
    </row>
    <row r="75" spans="2:12" s="1" customFormat="1" ht="14.45" customHeight="1">
      <c r="B75" s="42"/>
      <c r="C75" s="66" t="s">
        <v>117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71" t="str">
        <f>E9</f>
        <v>02 - SO 02 Komunikace</v>
      </c>
      <c r="F76" s="401"/>
      <c r="G76" s="401"/>
      <c r="H76" s="401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F12</f>
        <v xml:space="preserve"> </v>
      </c>
      <c r="G78" s="64"/>
      <c r="H78" s="64"/>
      <c r="I78" s="175" t="s">
        <v>25</v>
      </c>
      <c r="J78" s="74" t="str">
        <f>IF(J12="","",J12)</f>
        <v>7. 1. 2019</v>
      </c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5">
      <c r="B80" s="42"/>
      <c r="C80" s="66" t="s">
        <v>27</v>
      </c>
      <c r="D80" s="64"/>
      <c r="E80" s="64"/>
      <c r="F80" s="174" t="str">
        <f>E15</f>
        <v xml:space="preserve"> </v>
      </c>
      <c r="G80" s="64"/>
      <c r="H80" s="64"/>
      <c r="I80" s="175" t="s">
        <v>33</v>
      </c>
      <c r="J80" s="174" t="str">
        <f>E21</f>
        <v xml:space="preserve"> </v>
      </c>
      <c r="K80" s="64"/>
      <c r="L80" s="62"/>
    </row>
    <row r="81" spans="2:65" s="1" customFormat="1" ht="14.45" customHeight="1">
      <c r="B81" s="42"/>
      <c r="C81" s="66" t="s">
        <v>31</v>
      </c>
      <c r="D81" s="64"/>
      <c r="E81" s="64"/>
      <c r="F81" s="174" t="str">
        <f>IF(E18="","",E18)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139</v>
      </c>
      <c r="D83" s="178" t="s">
        <v>56</v>
      </c>
      <c r="E83" s="178" t="s">
        <v>52</v>
      </c>
      <c r="F83" s="178" t="s">
        <v>140</v>
      </c>
      <c r="G83" s="178" t="s">
        <v>141</v>
      </c>
      <c r="H83" s="178" t="s">
        <v>142</v>
      </c>
      <c r="I83" s="179" t="s">
        <v>143</v>
      </c>
      <c r="J83" s="178" t="s">
        <v>122</v>
      </c>
      <c r="K83" s="180" t="s">
        <v>144</v>
      </c>
      <c r="L83" s="181"/>
      <c r="M83" s="82" t="s">
        <v>145</v>
      </c>
      <c r="N83" s="83" t="s">
        <v>41</v>
      </c>
      <c r="O83" s="83" t="s">
        <v>146</v>
      </c>
      <c r="P83" s="83" t="s">
        <v>147</v>
      </c>
      <c r="Q83" s="83" t="s">
        <v>148</v>
      </c>
      <c r="R83" s="83" t="s">
        <v>149</v>
      </c>
      <c r="S83" s="83" t="s">
        <v>150</v>
      </c>
      <c r="T83" s="84" t="s">
        <v>151</v>
      </c>
    </row>
    <row r="84" spans="2:65" s="1" customFormat="1" ht="29.25" customHeight="1">
      <c r="B84" s="42"/>
      <c r="C84" s="88" t="s">
        <v>123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P85+P149</f>
        <v>0</v>
      </c>
      <c r="Q84" s="86"/>
      <c r="R84" s="183">
        <f>R85+R149</f>
        <v>2434.8456988000007</v>
      </c>
      <c r="S84" s="86"/>
      <c r="T84" s="184">
        <f>T85+T149</f>
        <v>1287.0630000000001</v>
      </c>
      <c r="AT84" s="25" t="s">
        <v>70</v>
      </c>
      <c r="AU84" s="25" t="s">
        <v>124</v>
      </c>
      <c r="BK84" s="185">
        <f>BK85+BK149</f>
        <v>0</v>
      </c>
    </row>
    <row r="85" spans="2:65" s="11" customFormat="1" ht="37.35" customHeight="1">
      <c r="B85" s="186"/>
      <c r="C85" s="187"/>
      <c r="D85" s="188" t="s">
        <v>70</v>
      </c>
      <c r="E85" s="189" t="s">
        <v>152</v>
      </c>
      <c r="F85" s="189" t="s">
        <v>153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P86+P101+P119+P140+P147</f>
        <v>0</v>
      </c>
      <c r="Q85" s="194"/>
      <c r="R85" s="195">
        <f>R86+R101+R119+R140+R147</f>
        <v>2434.8456988000007</v>
      </c>
      <c r="S85" s="194"/>
      <c r="T85" s="196">
        <f>T86+T101+T119+T140+T147</f>
        <v>1287.0630000000001</v>
      </c>
      <c r="AR85" s="197" t="s">
        <v>79</v>
      </c>
      <c r="AT85" s="198" t="s">
        <v>70</v>
      </c>
      <c r="AU85" s="198" t="s">
        <v>71</v>
      </c>
      <c r="AY85" s="197" t="s">
        <v>154</v>
      </c>
      <c r="BK85" s="199">
        <f>BK86+BK101+BK119+BK140+BK147</f>
        <v>0</v>
      </c>
    </row>
    <row r="86" spans="2:65" s="11" customFormat="1" ht="19.899999999999999" customHeight="1">
      <c r="B86" s="186"/>
      <c r="C86" s="187"/>
      <c r="D86" s="188" t="s">
        <v>70</v>
      </c>
      <c r="E86" s="200" t="s">
        <v>79</v>
      </c>
      <c r="F86" s="200" t="s">
        <v>155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SUM(P87:P100)</f>
        <v>0</v>
      </c>
      <c r="Q86" s="194"/>
      <c r="R86" s="195">
        <f>SUM(R87:R100)</f>
        <v>0</v>
      </c>
      <c r="S86" s="194"/>
      <c r="T86" s="196">
        <f>SUM(T87:T100)</f>
        <v>1286.817</v>
      </c>
      <c r="AR86" s="197" t="s">
        <v>79</v>
      </c>
      <c r="AT86" s="198" t="s">
        <v>70</v>
      </c>
      <c r="AU86" s="198" t="s">
        <v>79</v>
      </c>
      <c r="AY86" s="197" t="s">
        <v>154</v>
      </c>
      <c r="BK86" s="199">
        <f>SUM(BK87:BK100)</f>
        <v>0</v>
      </c>
    </row>
    <row r="87" spans="2:65" s="1" customFormat="1" ht="16.5" customHeight="1">
      <c r="B87" s="42"/>
      <c r="C87" s="202" t="s">
        <v>156</v>
      </c>
      <c r="D87" s="202" t="s">
        <v>157</v>
      </c>
      <c r="E87" s="203" t="s">
        <v>361</v>
      </c>
      <c r="F87" s="204" t="s">
        <v>362</v>
      </c>
      <c r="G87" s="205" t="s">
        <v>195</v>
      </c>
      <c r="H87" s="206">
        <v>499</v>
      </c>
      <c r="I87" s="207"/>
      <c r="J87" s="208">
        <f t="shared" ref="J87:J97" si="0">ROUND(I87*H87,2)</f>
        <v>0</v>
      </c>
      <c r="K87" s="204" t="s">
        <v>21</v>
      </c>
      <c r="L87" s="62"/>
      <c r="M87" s="209" t="s">
        <v>21</v>
      </c>
      <c r="N87" s="210" t="s">
        <v>42</v>
      </c>
      <c r="O87" s="43"/>
      <c r="P87" s="211">
        <f t="shared" ref="P87:P97" si="1">O87*H87</f>
        <v>0</v>
      </c>
      <c r="Q87" s="211">
        <v>0</v>
      </c>
      <c r="R87" s="211">
        <f t="shared" ref="R87:R97" si="2">Q87*H87</f>
        <v>0</v>
      </c>
      <c r="S87" s="211">
        <v>0.17</v>
      </c>
      <c r="T87" s="212">
        <f t="shared" ref="T87:T97" si="3">S87*H87</f>
        <v>84.830000000000013</v>
      </c>
      <c r="AR87" s="25" t="s">
        <v>161</v>
      </c>
      <c r="AT87" s="25" t="s">
        <v>157</v>
      </c>
      <c r="AU87" s="25" t="s">
        <v>81</v>
      </c>
      <c r="AY87" s="25" t="s">
        <v>154</v>
      </c>
      <c r="BE87" s="213">
        <f t="shared" ref="BE87:BE97" si="4">IF(N87="základní",J87,0)</f>
        <v>0</v>
      </c>
      <c r="BF87" s="213">
        <f t="shared" ref="BF87:BF97" si="5">IF(N87="snížená",J87,0)</f>
        <v>0</v>
      </c>
      <c r="BG87" s="213">
        <f t="shared" ref="BG87:BG97" si="6">IF(N87="zákl. přenesená",J87,0)</f>
        <v>0</v>
      </c>
      <c r="BH87" s="213">
        <f t="shared" ref="BH87:BH97" si="7">IF(N87="sníž. přenesená",J87,0)</f>
        <v>0</v>
      </c>
      <c r="BI87" s="213">
        <f t="shared" ref="BI87:BI97" si="8">IF(N87="nulová",J87,0)</f>
        <v>0</v>
      </c>
      <c r="BJ87" s="25" t="s">
        <v>79</v>
      </c>
      <c r="BK87" s="213">
        <f t="shared" ref="BK87:BK97" si="9">ROUND(I87*H87,2)</f>
        <v>0</v>
      </c>
      <c r="BL87" s="25" t="s">
        <v>161</v>
      </c>
      <c r="BM87" s="25" t="s">
        <v>363</v>
      </c>
    </row>
    <row r="88" spans="2:65" s="1" customFormat="1" ht="16.5" customHeight="1">
      <c r="B88" s="42"/>
      <c r="C88" s="202" t="s">
        <v>161</v>
      </c>
      <c r="D88" s="202" t="s">
        <v>157</v>
      </c>
      <c r="E88" s="203" t="s">
        <v>364</v>
      </c>
      <c r="F88" s="204" t="s">
        <v>365</v>
      </c>
      <c r="G88" s="205" t="s">
        <v>195</v>
      </c>
      <c r="H88" s="206">
        <v>1994</v>
      </c>
      <c r="I88" s="207"/>
      <c r="J88" s="208">
        <f t="shared" si="0"/>
        <v>0</v>
      </c>
      <c r="K88" s="204" t="s">
        <v>21</v>
      </c>
      <c r="L88" s="62"/>
      <c r="M88" s="209" t="s">
        <v>21</v>
      </c>
      <c r="N88" s="210" t="s">
        <v>42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0.28999999999999998</v>
      </c>
      <c r="T88" s="212">
        <f t="shared" si="3"/>
        <v>578.26</v>
      </c>
      <c r="AR88" s="25" t="s">
        <v>161</v>
      </c>
      <c r="AT88" s="25" t="s">
        <v>157</v>
      </c>
      <c r="AU88" s="25" t="s">
        <v>81</v>
      </c>
      <c r="AY88" s="25" t="s">
        <v>154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79</v>
      </c>
      <c r="BK88" s="213">
        <f t="shared" si="9"/>
        <v>0</v>
      </c>
      <c r="BL88" s="25" t="s">
        <v>161</v>
      </c>
      <c r="BM88" s="25" t="s">
        <v>366</v>
      </c>
    </row>
    <row r="89" spans="2:65" s="1" customFormat="1" ht="16.5" customHeight="1">
      <c r="B89" s="42"/>
      <c r="C89" s="202" t="s">
        <v>168</v>
      </c>
      <c r="D89" s="202" t="s">
        <v>157</v>
      </c>
      <c r="E89" s="203" t="s">
        <v>367</v>
      </c>
      <c r="F89" s="204" t="s">
        <v>368</v>
      </c>
      <c r="G89" s="205" t="s">
        <v>195</v>
      </c>
      <c r="H89" s="206">
        <v>499</v>
      </c>
      <c r="I89" s="207"/>
      <c r="J89" s="208">
        <f t="shared" si="0"/>
        <v>0</v>
      </c>
      <c r="K89" s="204" t="s">
        <v>21</v>
      </c>
      <c r="L89" s="62"/>
      <c r="M89" s="209" t="s">
        <v>21</v>
      </c>
      <c r="N89" s="210" t="s">
        <v>42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9.8000000000000004E-2</v>
      </c>
      <c r="T89" s="212">
        <f t="shared" si="3"/>
        <v>48.902000000000001</v>
      </c>
      <c r="AR89" s="25" t="s">
        <v>161</v>
      </c>
      <c r="AT89" s="25" t="s">
        <v>157</v>
      </c>
      <c r="AU89" s="25" t="s">
        <v>81</v>
      </c>
      <c r="AY89" s="25" t="s">
        <v>154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79</v>
      </c>
      <c r="BK89" s="213">
        <f t="shared" si="9"/>
        <v>0</v>
      </c>
      <c r="BL89" s="25" t="s">
        <v>161</v>
      </c>
      <c r="BM89" s="25" t="s">
        <v>369</v>
      </c>
    </row>
    <row r="90" spans="2:65" s="1" customFormat="1" ht="16.5" customHeight="1">
      <c r="B90" s="42"/>
      <c r="C90" s="202" t="s">
        <v>172</v>
      </c>
      <c r="D90" s="202" t="s">
        <v>157</v>
      </c>
      <c r="E90" s="203" t="s">
        <v>370</v>
      </c>
      <c r="F90" s="204" t="s">
        <v>371</v>
      </c>
      <c r="G90" s="205" t="s">
        <v>195</v>
      </c>
      <c r="H90" s="206">
        <v>1994</v>
      </c>
      <c r="I90" s="207"/>
      <c r="J90" s="208">
        <f t="shared" si="0"/>
        <v>0</v>
      </c>
      <c r="K90" s="204" t="s">
        <v>21</v>
      </c>
      <c r="L90" s="62"/>
      <c r="M90" s="209" t="s">
        <v>21</v>
      </c>
      <c r="N90" s="210" t="s">
        <v>42</v>
      </c>
      <c r="O90" s="43"/>
      <c r="P90" s="211">
        <f t="shared" si="1"/>
        <v>0</v>
      </c>
      <c r="Q90" s="211">
        <v>0</v>
      </c>
      <c r="R90" s="211">
        <f t="shared" si="2"/>
        <v>0</v>
      </c>
      <c r="S90" s="211">
        <v>0.22</v>
      </c>
      <c r="T90" s="212">
        <f t="shared" si="3"/>
        <v>438.68</v>
      </c>
      <c r="AR90" s="25" t="s">
        <v>161</v>
      </c>
      <c r="AT90" s="25" t="s">
        <v>157</v>
      </c>
      <c r="AU90" s="25" t="s">
        <v>81</v>
      </c>
      <c r="AY90" s="25" t="s">
        <v>154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79</v>
      </c>
      <c r="BK90" s="213">
        <f t="shared" si="9"/>
        <v>0</v>
      </c>
      <c r="BL90" s="25" t="s">
        <v>161</v>
      </c>
      <c r="BM90" s="25" t="s">
        <v>372</v>
      </c>
    </row>
    <row r="91" spans="2:65" s="1" customFormat="1" ht="16.5" customHeight="1">
      <c r="B91" s="42"/>
      <c r="C91" s="202" t="s">
        <v>79</v>
      </c>
      <c r="D91" s="202" t="s">
        <v>157</v>
      </c>
      <c r="E91" s="203" t="s">
        <v>373</v>
      </c>
      <c r="F91" s="204" t="s">
        <v>374</v>
      </c>
      <c r="G91" s="205" t="s">
        <v>228</v>
      </c>
      <c r="H91" s="206">
        <v>605</v>
      </c>
      <c r="I91" s="207"/>
      <c r="J91" s="208">
        <f t="shared" si="0"/>
        <v>0</v>
      </c>
      <c r="K91" s="204" t="s">
        <v>21</v>
      </c>
      <c r="L91" s="62"/>
      <c r="M91" s="209" t="s">
        <v>21</v>
      </c>
      <c r="N91" s="210" t="s">
        <v>42</v>
      </c>
      <c r="O91" s="43"/>
      <c r="P91" s="211">
        <f t="shared" si="1"/>
        <v>0</v>
      </c>
      <c r="Q91" s="211">
        <v>0</v>
      </c>
      <c r="R91" s="211">
        <f t="shared" si="2"/>
        <v>0</v>
      </c>
      <c r="S91" s="211">
        <v>0.20499999999999999</v>
      </c>
      <c r="T91" s="212">
        <f t="shared" si="3"/>
        <v>124.02499999999999</v>
      </c>
      <c r="AR91" s="25" t="s">
        <v>161</v>
      </c>
      <c r="AT91" s="25" t="s">
        <v>157</v>
      </c>
      <c r="AU91" s="25" t="s">
        <v>81</v>
      </c>
      <c r="AY91" s="25" t="s">
        <v>154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79</v>
      </c>
      <c r="BK91" s="213">
        <f t="shared" si="9"/>
        <v>0</v>
      </c>
      <c r="BL91" s="25" t="s">
        <v>161</v>
      </c>
      <c r="BM91" s="25" t="s">
        <v>375</v>
      </c>
    </row>
    <row r="92" spans="2:65" s="1" customFormat="1" ht="16.5" customHeight="1">
      <c r="B92" s="42"/>
      <c r="C92" s="202" t="s">
        <v>81</v>
      </c>
      <c r="D92" s="202" t="s">
        <v>157</v>
      </c>
      <c r="E92" s="203" t="s">
        <v>376</v>
      </c>
      <c r="F92" s="204" t="s">
        <v>377</v>
      </c>
      <c r="G92" s="205" t="s">
        <v>228</v>
      </c>
      <c r="H92" s="206">
        <v>303</v>
      </c>
      <c r="I92" s="207"/>
      <c r="J92" s="208">
        <f t="shared" si="0"/>
        <v>0</v>
      </c>
      <c r="K92" s="204" t="s">
        <v>21</v>
      </c>
      <c r="L92" s="62"/>
      <c r="M92" s="209" t="s">
        <v>21</v>
      </c>
      <c r="N92" s="210" t="s">
        <v>42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0.04</v>
      </c>
      <c r="T92" s="212">
        <f t="shared" si="3"/>
        <v>12.120000000000001</v>
      </c>
      <c r="AR92" s="25" t="s">
        <v>161</v>
      </c>
      <c r="AT92" s="25" t="s">
        <v>157</v>
      </c>
      <c r="AU92" s="25" t="s">
        <v>81</v>
      </c>
      <c r="AY92" s="25" t="s">
        <v>154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79</v>
      </c>
      <c r="BK92" s="213">
        <f t="shared" si="9"/>
        <v>0</v>
      </c>
      <c r="BL92" s="25" t="s">
        <v>161</v>
      </c>
      <c r="BM92" s="25" t="s">
        <v>378</v>
      </c>
    </row>
    <row r="93" spans="2:65" s="1" customFormat="1" ht="16.5" customHeight="1">
      <c r="B93" s="42"/>
      <c r="C93" s="202" t="s">
        <v>176</v>
      </c>
      <c r="D93" s="202" t="s">
        <v>157</v>
      </c>
      <c r="E93" s="203" t="s">
        <v>379</v>
      </c>
      <c r="F93" s="204" t="s">
        <v>380</v>
      </c>
      <c r="G93" s="205" t="s">
        <v>160</v>
      </c>
      <c r="H93" s="206">
        <v>514.71</v>
      </c>
      <c r="I93" s="207"/>
      <c r="J93" s="208">
        <f t="shared" si="0"/>
        <v>0</v>
      </c>
      <c r="K93" s="204" t="s">
        <v>21</v>
      </c>
      <c r="L93" s="62"/>
      <c r="M93" s="209" t="s">
        <v>21</v>
      </c>
      <c r="N93" s="210" t="s">
        <v>42</v>
      </c>
      <c r="O93" s="43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5" t="s">
        <v>161</v>
      </c>
      <c r="AT93" s="25" t="s">
        <v>157</v>
      </c>
      <c r="AU93" s="25" t="s">
        <v>81</v>
      </c>
      <c r="AY93" s="25" t="s">
        <v>154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79</v>
      </c>
      <c r="BK93" s="213">
        <f t="shared" si="9"/>
        <v>0</v>
      </c>
      <c r="BL93" s="25" t="s">
        <v>161</v>
      </c>
      <c r="BM93" s="25" t="s">
        <v>381</v>
      </c>
    </row>
    <row r="94" spans="2:65" s="1" customFormat="1" ht="16.5" customHeight="1">
      <c r="B94" s="42"/>
      <c r="C94" s="202" t="s">
        <v>190</v>
      </c>
      <c r="D94" s="202" t="s">
        <v>157</v>
      </c>
      <c r="E94" s="203" t="s">
        <v>165</v>
      </c>
      <c r="F94" s="204" t="s">
        <v>166</v>
      </c>
      <c r="G94" s="205" t="s">
        <v>160</v>
      </c>
      <c r="H94" s="206">
        <v>514.74</v>
      </c>
      <c r="I94" s="207"/>
      <c r="J94" s="208">
        <f t="shared" si="0"/>
        <v>0</v>
      </c>
      <c r="K94" s="204" t="s">
        <v>21</v>
      </c>
      <c r="L94" s="62"/>
      <c r="M94" s="209" t="s">
        <v>21</v>
      </c>
      <c r="N94" s="210" t="s">
        <v>42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161</v>
      </c>
      <c r="AT94" s="25" t="s">
        <v>157</v>
      </c>
      <c r="AU94" s="25" t="s">
        <v>81</v>
      </c>
      <c r="AY94" s="25" t="s">
        <v>154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79</v>
      </c>
      <c r="BK94" s="213">
        <f t="shared" si="9"/>
        <v>0</v>
      </c>
      <c r="BL94" s="25" t="s">
        <v>161</v>
      </c>
      <c r="BM94" s="25" t="s">
        <v>382</v>
      </c>
    </row>
    <row r="95" spans="2:65" s="1" customFormat="1" ht="25.5" customHeight="1">
      <c r="B95" s="42"/>
      <c r="C95" s="202" t="s">
        <v>198</v>
      </c>
      <c r="D95" s="202" t="s">
        <v>157</v>
      </c>
      <c r="E95" s="203" t="s">
        <v>169</v>
      </c>
      <c r="F95" s="204" t="s">
        <v>170</v>
      </c>
      <c r="G95" s="205" t="s">
        <v>160</v>
      </c>
      <c r="H95" s="206">
        <v>8750</v>
      </c>
      <c r="I95" s="207"/>
      <c r="J95" s="208">
        <f t="shared" si="0"/>
        <v>0</v>
      </c>
      <c r="K95" s="204" t="s">
        <v>21</v>
      </c>
      <c r="L95" s="62"/>
      <c r="M95" s="209" t="s">
        <v>21</v>
      </c>
      <c r="N95" s="210" t="s">
        <v>42</v>
      </c>
      <c r="O95" s="43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5" t="s">
        <v>161</v>
      </c>
      <c r="AT95" s="25" t="s">
        <v>157</v>
      </c>
      <c r="AU95" s="25" t="s">
        <v>81</v>
      </c>
      <c r="AY95" s="25" t="s">
        <v>154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79</v>
      </c>
      <c r="BK95" s="213">
        <f t="shared" si="9"/>
        <v>0</v>
      </c>
      <c r="BL95" s="25" t="s">
        <v>161</v>
      </c>
      <c r="BM95" s="25" t="s">
        <v>383</v>
      </c>
    </row>
    <row r="96" spans="2:65" s="1" customFormat="1" ht="16.5" customHeight="1">
      <c r="B96" s="42"/>
      <c r="C96" s="202" t="s">
        <v>202</v>
      </c>
      <c r="D96" s="202" t="s">
        <v>157</v>
      </c>
      <c r="E96" s="203" t="s">
        <v>173</v>
      </c>
      <c r="F96" s="204" t="s">
        <v>174</v>
      </c>
      <c r="G96" s="205" t="s">
        <v>160</v>
      </c>
      <c r="H96" s="206">
        <v>514.71</v>
      </c>
      <c r="I96" s="207"/>
      <c r="J96" s="208">
        <f t="shared" si="0"/>
        <v>0</v>
      </c>
      <c r="K96" s="204" t="s">
        <v>21</v>
      </c>
      <c r="L96" s="62"/>
      <c r="M96" s="209" t="s">
        <v>21</v>
      </c>
      <c r="N96" s="210" t="s">
        <v>42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5" t="s">
        <v>161</v>
      </c>
      <c r="AT96" s="25" t="s">
        <v>157</v>
      </c>
      <c r="AU96" s="25" t="s">
        <v>81</v>
      </c>
      <c r="AY96" s="25" t="s">
        <v>154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79</v>
      </c>
      <c r="BK96" s="213">
        <f t="shared" si="9"/>
        <v>0</v>
      </c>
      <c r="BL96" s="25" t="s">
        <v>161</v>
      </c>
      <c r="BM96" s="25" t="s">
        <v>384</v>
      </c>
    </row>
    <row r="97" spans="2:65" s="1" customFormat="1" ht="16.5" customHeight="1">
      <c r="B97" s="42"/>
      <c r="C97" s="202" t="s">
        <v>262</v>
      </c>
      <c r="D97" s="202" t="s">
        <v>157</v>
      </c>
      <c r="E97" s="203" t="s">
        <v>177</v>
      </c>
      <c r="F97" s="204" t="s">
        <v>178</v>
      </c>
      <c r="G97" s="205" t="s">
        <v>179</v>
      </c>
      <c r="H97" s="206">
        <v>900.74</v>
      </c>
      <c r="I97" s="207"/>
      <c r="J97" s="208">
        <f t="shared" si="0"/>
        <v>0</v>
      </c>
      <c r="K97" s="204" t="s">
        <v>21</v>
      </c>
      <c r="L97" s="62"/>
      <c r="M97" s="209" t="s">
        <v>21</v>
      </c>
      <c r="N97" s="210" t="s">
        <v>42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161</v>
      </c>
      <c r="AT97" s="25" t="s">
        <v>157</v>
      </c>
      <c r="AU97" s="25" t="s">
        <v>81</v>
      </c>
      <c r="AY97" s="25" t="s">
        <v>154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79</v>
      </c>
      <c r="BK97" s="213">
        <f t="shared" si="9"/>
        <v>0</v>
      </c>
      <c r="BL97" s="25" t="s">
        <v>161</v>
      </c>
      <c r="BM97" s="25" t="s">
        <v>385</v>
      </c>
    </row>
    <row r="98" spans="2:65" s="1" customFormat="1" ht="27">
      <c r="B98" s="42"/>
      <c r="C98" s="64"/>
      <c r="D98" s="214" t="s">
        <v>163</v>
      </c>
      <c r="E98" s="64"/>
      <c r="F98" s="215" t="s">
        <v>386</v>
      </c>
      <c r="G98" s="64"/>
      <c r="H98" s="64"/>
      <c r="I98" s="173"/>
      <c r="J98" s="64"/>
      <c r="K98" s="64"/>
      <c r="L98" s="62"/>
      <c r="M98" s="216"/>
      <c r="N98" s="43"/>
      <c r="O98" s="43"/>
      <c r="P98" s="43"/>
      <c r="Q98" s="43"/>
      <c r="R98" s="43"/>
      <c r="S98" s="43"/>
      <c r="T98" s="79"/>
      <c r="AT98" s="25" t="s">
        <v>163</v>
      </c>
      <c r="AU98" s="25" t="s">
        <v>81</v>
      </c>
    </row>
    <row r="99" spans="2:65" s="1" customFormat="1" ht="25.5" customHeight="1">
      <c r="B99" s="42"/>
      <c r="C99" s="202" t="s">
        <v>351</v>
      </c>
      <c r="D99" s="202" t="s">
        <v>157</v>
      </c>
      <c r="E99" s="203" t="s">
        <v>387</v>
      </c>
      <c r="F99" s="204" t="s">
        <v>388</v>
      </c>
      <c r="G99" s="205" t="s">
        <v>160</v>
      </c>
      <c r="H99" s="206">
        <v>434.77499999999998</v>
      </c>
      <c r="I99" s="207"/>
      <c r="J99" s="208">
        <f>ROUND(I99*H99,2)</f>
        <v>0</v>
      </c>
      <c r="K99" s="204" t="s">
        <v>21</v>
      </c>
      <c r="L99" s="62"/>
      <c r="M99" s="209" t="s">
        <v>21</v>
      </c>
      <c r="N99" s="210" t="s">
        <v>42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161</v>
      </c>
      <c r="AT99" s="25" t="s">
        <v>157</v>
      </c>
      <c r="AU99" s="25" t="s">
        <v>81</v>
      </c>
      <c r="AY99" s="25" t="s">
        <v>154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79</v>
      </c>
      <c r="BK99" s="213">
        <f>ROUND(I99*H99,2)</f>
        <v>0</v>
      </c>
      <c r="BL99" s="25" t="s">
        <v>161</v>
      </c>
      <c r="BM99" s="25" t="s">
        <v>389</v>
      </c>
    </row>
    <row r="100" spans="2:65" s="1" customFormat="1" ht="16.5" customHeight="1">
      <c r="B100" s="42"/>
      <c r="C100" s="202" t="s">
        <v>239</v>
      </c>
      <c r="D100" s="202" t="s">
        <v>157</v>
      </c>
      <c r="E100" s="203" t="s">
        <v>193</v>
      </c>
      <c r="F100" s="204" t="s">
        <v>194</v>
      </c>
      <c r="G100" s="205" t="s">
        <v>195</v>
      </c>
      <c r="H100" s="206">
        <v>2898.5</v>
      </c>
      <c r="I100" s="207"/>
      <c r="J100" s="208">
        <f>ROUND(I100*H100,2)</f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161</v>
      </c>
      <c r="AT100" s="25" t="s">
        <v>157</v>
      </c>
      <c r="AU100" s="25" t="s">
        <v>81</v>
      </c>
      <c r="AY100" s="25" t="s">
        <v>154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79</v>
      </c>
      <c r="BK100" s="213">
        <f>ROUND(I100*H100,2)</f>
        <v>0</v>
      </c>
      <c r="BL100" s="25" t="s">
        <v>161</v>
      </c>
      <c r="BM100" s="25" t="s">
        <v>390</v>
      </c>
    </row>
    <row r="101" spans="2:65" s="11" customFormat="1" ht="29.85" customHeight="1">
      <c r="B101" s="186"/>
      <c r="C101" s="187"/>
      <c r="D101" s="188" t="s">
        <v>70</v>
      </c>
      <c r="E101" s="200" t="s">
        <v>168</v>
      </c>
      <c r="F101" s="200" t="s">
        <v>391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SUM(P102:P118)</f>
        <v>0</v>
      </c>
      <c r="Q101" s="194"/>
      <c r="R101" s="195">
        <f>SUM(R102:R118)</f>
        <v>2169.9348688000005</v>
      </c>
      <c r="S101" s="194"/>
      <c r="T101" s="196">
        <f>SUM(T102:T118)</f>
        <v>0</v>
      </c>
      <c r="AR101" s="197" t="s">
        <v>79</v>
      </c>
      <c r="AT101" s="198" t="s">
        <v>70</v>
      </c>
      <c r="AU101" s="198" t="s">
        <v>79</v>
      </c>
      <c r="AY101" s="197" t="s">
        <v>154</v>
      </c>
      <c r="BK101" s="199">
        <f>SUM(BK102:BK118)</f>
        <v>0</v>
      </c>
    </row>
    <row r="102" spans="2:65" s="1" customFormat="1" ht="16.5" customHeight="1">
      <c r="B102" s="42"/>
      <c r="C102" s="202" t="s">
        <v>266</v>
      </c>
      <c r="D102" s="202" t="s">
        <v>157</v>
      </c>
      <c r="E102" s="203" t="s">
        <v>392</v>
      </c>
      <c r="F102" s="204" t="s">
        <v>393</v>
      </c>
      <c r="G102" s="205" t="s">
        <v>195</v>
      </c>
      <c r="H102" s="206">
        <v>2911.27</v>
      </c>
      <c r="I102" s="207"/>
      <c r="J102" s="208">
        <f t="shared" ref="J102:J111" si="10">ROUND(I102*H102,2)</f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 t="shared" ref="P102:P111" si="11">O102*H102</f>
        <v>0</v>
      </c>
      <c r="Q102" s="211">
        <v>0.27994000000000002</v>
      </c>
      <c r="R102" s="211">
        <f t="shared" ref="R102:R111" si="12">Q102*H102</f>
        <v>814.98092380000003</v>
      </c>
      <c r="S102" s="211">
        <v>0</v>
      </c>
      <c r="T102" s="212">
        <f t="shared" ref="T102:T111" si="13">S102*H102</f>
        <v>0</v>
      </c>
      <c r="AR102" s="25" t="s">
        <v>161</v>
      </c>
      <c r="AT102" s="25" t="s">
        <v>157</v>
      </c>
      <c r="AU102" s="25" t="s">
        <v>81</v>
      </c>
      <c r="AY102" s="25" t="s">
        <v>154</v>
      </c>
      <c r="BE102" s="213">
        <f t="shared" ref="BE102:BE111" si="14">IF(N102="základní",J102,0)</f>
        <v>0</v>
      </c>
      <c r="BF102" s="213">
        <f t="shared" ref="BF102:BF111" si="15">IF(N102="snížená",J102,0)</f>
        <v>0</v>
      </c>
      <c r="BG102" s="213">
        <f t="shared" ref="BG102:BG111" si="16">IF(N102="zákl. přenesená",J102,0)</f>
        <v>0</v>
      </c>
      <c r="BH102" s="213">
        <f t="shared" ref="BH102:BH111" si="17">IF(N102="sníž. přenesená",J102,0)</f>
        <v>0</v>
      </c>
      <c r="BI102" s="213">
        <f t="shared" ref="BI102:BI111" si="18">IF(N102="nulová",J102,0)</f>
        <v>0</v>
      </c>
      <c r="BJ102" s="25" t="s">
        <v>79</v>
      </c>
      <c r="BK102" s="213">
        <f t="shared" ref="BK102:BK111" si="19">ROUND(I102*H102,2)</f>
        <v>0</v>
      </c>
      <c r="BL102" s="25" t="s">
        <v>161</v>
      </c>
      <c r="BM102" s="25" t="s">
        <v>394</v>
      </c>
    </row>
    <row r="103" spans="2:65" s="1" customFormat="1" ht="16.5" customHeight="1">
      <c r="B103" s="42"/>
      <c r="C103" s="202" t="s">
        <v>212</v>
      </c>
      <c r="D103" s="202" t="s">
        <v>157</v>
      </c>
      <c r="E103" s="203" t="s">
        <v>395</v>
      </c>
      <c r="F103" s="204" t="s">
        <v>396</v>
      </c>
      <c r="G103" s="205" t="s">
        <v>195</v>
      </c>
      <c r="H103" s="206">
        <v>1771</v>
      </c>
      <c r="I103" s="207"/>
      <c r="J103" s="208">
        <f t="shared" si="10"/>
        <v>0</v>
      </c>
      <c r="K103" s="204" t="s">
        <v>21</v>
      </c>
      <c r="L103" s="62"/>
      <c r="M103" s="209" t="s">
        <v>21</v>
      </c>
      <c r="N103" s="210" t="s">
        <v>42</v>
      </c>
      <c r="O103" s="43"/>
      <c r="P103" s="211">
        <f t="shared" si="11"/>
        <v>0</v>
      </c>
      <c r="Q103" s="211">
        <v>0.37190000000000001</v>
      </c>
      <c r="R103" s="211">
        <f t="shared" si="12"/>
        <v>658.63490000000002</v>
      </c>
      <c r="S103" s="211">
        <v>0</v>
      </c>
      <c r="T103" s="212">
        <f t="shared" si="13"/>
        <v>0</v>
      </c>
      <c r="AR103" s="25" t="s">
        <v>161</v>
      </c>
      <c r="AT103" s="25" t="s">
        <v>157</v>
      </c>
      <c r="AU103" s="25" t="s">
        <v>81</v>
      </c>
      <c r="AY103" s="25" t="s">
        <v>154</v>
      </c>
      <c r="BE103" s="213">
        <f t="shared" si="14"/>
        <v>0</v>
      </c>
      <c r="BF103" s="213">
        <f t="shared" si="15"/>
        <v>0</v>
      </c>
      <c r="BG103" s="213">
        <f t="shared" si="16"/>
        <v>0</v>
      </c>
      <c r="BH103" s="213">
        <f t="shared" si="17"/>
        <v>0</v>
      </c>
      <c r="BI103" s="213">
        <f t="shared" si="18"/>
        <v>0</v>
      </c>
      <c r="BJ103" s="25" t="s">
        <v>79</v>
      </c>
      <c r="BK103" s="213">
        <f t="shared" si="19"/>
        <v>0</v>
      </c>
      <c r="BL103" s="25" t="s">
        <v>161</v>
      </c>
      <c r="BM103" s="25" t="s">
        <v>397</v>
      </c>
    </row>
    <row r="104" spans="2:65" s="1" customFormat="1" ht="16.5" customHeight="1">
      <c r="B104" s="42"/>
      <c r="C104" s="202" t="s">
        <v>217</v>
      </c>
      <c r="D104" s="202" t="s">
        <v>157</v>
      </c>
      <c r="E104" s="203" t="s">
        <v>398</v>
      </c>
      <c r="F104" s="204" t="s">
        <v>399</v>
      </c>
      <c r="G104" s="205" t="s">
        <v>195</v>
      </c>
      <c r="H104" s="206">
        <v>757</v>
      </c>
      <c r="I104" s="207"/>
      <c r="J104" s="208">
        <f t="shared" si="10"/>
        <v>0</v>
      </c>
      <c r="K104" s="204" t="s">
        <v>21</v>
      </c>
      <c r="L104" s="62"/>
      <c r="M104" s="209" t="s">
        <v>21</v>
      </c>
      <c r="N104" s="210" t="s">
        <v>42</v>
      </c>
      <c r="O104" s="43"/>
      <c r="P104" s="211">
        <f t="shared" si="11"/>
        <v>0</v>
      </c>
      <c r="Q104" s="211">
        <v>5.6100000000000004E-3</v>
      </c>
      <c r="R104" s="211">
        <f t="shared" si="12"/>
        <v>4.2467700000000006</v>
      </c>
      <c r="S104" s="211">
        <v>0</v>
      </c>
      <c r="T104" s="212">
        <f t="shared" si="13"/>
        <v>0</v>
      </c>
      <c r="AR104" s="25" t="s">
        <v>161</v>
      </c>
      <c r="AT104" s="25" t="s">
        <v>157</v>
      </c>
      <c r="AU104" s="25" t="s">
        <v>81</v>
      </c>
      <c r="AY104" s="25" t="s">
        <v>154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5" t="s">
        <v>79</v>
      </c>
      <c r="BK104" s="213">
        <f t="shared" si="19"/>
        <v>0</v>
      </c>
      <c r="BL104" s="25" t="s">
        <v>161</v>
      </c>
      <c r="BM104" s="25" t="s">
        <v>400</v>
      </c>
    </row>
    <row r="105" spans="2:65" s="1" customFormat="1" ht="16.5" customHeight="1">
      <c r="B105" s="42"/>
      <c r="C105" s="202" t="s">
        <v>10</v>
      </c>
      <c r="D105" s="202" t="s">
        <v>157</v>
      </c>
      <c r="E105" s="203" t="s">
        <v>401</v>
      </c>
      <c r="F105" s="204" t="s">
        <v>402</v>
      </c>
      <c r="G105" s="205" t="s">
        <v>195</v>
      </c>
      <c r="H105" s="206">
        <v>757</v>
      </c>
      <c r="I105" s="207"/>
      <c r="J105" s="208">
        <f t="shared" si="10"/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 t="shared" si="11"/>
        <v>0</v>
      </c>
      <c r="Q105" s="211">
        <v>3.1E-4</v>
      </c>
      <c r="R105" s="211">
        <f t="shared" si="12"/>
        <v>0.23466999999999999</v>
      </c>
      <c r="S105" s="211">
        <v>0</v>
      </c>
      <c r="T105" s="212">
        <f t="shared" si="13"/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5" t="s">
        <v>79</v>
      </c>
      <c r="BK105" s="213">
        <f t="shared" si="19"/>
        <v>0</v>
      </c>
      <c r="BL105" s="25" t="s">
        <v>161</v>
      </c>
      <c r="BM105" s="25" t="s">
        <v>403</v>
      </c>
    </row>
    <row r="106" spans="2:65" s="1" customFormat="1" ht="25.5" customHeight="1">
      <c r="B106" s="42"/>
      <c r="C106" s="202" t="s">
        <v>230</v>
      </c>
      <c r="D106" s="202" t="s">
        <v>157</v>
      </c>
      <c r="E106" s="203" t="s">
        <v>404</v>
      </c>
      <c r="F106" s="204" t="s">
        <v>405</v>
      </c>
      <c r="G106" s="205" t="s">
        <v>195</v>
      </c>
      <c r="H106" s="206">
        <v>757</v>
      </c>
      <c r="I106" s="207"/>
      <c r="J106" s="208">
        <f t="shared" si="10"/>
        <v>0</v>
      </c>
      <c r="K106" s="204" t="s">
        <v>21</v>
      </c>
      <c r="L106" s="62"/>
      <c r="M106" s="209" t="s">
        <v>21</v>
      </c>
      <c r="N106" s="210" t="s">
        <v>42</v>
      </c>
      <c r="O106" s="43"/>
      <c r="P106" s="211">
        <f t="shared" si="11"/>
        <v>0</v>
      </c>
      <c r="Q106" s="211">
        <v>0.10373</v>
      </c>
      <c r="R106" s="211">
        <f t="shared" si="12"/>
        <v>78.523610000000005</v>
      </c>
      <c r="S106" s="211">
        <v>0</v>
      </c>
      <c r="T106" s="212">
        <f t="shared" si="13"/>
        <v>0</v>
      </c>
      <c r="AR106" s="25" t="s">
        <v>161</v>
      </c>
      <c r="AT106" s="25" t="s">
        <v>157</v>
      </c>
      <c r="AU106" s="25" t="s">
        <v>81</v>
      </c>
      <c r="AY106" s="25" t="s">
        <v>154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5" t="s">
        <v>79</v>
      </c>
      <c r="BK106" s="213">
        <f t="shared" si="19"/>
        <v>0</v>
      </c>
      <c r="BL106" s="25" t="s">
        <v>161</v>
      </c>
      <c r="BM106" s="25" t="s">
        <v>406</v>
      </c>
    </row>
    <row r="107" spans="2:65" s="1" customFormat="1" ht="25.5" customHeight="1">
      <c r="B107" s="42"/>
      <c r="C107" s="202" t="s">
        <v>235</v>
      </c>
      <c r="D107" s="202" t="s">
        <v>157</v>
      </c>
      <c r="E107" s="203" t="s">
        <v>407</v>
      </c>
      <c r="F107" s="204" t="s">
        <v>408</v>
      </c>
      <c r="G107" s="205" t="s">
        <v>195</v>
      </c>
      <c r="H107" s="206">
        <v>757</v>
      </c>
      <c r="I107" s="207"/>
      <c r="J107" s="208">
        <f t="shared" si="10"/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 t="shared" si="11"/>
        <v>0</v>
      </c>
      <c r="Q107" s="211">
        <v>0.15559000000000001</v>
      </c>
      <c r="R107" s="211">
        <f t="shared" si="12"/>
        <v>117.78163000000001</v>
      </c>
      <c r="S107" s="211">
        <v>0</v>
      </c>
      <c r="T107" s="212">
        <f t="shared" si="13"/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5" t="s">
        <v>79</v>
      </c>
      <c r="BK107" s="213">
        <f t="shared" si="19"/>
        <v>0</v>
      </c>
      <c r="BL107" s="25" t="s">
        <v>161</v>
      </c>
      <c r="BM107" s="25" t="s">
        <v>409</v>
      </c>
    </row>
    <row r="108" spans="2:65" s="1" customFormat="1" ht="25.5" customHeight="1">
      <c r="B108" s="42"/>
      <c r="C108" s="202" t="s">
        <v>299</v>
      </c>
      <c r="D108" s="202" t="s">
        <v>157</v>
      </c>
      <c r="E108" s="203" t="s">
        <v>410</v>
      </c>
      <c r="F108" s="204" t="s">
        <v>411</v>
      </c>
      <c r="G108" s="205" t="s">
        <v>195</v>
      </c>
      <c r="H108" s="206">
        <v>913.5</v>
      </c>
      <c r="I108" s="207"/>
      <c r="J108" s="208">
        <f t="shared" si="10"/>
        <v>0</v>
      </c>
      <c r="K108" s="204" t="s">
        <v>21</v>
      </c>
      <c r="L108" s="62"/>
      <c r="M108" s="209" t="s">
        <v>21</v>
      </c>
      <c r="N108" s="210" t="s">
        <v>42</v>
      </c>
      <c r="O108" s="43"/>
      <c r="P108" s="211">
        <f t="shared" si="11"/>
        <v>0</v>
      </c>
      <c r="Q108" s="211">
        <v>8.4250000000000005E-2</v>
      </c>
      <c r="R108" s="211">
        <f t="shared" si="12"/>
        <v>76.962375000000009</v>
      </c>
      <c r="S108" s="211">
        <v>0</v>
      </c>
      <c r="T108" s="212">
        <f t="shared" si="13"/>
        <v>0</v>
      </c>
      <c r="AR108" s="25" t="s">
        <v>161</v>
      </c>
      <c r="AT108" s="25" t="s">
        <v>157</v>
      </c>
      <c r="AU108" s="25" t="s">
        <v>81</v>
      </c>
      <c r="AY108" s="25" t="s">
        <v>154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79</v>
      </c>
      <c r="BK108" s="213">
        <f t="shared" si="19"/>
        <v>0</v>
      </c>
      <c r="BL108" s="25" t="s">
        <v>161</v>
      </c>
      <c r="BM108" s="25" t="s">
        <v>412</v>
      </c>
    </row>
    <row r="109" spans="2:65" s="1" customFormat="1" ht="16.5" customHeight="1">
      <c r="B109" s="42"/>
      <c r="C109" s="217" t="s">
        <v>206</v>
      </c>
      <c r="D109" s="217" t="s">
        <v>187</v>
      </c>
      <c r="E109" s="218" t="s">
        <v>413</v>
      </c>
      <c r="F109" s="219" t="s">
        <v>414</v>
      </c>
      <c r="G109" s="220" t="s">
        <v>195</v>
      </c>
      <c r="H109" s="221">
        <v>933.45</v>
      </c>
      <c r="I109" s="222"/>
      <c r="J109" s="223">
        <f t="shared" si="10"/>
        <v>0</v>
      </c>
      <c r="K109" s="219" t="s">
        <v>21</v>
      </c>
      <c r="L109" s="224"/>
      <c r="M109" s="225" t="s">
        <v>21</v>
      </c>
      <c r="N109" s="226" t="s">
        <v>42</v>
      </c>
      <c r="O109" s="43"/>
      <c r="P109" s="211">
        <f t="shared" si="11"/>
        <v>0</v>
      </c>
      <c r="Q109" s="211">
        <v>0.121</v>
      </c>
      <c r="R109" s="211">
        <f t="shared" si="12"/>
        <v>112.94745</v>
      </c>
      <c r="S109" s="211">
        <v>0</v>
      </c>
      <c r="T109" s="212">
        <f t="shared" si="13"/>
        <v>0</v>
      </c>
      <c r="AR109" s="25" t="s">
        <v>190</v>
      </c>
      <c r="AT109" s="25" t="s">
        <v>187</v>
      </c>
      <c r="AU109" s="25" t="s">
        <v>81</v>
      </c>
      <c r="AY109" s="25" t="s">
        <v>154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5" t="s">
        <v>79</v>
      </c>
      <c r="BK109" s="213">
        <f t="shared" si="19"/>
        <v>0</v>
      </c>
      <c r="BL109" s="25" t="s">
        <v>161</v>
      </c>
      <c r="BM109" s="25" t="s">
        <v>415</v>
      </c>
    </row>
    <row r="110" spans="2:65" s="1" customFormat="1" ht="16.5" customHeight="1">
      <c r="B110" s="42"/>
      <c r="C110" s="217" t="s">
        <v>416</v>
      </c>
      <c r="D110" s="217" t="s">
        <v>187</v>
      </c>
      <c r="E110" s="218" t="s">
        <v>417</v>
      </c>
      <c r="F110" s="219" t="s">
        <v>418</v>
      </c>
      <c r="G110" s="220" t="s">
        <v>195</v>
      </c>
      <c r="H110" s="221">
        <v>12</v>
      </c>
      <c r="I110" s="222"/>
      <c r="J110" s="223">
        <f t="shared" si="10"/>
        <v>0</v>
      </c>
      <c r="K110" s="219" t="s">
        <v>21</v>
      </c>
      <c r="L110" s="224"/>
      <c r="M110" s="225" t="s">
        <v>21</v>
      </c>
      <c r="N110" s="226" t="s">
        <v>42</v>
      </c>
      <c r="O110" s="43"/>
      <c r="P110" s="211">
        <f t="shared" si="11"/>
        <v>0</v>
      </c>
      <c r="Q110" s="211">
        <v>0.121</v>
      </c>
      <c r="R110" s="211">
        <f t="shared" si="12"/>
        <v>1.452</v>
      </c>
      <c r="S110" s="211">
        <v>0</v>
      </c>
      <c r="T110" s="212">
        <f t="shared" si="13"/>
        <v>0</v>
      </c>
      <c r="AR110" s="25" t="s">
        <v>190</v>
      </c>
      <c r="AT110" s="25" t="s">
        <v>187</v>
      </c>
      <c r="AU110" s="25" t="s">
        <v>81</v>
      </c>
      <c r="AY110" s="25" t="s">
        <v>154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5" t="s">
        <v>79</v>
      </c>
      <c r="BK110" s="213">
        <f t="shared" si="19"/>
        <v>0</v>
      </c>
      <c r="BL110" s="25" t="s">
        <v>161</v>
      </c>
      <c r="BM110" s="25" t="s">
        <v>419</v>
      </c>
    </row>
    <row r="111" spans="2:65" s="1" customFormat="1" ht="16.5" customHeight="1">
      <c r="B111" s="42"/>
      <c r="C111" s="217" t="s">
        <v>9</v>
      </c>
      <c r="D111" s="217" t="s">
        <v>187</v>
      </c>
      <c r="E111" s="218" t="s">
        <v>420</v>
      </c>
      <c r="F111" s="219" t="s">
        <v>421</v>
      </c>
      <c r="G111" s="220" t="s">
        <v>195</v>
      </c>
      <c r="H111" s="221">
        <v>13.65</v>
      </c>
      <c r="I111" s="222"/>
      <c r="J111" s="223">
        <f t="shared" si="10"/>
        <v>0</v>
      </c>
      <c r="K111" s="219" t="s">
        <v>21</v>
      </c>
      <c r="L111" s="224"/>
      <c r="M111" s="225" t="s">
        <v>21</v>
      </c>
      <c r="N111" s="226" t="s">
        <v>42</v>
      </c>
      <c r="O111" s="43"/>
      <c r="P111" s="211">
        <f t="shared" si="11"/>
        <v>0</v>
      </c>
      <c r="Q111" s="211">
        <v>0.13</v>
      </c>
      <c r="R111" s="211">
        <f t="shared" si="12"/>
        <v>1.7745000000000002</v>
      </c>
      <c r="S111" s="211">
        <v>0</v>
      </c>
      <c r="T111" s="212">
        <f t="shared" si="13"/>
        <v>0</v>
      </c>
      <c r="AR111" s="25" t="s">
        <v>190</v>
      </c>
      <c r="AT111" s="25" t="s">
        <v>187</v>
      </c>
      <c r="AU111" s="25" t="s">
        <v>81</v>
      </c>
      <c r="AY111" s="25" t="s">
        <v>154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5" t="s">
        <v>79</v>
      </c>
      <c r="BK111" s="213">
        <f t="shared" si="19"/>
        <v>0</v>
      </c>
      <c r="BL111" s="25" t="s">
        <v>161</v>
      </c>
      <c r="BM111" s="25" t="s">
        <v>422</v>
      </c>
    </row>
    <row r="112" spans="2:65" s="1" customFormat="1" ht="27">
      <c r="B112" s="42"/>
      <c r="C112" s="64"/>
      <c r="D112" s="214" t="s">
        <v>163</v>
      </c>
      <c r="E112" s="64"/>
      <c r="F112" s="215" t="s">
        <v>423</v>
      </c>
      <c r="G112" s="64"/>
      <c r="H112" s="64"/>
      <c r="I112" s="173"/>
      <c r="J112" s="64"/>
      <c r="K112" s="64"/>
      <c r="L112" s="62"/>
      <c r="M112" s="216"/>
      <c r="N112" s="43"/>
      <c r="O112" s="43"/>
      <c r="P112" s="43"/>
      <c r="Q112" s="43"/>
      <c r="R112" s="43"/>
      <c r="S112" s="43"/>
      <c r="T112" s="79"/>
      <c r="AT112" s="25" t="s">
        <v>163</v>
      </c>
      <c r="AU112" s="25" t="s">
        <v>81</v>
      </c>
    </row>
    <row r="113" spans="2:65" s="1" customFormat="1" ht="25.5" customHeight="1">
      <c r="B113" s="42"/>
      <c r="C113" s="202" t="s">
        <v>249</v>
      </c>
      <c r="D113" s="202" t="s">
        <v>157</v>
      </c>
      <c r="E113" s="203" t="s">
        <v>424</v>
      </c>
      <c r="F113" s="204" t="s">
        <v>425</v>
      </c>
      <c r="G113" s="205" t="s">
        <v>195</v>
      </c>
      <c r="H113" s="206">
        <v>623</v>
      </c>
      <c r="I113" s="207"/>
      <c r="J113" s="208">
        <f>ROUND(I113*H113,2)</f>
        <v>0</v>
      </c>
      <c r="K113" s="204" t="s">
        <v>21</v>
      </c>
      <c r="L113" s="62"/>
      <c r="M113" s="209" t="s">
        <v>21</v>
      </c>
      <c r="N113" s="210" t="s">
        <v>42</v>
      </c>
      <c r="O113" s="43"/>
      <c r="P113" s="211">
        <f>O113*H113</f>
        <v>0</v>
      </c>
      <c r="Q113" s="211">
        <v>0.10362</v>
      </c>
      <c r="R113" s="211">
        <f>Q113*H113</f>
        <v>64.555260000000004</v>
      </c>
      <c r="S113" s="211">
        <v>0</v>
      </c>
      <c r="T113" s="212">
        <f>S113*H113</f>
        <v>0</v>
      </c>
      <c r="AR113" s="25" t="s">
        <v>161</v>
      </c>
      <c r="AT113" s="25" t="s">
        <v>157</v>
      </c>
      <c r="AU113" s="25" t="s">
        <v>81</v>
      </c>
      <c r="AY113" s="25" t="s">
        <v>154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79</v>
      </c>
      <c r="BK113" s="213">
        <f>ROUND(I113*H113,2)</f>
        <v>0</v>
      </c>
      <c r="BL113" s="25" t="s">
        <v>161</v>
      </c>
      <c r="BM113" s="25" t="s">
        <v>426</v>
      </c>
    </row>
    <row r="114" spans="2:65" s="1" customFormat="1" ht="16.5" customHeight="1">
      <c r="B114" s="42"/>
      <c r="C114" s="217" t="s">
        <v>310</v>
      </c>
      <c r="D114" s="217" t="s">
        <v>187</v>
      </c>
      <c r="E114" s="218" t="s">
        <v>427</v>
      </c>
      <c r="F114" s="219" t="s">
        <v>428</v>
      </c>
      <c r="G114" s="220" t="s">
        <v>195</v>
      </c>
      <c r="H114" s="221">
        <v>654.15</v>
      </c>
      <c r="I114" s="222"/>
      <c r="J114" s="223">
        <f>ROUND(I114*H114,2)</f>
        <v>0</v>
      </c>
      <c r="K114" s="219" t="s">
        <v>21</v>
      </c>
      <c r="L114" s="224"/>
      <c r="M114" s="225" t="s">
        <v>21</v>
      </c>
      <c r="N114" s="226" t="s">
        <v>42</v>
      </c>
      <c r="O114" s="43"/>
      <c r="P114" s="211">
        <f>O114*H114</f>
        <v>0</v>
      </c>
      <c r="Q114" s="211">
        <v>0.18</v>
      </c>
      <c r="R114" s="211">
        <f>Q114*H114</f>
        <v>117.74699999999999</v>
      </c>
      <c r="S114" s="211">
        <v>0</v>
      </c>
      <c r="T114" s="212">
        <f>S114*H114</f>
        <v>0</v>
      </c>
      <c r="AR114" s="25" t="s">
        <v>190</v>
      </c>
      <c r="AT114" s="25" t="s">
        <v>187</v>
      </c>
      <c r="AU114" s="25" t="s">
        <v>81</v>
      </c>
      <c r="AY114" s="25" t="s">
        <v>154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79</v>
      </c>
      <c r="BK114" s="213">
        <f>ROUND(I114*H114,2)</f>
        <v>0</v>
      </c>
      <c r="BL114" s="25" t="s">
        <v>161</v>
      </c>
      <c r="BM114" s="25" t="s">
        <v>429</v>
      </c>
    </row>
    <row r="115" spans="2:65" s="1" customFormat="1" ht="27">
      <c r="B115" s="42"/>
      <c r="C115" s="64"/>
      <c r="D115" s="214" t="s">
        <v>163</v>
      </c>
      <c r="E115" s="64"/>
      <c r="F115" s="215" t="s">
        <v>430</v>
      </c>
      <c r="G115" s="64"/>
      <c r="H115" s="64"/>
      <c r="I115" s="173"/>
      <c r="J115" s="64"/>
      <c r="K115" s="64"/>
      <c r="L115" s="62"/>
      <c r="M115" s="216"/>
      <c r="N115" s="43"/>
      <c r="O115" s="43"/>
      <c r="P115" s="43"/>
      <c r="Q115" s="43"/>
      <c r="R115" s="43"/>
      <c r="S115" s="43"/>
      <c r="T115" s="79"/>
      <c r="AT115" s="25" t="s">
        <v>163</v>
      </c>
      <c r="AU115" s="25" t="s">
        <v>81</v>
      </c>
    </row>
    <row r="116" spans="2:65" s="1" customFormat="1" ht="25.5" customHeight="1">
      <c r="B116" s="42"/>
      <c r="C116" s="202" t="s">
        <v>315</v>
      </c>
      <c r="D116" s="202" t="s">
        <v>157</v>
      </c>
      <c r="E116" s="203" t="s">
        <v>431</v>
      </c>
      <c r="F116" s="204" t="s">
        <v>432</v>
      </c>
      <c r="G116" s="205" t="s">
        <v>195</v>
      </c>
      <c r="H116" s="206">
        <v>391</v>
      </c>
      <c r="I116" s="207"/>
      <c r="J116" s="208">
        <f>ROUND(I116*H116,2)</f>
        <v>0</v>
      </c>
      <c r="K116" s="204" t="s">
        <v>21</v>
      </c>
      <c r="L116" s="62"/>
      <c r="M116" s="209" t="s">
        <v>21</v>
      </c>
      <c r="N116" s="210" t="s">
        <v>42</v>
      </c>
      <c r="O116" s="43"/>
      <c r="P116" s="211">
        <f>O116*H116</f>
        <v>0</v>
      </c>
      <c r="Q116" s="211">
        <v>0.10503</v>
      </c>
      <c r="R116" s="211">
        <f>Q116*H116</f>
        <v>41.06673</v>
      </c>
      <c r="S116" s="211">
        <v>0</v>
      </c>
      <c r="T116" s="212">
        <f>S116*H116</f>
        <v>0</v>
      </c>
      <c r="AR116" s="25" t="s">
        <v>161</v>
      </c>
      <c r="AT116" s="25" t="s">
        <v>157</v>
      </c>
      <c r="AU116" s="25" t="s">
        <v>81</v>
      </c>
      <c r="AY116" s="25" t="s">
        <v>154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79</v>
      </c>
      <c r="BK116" s="213">
        <f>ROUND(I116*H116,2)</f>
        <v>0</v>
      </c>
      <c r="BL116" s="25" t="s">
        <v>161</v>
      </c>
      <c r="BM116" s="25" t="s">
        <v>433</v>
      </c>
    </row>
    <row r="117" spans="2:65" s="1" customFormat="1" ht="16.5" customHeight="1">
      <c r="B117" s="42"/>
      <c r="C117" s="217" t="s">
        <v>321</v>
      </c>
      <c r="D117" s="217" t="s">
        <v>187</v>
      </c>
      <c r="E117" s="218" t="s">
        <v>434</v>
      </c>
      <c r="F117" s="219" t="s">
        <v>435</v>
      </c>
      <c r="G117" s="220" t="s">
        <v>195</v>
      </c>
      <c r="H117" s="221">
        <v>410.55</v>
      </c>
      <c r="I117" s="222"/>
      <c r="J117" s="223">
        <f>ROUND(I117*H117,2)</f>
        <v>0</v>
      </c>
      <c r="K117" s="219" t="s">
        <v>21</v>
      </c>
      <c r="L117" s="224"/>
      <c r="M117" s="225" t="s">
        <v>21</v>
      </c>
      <c r="N117" s="226" t="s">
        <v>42</v>
      </c>
      <c r="O117" s="43"/>
      <c r="P117" s="211">
        <f>O117*H117</f>
        <v>0</v>
      </c>
      <c r="Q117" s="211">
        <v>0.191</v>
      </c>
      <c r="R117" s="211">
        <f>Q117*H117</f>
        <v>78.415050000000008</v>
      </c>
      <c r="S117" s="211">
        <v>0</v>
      </c>
      <c r="T117" s="212">
        <f>S117*H117</f>
        <v>0</v>
      </c>
      <c r="AR117" s="25" t="s">
        <v>190</v>
      </c>
      <c r="AT117" s="25" t="s">
        <v>187</v>
      </c>
      <c r="AU117" s="25" t="s">
        <v>81</v>
      </c>
      <c r="AY117" s="25" t="s">
        <v>154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79</v>
      </c>
      <c r="BK117" s="213">
        <f>ROUND(I117*H117,2)</f>
        <v>0</v>
      </c>
      <c r="BL117" s="25" t="s">
        <v>161</v>
      </c>
      <c r="BM117" s="25" t="s">
        <v>436</v>
      </c>
    </row>
    <row r="118" spans="2:65" s="1" customFormat="1" ht="16.5" customHeight="1">
      <c r="B118" s="42"/>
      <c r="C118" s="202" t="s">
        <v>437</v>
      </c>
      <c r="D118" s="202" t="s">
        <v>157</v>
      </c>
      <c r="E118" s="203" t="s">
        <v>438</v>
      </c>
      <c r="F118" s="204" t="s">
        <v>439</v>
      </c>
      <c r="G118" s="205" t="s">
        <v>228</v>
      </c>
      <c r="H118" s="206">
        <v>170</v>
      </c>
      <c r="I118" s="207"/>
      <c r="J118" s="208">
        <f>ROUND(I118*H118,2)</f>
        <v>0</v>
      </c>
      <c r="K118" s="204" t="s">
        <v>21</v>
      </c>
      <c r="L118" s="62"/>
      <c r="M118" s="209" t="s">
        <v>21</v>
      </c>
      <c r="N118" s="210" t="s">
        <v>42</v>
      </c>
      <c r="O118" s="43"/>
      <c r="P118" s="211">
        <f>O118*H118</f>
        <v>0</v>
      </c>
      <c r="Q118" s="211">
        <v>3.5999999999999999E-3</v>
      </c>
      <c r="R118" s="211">
        <f>Q118*H118</f>
        <v>0.61199999999999999</v>
      </c>
      <c r="S118" s="211">
        <v>0</v>
      </c>
      <c r="T118" s="212">
        <f>S118*H118</f>
        <v>0</v>
      </c>
      <c r="AR118" s="25" t="s">
        <v>161</v>
      </c>
      <c r="AT118" s="25" t="s">
        <v>157</v>
      </c>
      <c r="AU118" s="25" t="s">
        <v>81</v>
      </c>
      <c r="AY118" s="25" t="s">
        <v>154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79</v>
      </c>
      <c r="BK118" s="213">
        <f>ROUND(I118*H118,2)</f>
        <v>0</v>
      </c>
      <c r="BL118" s="25" t="s">
        <v>161</v>
      </c>
      <c r="BM118" s="25" t="s">
        <v>440</v>
      </c>
    </row>
    <row r="119" spans="2:65" s="11" customFormat="1" ht="29.85" customHeight="1">
      <c r="B119" s="186"/>
      <c r="C119" s="187"/>
      <c r="D119" s="188" t="s">
        <v>70</v>
      </c>
      <c r="E119" s="200" t="s">
        <v>198</v>
      </c>
      <c r="F119" s="200" t="s">
        <v>254</v>
      </c>
      <c r="G119" s="187"/>
      <c r="H119" s="187"/>
      <c r="I119" s="190"/>
      <c r="J119" s="201">
        <f>BK119</f>
        <v>0</v>
      </c>
      <c r="K119" s="187"/>
      <c r="L119" s="192"/>
      <c r="M119" s="193"/>
      <c r="N119" s="194"/>
      <c r="O119" s="194"/>
      <c r="P119" s="195">
        <f>SUM(P120:P139)</f>
        <v>0</v>
      </c>
      <c r="Q119" s="194"/>
      <c r="R119" s="195">
        <f>SUM(R120:R139)</f>
        <v>264.91083000000003</v>
      </c>
      <c r="S119" s="194"/>
      <c r="T119" s="196">
        <f>SUM(T120:T139)</f>
        <v>0.246</v>
      </c>
      <c r="AR119" s="197" t="s">
        <v>79</v>
      </c>
      <c r="AT119" s="198" t="s">
        <v>70</v>
      </c>
      <c r="AU119" s="198" t="s">
        <v>79</v>
      </c>
      <c r="AY119" s="197" t="s">
        <v>154</v>
      </c>
      <c r="BK119" s="199">
        <f>SUM(BK120:BK139)</f>
        <v>0</v>
      </c>
    </row>
    <row r="120" spans="2:65" s="1" customFormat="1" ht="25.5" customHeight="1">
      <c r="B120" s="42"/>
      <c r="C120" s="202" t="s">
        <v>319</v>
      </c>
      <c r="D120" s="202" t="s">
        <v>157</v>
      </c>
      <c r="E120" s="203" t="s">
        <v>441</v>
      </c>
      <c r="F120" s="204" t="s">
        <v>442</v>
      </c>
      <c r="G120" s="205" t="s">
        <v>215</v>
      </c>
      <c r="H120" s="206">
        <v>18</v>
      </c>
      <c r="I120" s="207"/>
      <c r="J120" s="208">
        <f t="shared" ref="J120:J139" si="20">ROUND(I120*H120,2)</f>
        <v>0</v>
      </c>
      <c r="K120" s="204" t="s">
        <v>21</v>
      </c>
      <c r="L120" s="62"/>
      <c r="M120" s="209" t="s">
        <v>21</v>
      </c>
      <c r="N120" s="210" t="s">
        <v>42</v>
      </c>
      <c r="O120" s="43"/>
      <c r="P120" s="211">
        <f t="shared" ref="P120:P139" si="21">O120*H120</f>
        <v>0</v>
      </c>
      <c r="Q120" s="211">
        <v>6.9999999999999999E-4</v>
      </c>
      <c r="R120" s="211">
        <f t="shared" ref="R120:R139" si="22">Q120*H120</f>
        <v>1.26E-2</v>
      </c>
      <c r="S120" s="211">
        <v>0</v>
      </c>
      <c r="T120" s="212">
        <f t="shared" ref="T120:T139" si="23">S120*H120</f>
        <v>0</v>
      </c>
      <c r="AR120" s="25" t="s">
        <v>161</v>
      </c>
      <c r="AT120" s="25" t="s">
        <v>157</v>
      </c>
      <c r="AU120" s="25" t="s">
        <v>81</v>
      </c>
      <c r="AY120" s="25" t="s">
        <v>154</v>
      </c>
      <c r="BE120" s="213">
        <f t="shared" ref="BE120:BE139" si="24">IF(N120="základní",J120,0)</f>
        <v>0</v>
      </c>
      <c r="BF120" s="213">
        <f t="shared" ref="BF120:BF139" si="25">IF(N120="snížená",J120,0)</f>
        <v>0</v>
      </c>
      <c r="BG120" s="213">
        <f t="shared" ref="BG120:BG139" si="26">IF(N120="zákl. přenesená",J120,0)</f>
        <v>0</v>
      </c>
      <c r="BH120" s="213">
        <f t="shared" ref="BH120:BH139" si="27">IF(N120="sníž. přenesená",J120,0)</f>
        <v>0</v>
      </c>
      <c r="BI120" s="213">
        <f t="shared" ref="BI120:BI139" si="28">IF(N120="nulová",J120,0)</f>
        <v>0</v>
      </c>
      <c r="BJ120" s="25" t="s">
        <v>79</v>
      </c>
      <c r="BK120" s="213">
        <f t="shared" ref="BK120:BK139" si="29">ROUND(I120*H120,2)</f>
        <v>0</v>
      </c>
      <c r="BL120" s="25" t="s">
        <v>161</v>
      </c>
      <c r="BM120" s="25" t="s">
        <v>443</v>
      </c>
    </row>
    <row r="121" spans="2:65" s="1" customFormat="1" ht="16.5" customHeight="1">
      <c r="B121" s="42"/>
      <c r="C121" s="217" t="s">
        <v>332</v>
      </c>
      <c r="D121" s="217" t="s">
        <v>187</v>
      </c>
      <c r="E121" s="218" t="s">
        <v>444</v>
      </c>
      <c r="F121" s="219" t="s">
        <v>445</v>
      </c>
      <c r="G121" s="220" t="s">
        <v>215</v>
      </c>
      <c r="H121" s="221">
        <v>2</v>
      </c>
      <c r="I121" s="222"/>
      <c r="J121" s="223">
        <f t="shared" si="20"/>
        <v>0</v>
      </c>
      <c r="K121" s="219" t="s">
        <v>21</v>
      </c>
      <c r="L121" s="224"/>
      <c r="M121" s="225" t="s">
        <v>21</v>
      </c>
      <c r="N121" s="226" t="s">
        <v>42</v>
      </c>
      <c r="O121" s="43"/>
      <c r="P121" s="211">
        <f t="shared" si="21"/>
        <v>0</v>
      </c>
      <c r="Q121" s="211">
        <v>4.0000000000000001E-3</v>
      </c>
      <c r="R121" s="211">
        <f t="shared" si="22"/>
        <v>8.0000000000000002E-3</v>
      </c>
      <c r="S121" s="211">
        <v>0</v>
      </c>
      <c r="T121" s="212">
        <f t="shared" si="23"/>
        <v>0</v>
      </c>
      <c r="AR121" s="25" t="s">
        <v>190</v>
      </c>
      <c r="AT121" s="25" t="s">
        <v>187</v>
      </c>
      <c r="AU121" s="25" t="s">
        <v>81</v>
      </c>
      <c r="AY121" s="25" t="s">
        <v>154</v>
      </c>
      <c r="BE121" s="213">
        <f t="shared" si="24"/>
        <v>0</v>
      </c>
      <c r="BF121" s="213">
        <f t="shared" si="25"/>
        <v>0</v>
      </c>
      <c r="BG121" s="213">
        <f t="shared" si="26"/>
        <v>0</v>
      </c>
      <c r="BH121" s="213">
        <f t="shared" si="27"/>
        <v>0</v>
      </c>
      <c r="BI121" s="213">
        <f t="shared" si="28"/>
        <v>0</v>
      </c>
      <c r="BJ121" s="25" t="s">
        <v>79</v>
      </c>
      <c r="BK121" s="213">
        <f t="shared" si="29"/>
        <v>0</v>
      </c>
      <c r="BL121" s="25" t="s">
        <v>161</v>
      </c>
      <c r="BM121" s="25" t="s">
        <v>446</v>
      </c>
    </row>
    <row r="122" spans="2:65" s="1" customFormat="1" ht="16.5" customHeight="1">
      <c r="B122" s="42"/>
      <c r="C122" s="217" t="s">
        <v>278</v>
      </c>
      <c r="D122" s="217" t="s">
        <v>187</v>
      </c>
      <c r="E122" s="218" t="s">
        <v>447</v>
      </c>
      <c r="F122" s="219" t="s">
        <v>448</v>
      </c>
      <c r="G122" s="220" t="s">
        <v>215</v>
      </c>
      <c r="H122" s="221">
        <v>7</v>
      </c>
      <c r="I122" s="222"/>
      <c r="J122" s="223">
        <f t="shared" si="20"/>
        <v>0</v>
      </c>
      <c r="K122" s="219" t="s">
        <v>21</v>
      </c>
      <c r="L122" s="224"/>
      <c r="M122" s="225" t="s">
        <v>21</v>
      </c>
      <c r="N122" s="226" t="s">
        <v>42</v>
      </c>
      <c r="O122" s="43"/>
      <c r="P122" s="211">
        <f t="shared" si="21"/>
        <v>0</v>
      </c>
      <c r="Q122" s="211">
        <v>3.5999999999999999E-3</v>
      </c>
      <c r="R122" s="211">
        <f t="shared" si="22"/>
        <v>2.52E-2</v>
      </c>
      <c r="S122" s="211">
        <v>0</v>
      </c>
      <c r="T122" s="212">
        <f t="shared" si="23"/>
        <v>0</v>
      </c>
      <c r="AR122" s="25" t="s">
        <v>190</v>
      </c>
      <c r="AT122" s="25" t="s">
        <v>187</v>
      </c>
      <c r="AU122" s="25" t="s">
        <v>81</v>
      </c>
      <c r="AY122" s="25" t="s">
        <v>154</v>
      </c>
      <c r="BE122" s="213">
        <f t="shared" si="24"/>
        <v>0</v>
      </c>
      <c r="BF122" s="213">
        <f t="shared" si="25"/>
        <v>0</v>
      </c>
      <c r="BG122" s="213">
        <f t="shared" si="26"/>
        <v>0</v>
      </c>
      <c r="BH122" s="213">
        <f t="shared" si="27"/>
        <v>0</v>
      </c>
      <c r="BI122" s="213">
        <f t="shared" si="28"/>
        <v>0</v>
      </c>
      <c r="BJ122" s="25" t="s">
        <v>79</v>
      </c>
      <c r="BK122" s="213">
        <f t="shared" si="29"/>
        <v>0</v>
      </c>
      <c r="BL122" s="25" t="s">
        <v>161</v>
      </c>
      <c r="BM122" s="25" t="s">
        <v>449</v>
      </c>
    </row>
    <row r="123" spans="2:65" s="1" customFormat="1" ht="16.5" customHeight="1">
      <c r="B123" s="42"/>
      <c r="C123" s="217" t="s">
        <v>284</v>
      </c>
      <c r="D123" s="217" t="s">
        <v>187</v>
      </c>
      <c r="E123" s="218" t="s">
        <v>450</v>
      </c>
      <c r="F123" s="219" t="s">
        <v>451</v>
      </c>
      <c r="G123" s="220" t="s">
        <v>215</v>
      </c>
      <c r="H123" s="221">
        <v>2</v>
      </c>
      <c r="I123" s="222"/>
      <c r="J123" s="223">
        <f t="shared" si="20"/>
        <v>0</v>
      </c>
      <c r="K123" s="219" t="s">
        <v>21</v>
      </c>
      <c r="L123" s="224"/>
      <c r="M123" s="225" t="s">
        <v>21</v>
      </c>
      <c r="N123" s="226" t="s">
        <v>42</v>
      </c>
      <c r="O123" s="43"/>
      <c r="P123" s="211">
        <f t="shared" si="21"/>
        <v>0</v>
      </c>
      <c r="Q123" s="211">
        <v>7.7999999999999996E-3</v>
      </c>
      <c r="R123" s="211">
        <f t="shared" si="22"/>
        <v>1.5599999999999999E-2</v>
      </c>
      <c r="S123" s="211">
        <v>0</v>
      </c>
      <c r="T123" s="212">
        <f t="shared" si="23"/>
        <v>0</v>
      </c>
      <c r="AR123" s="25" t="s">
        <v>190</v>
      </c>
      <c r="AT123" s="25" t="s">
        <v>187</v>
      </c>
      <c r="AU123" s="25" t="s">
        <v>81</v>
      </c>
      <c r="AY123" s="25" t="s">
        <v>154</v>
      </c>
      <c r="BE123" s="213">
        <f t="shared" si="24"/>
        <v>0</v>
      </c>
      <c r="BF123" s="213">
        <f t="shared" si="25"/>
        <v>0</v>
      </c>
      <c r="BG123" s="213">
        <f t="shared" si="26"/>
        <v>0</v>
      </c>
      <c r="BH123" s="213">
        <f t="shared" si="27"/>
        <v>0</v>
      </c>
      <c r="BI123" s="213">
        <f t="shared" si="28"/>
        <v>0</v>
      </c>
      <c r="BJ123" s="25" t="s">
        <v>79</v>
      </c>
      <c r="BK123" s="213">
        <f t="shared" si="29"/>
        <v>0</v>
      </c>
      <c r="BL123" s="25" t="s">
        <v>161</v>
      </c>
      <c r="BM123" s="25" t="s">
        <v>452</v>
      </c>
    </row>
    <row r="124" spans="2:65" s="1" customFormat="1" ht="16.5" customHeight="1">
      <c r="B124" s="42"/>
      <c r="C124" s="217" t="s">
        <v>288</v>
      </c>
      <c r="D124" s="217" t="s">
        <v>187</v>
      </c>
      <c r="E124" s="218" t="s">
        <v>453</v>
      </c>
      <c r="F124" s="219" t="s">
        <v>454</v>
      </c>
      <c r="G124" s="220" t="s">
        <v>215</v>
      </c>
      <c r="H124" s="221">
        <v>2</v>
      </c>
      <c r="I124" s="222"/>
      <c r="J124" s="223">
        <f t="shared" si="20"/>
        <v>0</v>
      </c>
      <c r="K124" s="219" t="s">
        <v>21</v>
      </c>
      <c r="L124" s="224"/>
      <c r="M124" s="225" t="s">
        <v>21</v>
      </c>
      <c r="N124" s="226" t="s">
        <v>42</v>
      </c>
      <c r="O124" s="43"/>
      <c r="P124" s="211">
        <f t="shared" si="21"/>
        <v>0</v>
      </c>
      <c r="Q124" s="211">
        <v>2.5999999999999999E-3</v>
      </c>
      <c r="R124" s="211">
        <f t="shared" si="22"/>
        <v>5.1999999999999998E-3</v>
      </c>
      <c r="S124" s="211">
        <v>0</v>
      </c>
      <c r="T124" s="212">
        <f t="shared" si="23"/>
        <v>0</v>
      </c>
      <c r="AR124" s="25" t="s">
        <v>190</v>
      </c>
      <c r="AT124" s="25" t="s">
        <v>187</v>
      </c>
      <c r="AU124" s="25" t="s">
        <v>81</v>
      </c>
      <c r="AY124" s="25" t="s">
        <v>154</v>
      </c>
      <c r="BE124" s="213">
        <f t="shared" si="24"/>
        <v>0</v>
      </c>
      <c r="BF124" s="213">
        <f t="shared" si="25"/>
        <v>0</v>
      </c>
      <c r="BG124" s="213">
        <f t="shared" si="26"/>
        <v>0</v>
      </c>
      <c r="BH124" s="213">
        <f t="shared" si="27"/>
        <v>0</v>
      </c>
      <c r="BI124" s="213">
        <f t="shared" si="28"/>
        <v>0</v>
      </c>
      <c r="BJ124" s="25" t="s">
        <v>79</v>
      </c>
      <c r="BK124" s="213">
        <f t="shared" si="29"/>
        <v>0</v>
      </c>
      <c r="BL124" s="25" t="s">
        <v>161</v>
      </c>
      <c r="BM124" s="25" t="s">
        <v>455</v>
      </c>
    </row>
    <row r="125" spans="2:65" s="1" customFormat="1" ht="16.5" customHeight="1">
      <c r="B125" s="42"/>
      <c r="C125" s="217" t="s">
        <v>292</v>
      </c>
      <c r="D125" s="217" t="s">
        <v>187</v>
      </c>
      <c r="E125" s="218" t="s">
        <v>456</v>
      </c>
      <c r="F125" s="219" t="s">
        <v>457</v>
      </c>
      <c r="G125" s="220" t="s">
        <v>215</v>
      </c>
      <c r="H125" s="221">
        <v>5</v>
      </c>
      <c r="I125" s="222"/>
      <c r="J125" s="223">
        <f t="shared" si="20"/>
        <v>0</v>
      </c>
      <c r="K125" s="219" t="s">
        <v>21</v>
      </c>
      <c r="L125" s="224"/>
      <c r="M125" s="225" t="s">
        <v>21</v>
      </c>
      <c r="N125" s="226" t="s">
        <v>42</v>
      </c>
      <c r="O125" s="43"/>
      <c r="P125" s="211">
        <f t="shared" si="21"/>
        <v>0</v>
      </c>
      <c r="Q125" s="211">
        <v>8.9999999999999998E-4</v>
      </c>
      <c r="R125" s="211">
        <f t="shared" si="22"/>
        <v>4.4999999999999997E-3</v>
      </c>
      <c r="S125" s="211">
        <v>0</v>
      </c>
      <c r="T125" s="212">
        <f t="shared" si="23"/>
        <v>0</v>
      </c>
      <c r="AR125" s="25" t="s">
        <v>190</v>
      </c>
      <c r="AT125" s="25" t="s">
        <v>187</v>
      </c>
      <c r="AU125" s="25" t="s">
        <v>81</v>
      </c>
      <c r="AY125" s="25" t="s">
        <v>154</v>
      </c>
      <c r="BE125" s="213">
        <f t="shared" si="24"/>
        <v>0</v>
      </c>
      <c r="BF125" s="213">
        <f t="shared" si="25"/>
        <v>0</v>
      </c>
      <c r="BG125" s="213">
        <f t="shared" si="26"/>
        <v>0</v>
      </c>
      <c r="BH125" s="213">
        <f t="shared" si="27"/>
        <v>0</v>
      </c>
      <c r="BI125" s="213">
        <f t="shared" si="28"/>
        <v>0</v>
      </c>
      <c r="BJ125" s="25" t="s">
        <v>79</v>
      </c>
      <c r="BK125" s="213">
        <f t="shared" si="29"/>
        <v>0</v>
      </c>
      <c r="BL125" s="25" t="s">
        <v>161</v>
      </c>
      <c r="BM125" s="25" t="s">
        <v>458</v>
      </c>
    </row>
    <row r="126" spans="2:65" s="1" customFormat="1" ht="25.5" customHeight="1">
      <c r="B126" s="42"/>
      <c r="C126" s="202" t="s">
        <v>459</v>
      </c>
      <c r="D126" s="202" t="s">
        <v>157</v>
      </c>
      <c r="E126" s="203" t="s">
        <v>460</v>
      </c>
      <c r="F126" s="204" t="s">
        <v>461</v>
      </c>
      <c r="G126" s="205" t="s">
        <v>215</v>
      </c>
      <c r="H126" s="206">
        <v>12</v>
      </c>
      <c r="I126" s="207"/>
      <c r="J126" s="208">
        <f t="shared" si="20"/>
        <v>0</v>
      </c>
      <c r="K126" s="204" t="s">
        <v>21</v>
      </c>
      <c r="L126" s="62"/>
      <c r="M126" s="209" t="s">
        <v>21</v>
      </c>
      <c r="N126" s="210" t="s">
        <v>42</v>
      </c>
      <c r="O126" s="43"/>
      <c r="P126" s="211">
        <f t="shared" si="21"/>
        <v>0</v>
      </c>
      <c r="Q126" s="211">
        <v>0.11241</v>
      </c>
      <c r="R126" s="211">
        <f t="shared" si="22"/>
        <v>1.3489199999999999</v>
      </c>
      <c r="S126" s="211">
        <v>0</v>
      </c>
      <c r="T126" s="212">
        <f t="shared" si="23"/>
        <v>0</v>
      </c>
      <c r="AR126" s="25" t="s">
        <v>161</v>
      </c>
      <c r="AT126" s="25" t="s">
        <v>157</v>
      </c>
      <c r="AU126" s="25" t="s">
        <v>81</v>
      </c>
      <c r="AY126" s="25" t="s">
        <v>154</v>
      </c>
      <c r="BE126" s="213">
        <f t="shared" si="24"/>
        <v>0</v>
      </c>
      <c r="BF126" s="213">
        <f t="shared" si="25"/>
        <v>0</v>
      </c>
      <c r="BG126" s="213">
        <f t="shared" si="26"/>
        <v>0</v>
      </c>
      <c r="BH126" s="213">
        <f t="shared" si="27"/>
        <v>0</v>
      </c>
      <c r="BI126" s="213">
        <f t="shared" si="28"/>
        <v>0</v>
      </c>
      <c r="BJ126" s="25" t="s">
        <v>79</v>
      </c>
      <c r="BK126" s="213">
        <f t="shared" si="29"/>
        <v>0</v>
      </c>
      <c r="BL126" s="25" t="s">
        <v>161</v>
      </c>
      <c r="BM126" s="25" t="s">
        <v>462</v>
      </c>
    </row>
    <row r="127" spans="2:65" s="1" customFormat="1" ht="16.5" customHeight="1">
      <c r="B127" s="42"/>
      <c r="C127" s="217" t="s">
        <v>463</v>
      </c>
      <c r="D127" s="217" t="s">
        <v>187</v>
      </c>
      <c r="E127" s="218" t="s">
        <v>464</v>
      </c>
      <c r="F127" s="219" t="s">
        <v>465</v>
      </c>
      <c r="G127" s="220" t="s">
        <v>215</v>
      </c>
      <c r="H127" s="221">
        <v>12</v>
      </c>
      <c r="I127" s="222"/>
      <c r="J127" s="223">
        <f t="shared" si="20"/>
        <v>0</v>
      </c>
      <c r="K127" s="219" t="s">
        <v>21</v>
      </c>
      <c r="L127" s="224"/>
      <c r="M127" s="225" t="s">
        <v>21</v>
      </c>
      <c r="N127" s="226" t="s">
        <v>42</v>
      </c>
      <c r="O127" s="43"/>
      <c r="P127" s="211">
        <f t="shared" si="21"/>
        <v>0</v>
      </c>
      <c r="Q127" s="211">
        <v>6.1000000000000004E-3</v>
      </c>
      <c r="R127" s="211">
        <f t="shared" si="22"/>
        <v>7.3200000000000001E-2</v>
      </c>
      <c r="S127" s="211">
        <v>0</v>
      </c>
      <c r="T127" s="212">
        <f t="shared" si="23"/>
        <v>0</v>
      </c>
      <c r="AR127" s="25" t="s">
        <v>190</v>
      </c>
      <c r="AT127" s="25" t="s">
        <v>187</v>
      </c>
      <c r="AU127" s="25" t="s">
        <v>81</v>
      </c>
      <c r="AY127" s="25" t="s">
        <v>154</v>
      </c>
      <c r="BE127" s="213">
        <f t="shared" si="24"/>
        <v>0</v>
      </c>
      <c r="BF127" s="213">
        <f t="shared" si="25"/>
        <v>0</v>
      </c>
      <c r="BG127" s="213">
        <f t="shared" si="26"/>
        <v>0</v>
      </c>
      <c r="BH127" s="213">
        <f t="shared" si="27"/>
        <v>0</v>
      </c>
      <c r="BI127" s="213">
        <f t="shared" si="28"/>
        <v>0</v>
      </c>
      <c r="BJ127" s="25" t="s">
        <v>79</v>
      </c>
      <c r="BK127" s="213">
        <f t="shared" si="29"/>
        <v>0</v>
      </c>
      <c r="BL127" s="25" t="s">
        <v>161</v>
      </c>
      <c r="BM127" s="25" t="s">
        <v>466</v>
      </c>
    </row>
    <row r="128" spans="2:65" s="1" customFormat="1" ht="16.5" customHeight="1">
      <c r="B128" s="42"/>
      <c r="C128" s="217" t="s">
        <v>467</v>
      </c>
      <c r="D128" s="217" t="s">
        <v>187</v>
      </c>
      <c r="E128" s="218" t="s">
        <v>468</v>
      </c>
      <c r="F128" s="219" t="s">
        <v>469</v>
      </c>
      <c r="G128" s="220" t="s">
        <v>215</v>
      </c>
      <c r="H128" s="221">
        <v>12</v>
      </c>
      <c r="I128" s="222"/>
      <c r="J128" s="223">
        <f t="shared" si="20"/>
        <v>0</v>
      </c>
      <c r="K128" s="219" t="s">
        <v>21</v>
      </c>
      <c r="L128" s="224"/>
      <c r="M128" s="225" t="s">
        <v>21</v>
      </c>
      <c r="N128" s="226" t="s">
        <v>42</v>
      </c>
      <c r="O128" s="43"/>
      <c r="P128" s="211">
        <f t="shared" si="21"/>
        <v>0</v>
      </c>
      <c r="Q128" s="211">
        <v>3.0000000000000001E-3</v>
      </c>
      <c r="R128" s="211">
        <f t="shared" si="22"/>
        <v>3.6000000000000004E-2</v>
      </c>
      <c r="S128" s="211">
        <v>0</v>
      </c>
      <c r="T128" s="212">
        <f t="shared" si="23"/>
        <v>0</v>
      </c>
      <c r="AR128" s="25" t="s">
        <v>190</v>
      </c>
      <c r="AT128" s="25" t="s">
        <v>187</v>
      </c>
      <c r="AU128" s="25" t="s">
        <v>81</v>
      </c>
      <c r="AY128" s="25" t="s">
        <v>154</v>
      </c>
      <c r="BE128" s="213">
        <f t="shared" si="24"/>
        <v>0</v>
      </c>
      <c r="BF128" s="213">
        <f t="shared" si="25"/>
        <v>0</v>
      </c>
      <c r="BG128" s="213">
        <f t="shared" si="26"/>
        <v>0</v>
      </c>
      <c r="BH128" s="213">
        <f t="shared" si="27"/>
        <v>0</v>
      </c>
      <c r="BI128" s="213">
        <f t="shared" si="28"/>
        <v>0</v>
      </c>
      <c r="BJ128" s="25" t="s">
        <v>79</v>
      </c>
      <c r="BK128" s="213">
        <f t="shared" si="29"/>
        <v>0</v>
      </c>
      <c r="BL128" s="25" t="s">
        <v>161</v>
      </c>
      <c r="BM128" s="25" t="s">
        <v>470</v>
      </c>
    </row>
    <row r="129" spans="2:65" s="1" customFormat="1" ht="16.5" customHeight="1">
      <c r="B129" s="42"/>
      <c r="C129" s="217" t="s">
        <v>255</v>
      </c>
      <c r="D129" s="217" t="s">
        <v>187</v>
      </c>
      <c r="E129" s="218" t="s">
        <v>471</v>
      </c>
      <c r="F129" s="219" t="s">
        <v>472</v>
      </c>
      <c r="G129" s="220" t="s">
        <v>215</v>
      </c>
      <c r="H129" s="221">
        <v>12</v>
      </c>
      <c r="I129" s="222"/>
      <c r="J129" s="223">
        <f t="shared" si="20"/>
        <v>0</v>
      </c>
      <c r="K129" s="219" t="s">
        <v>21</v>
      </c>
      <c r="L129" s="224"/>
      <c r="M129" s="225" t="s">
        <v>21</v>
      </c>
      <c r="N129" s="226" t="s">
        <v>42</v>
      </c>
      <c r="O129" s="43"/>
      <c r="P129" s="211">
        <f t="shared" si="21"/>
        <v>0</v>
      </c>
      <c r="Q129" s="211">
        <v>1E-4</v>
      </c>
      <c r="R129" s="211">
        <f t="shared" si="22"/>
        <v>1.2000000000000001E-3</v>
      </c>
      <c r="S129" s="211">
        <v>0</v>
      </c>
      <c r="T129" s="212">
        <f t="shared" si="23"/>
        <v>0</v>
      </c>
      <c r="AR129" s="25" t="s">
        <v>190</v>
      </c>
      <c r="AT129" s="25" t="s">
        <v>187</v>
      </c>
      <c r="AU129" s="25" t="s">
        <v>81</v>
      </c>
      <c r="AY129" s="25" t="s">
        <v>154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5" t="s">
        <v>79</v>
      </c>
      <c r="BK129" s="213">
        <f t="shared" si="29"/>
        <v>0</v>
      </c>
      <c r="BL129" s="25" t="s">
        <v>161</v>
      </c>
      <c r="BM129" s="25" t="s">
        <v>473</v>
      </c>
    </row>
    <row r="130" spans="2:65" s="1" customFormat="1" ht="16.5" customHeight="1">
      <c r="B130" s="42"/>
      <c r="C130" s="217" t="s">
        <v>345</v>
      </c>
      <c r="D130" s="217" t="s">
        <v>187</v>
      </c>
      <c r="E130" s="218" t="s">
        <v>474</v>
      </c>
      <c r="F130" s="219" t="s">
        <v>475</v>
      </c>
      <c r="G130" s="220" t="s">
        <v>215</v>
      </c>
      <c r="H130" s="221">
        <v>44</v>
      </c>
      <c r="I130" s="222"/>
      <c r="J130" s="223">
        <f t="shared" si="20"/>
        <v>0</v>
      </c>
      <c r="K130" s="219" t="s">
        <v>21</v>
      </c>
      <c r="L130" s="224"/>
      <c r="M130" s="225" t="s">
        <v>21</v>
      </c>
      <c r="N130" s="226" t="s">
        <v>42</v>
      </c>
      <c r="O130" s="43"/>
      <c r="P130" s="211">
        <f t="shared" si="21"/>
        <v>0</v>
      </c>
      <c r="Q130" s="211">
        <v>3.5E-4</v>
      </c>
      <c r="R130" s="211">
        <f t="shared" si="22"/>
        <v>1.54E-2</v>
      </c>
      <c r="S130" s="211">
        <v>0</v>
      </c>
      <c r="T130" s="212">
        <f t="shared" si="23"/>
        <v>0</v>
      </c>
      <c r="AR130" s="25" t="s">
        <v>190</v>
      </c>
      <c r="AT130" s="25" t="s">
        <v>187</v>
      </c>
      <c r="AU130" s="25" t="s">
        <v>81</v>
      </c>
      <c r="AY130" s="25" t="s">
        <v>154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5" t="s">
        <v>79</v>
      </c>
      <c r="BK130" s="213">
        <f t="shared" si="29"/>
        <v>0</v>
      </c>
      <c r="BL130" s="25" t="s">
        <v>161</v>
      </c>
      <c r="BM130" s="25" t="s">
        <v>476</v>
      </c>
    </row>
    <row r="131" spans="2:65" s="1" customFormat="1" ht="25.5" customHeight="1">
      <c r="B131" s="42"/>
      <c r="C131" s="202" t="s">
        <v>477</v>
      </c>
      <c r="D131" s="202" t="s">
        <v>157</v>
      </c>
      <c r="E131" s="203" t="s">
        <v>478</v>
      </c>
      <c r="F131" s="204" t="s">
        <v>479</v>
      </c>
      <c r="G131" s="205" t="s">
        <v>195</v>
      </c>
      <c r="H131" s="206">
        <v>1</v>
      </c>
      <c r="I131" s="207"/>
      <c r="J131" s="208">
        <f t="shared" si="20"/>
        <v>0</v>
      </c>
      <c r="K131" s="204" t="s">
        <v>21</v>
      </c>
      <c r="L131" s="62"/>
      <c r="M131" s="209" t="s">
        <v>21</v>
      </c>
      <c r="N131" s="210" t="s">
        <v>42</v>
      </c>
      <c r="O131" s="43"/>
      <c r="P131" s="211">
        <f t="shared" si="21"/>
        <v>0</v>
      </c>
      <c r="Q131" s="211">
        <v>5.9999999999999995E-4</v>
      </c>
      <c r="R131" s="211">
        <f t="shared" si="22"/>
        <v>5.9999999999999995E-4</v>
      </c>
      <c r="S131" s="211">
        <v>0</v>
      </c>
      <c r="T131" s="212">
        <f t="shared" si="23"/>
        <v>0</v>
      </c>
      <c r="AR131" s="25" t="s">
        <v>161</v>
      </c>
      <c r="AT131" s="25" t="s">
        <v>157</v>
      </c>
      <c r="AU131" s="25" t="s">
        <v>81</v>
      </c>
      <c r="AY131" s="25" t="s">
        <v>154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5" t="s">
        <v>79</v>
      </c>
      <c r="BK131" s="213">
        <f t="shared" si="29"/>
        <v>0</v>
      </c>
      <c r="BL131" s="25" t="s">
        <v>161</v>
      </c>
      <c r="BM131" s="25" t="s">
        <v>480</v>
      </c>
    </row>
    <row r="132" spans="2:65" s="1" customFormat="1" ht="16.5" customHeight="1">
      <c r="B132" s="42"/>
      <c r="C132" s="202" t="s">
        <v>481</v>
      </c>
      <c r="D132" s="202" t="s">
        <v>157</v>
      </c>
      <c r="E132" s="203" t="s">
        <v>482</v>
      </c>
      <c r="F132" s="204" t="s">
        <v>483</v>
      </c>
      <c r="G132" s="205" t="s">
        <v>195</v>
      </c>
      <c r="H132" s="206">
        <v>1</v>
      </c>
      <c r="I132" s="207"/>
      <c r="J132" s="208">
        <f t="shared" si="20"/>
        <v>0</v>
      </c>
      <c r="K132" s="204" t="s">
        <v>21</v>
      </c>
      <c r="L132" s="62"/>
      <c r="M132" s="209" t="s">
        <v>21</v>
      </c>
      <c r="N132" s="210" t="s">
        <v>42</v>
      </c>
      <c r="O132" s="43"/>
      <c r="P132" s="211">
        <f t="shared" si="21"/>
        <v>0</v>
      </c>
      <c r="Q132" s="211">
        <v>1.0000000000000001E-5</v>
      </c>
      <c r="R132" s="211">
        <f t="shared" si="22"/>
        <v>1.0000000000000001E-5</v>
      </c>
      <c r="S132" s="211">
        <v>0</v>
      </c>
      <c r="T132" s="212">
        <f t="shared" si="23"/>
        <v>0</v>
      </c>
      <c r="AR132" s="25" t="s">
        <v>161</v>
      </c>
      <c r="AT132" s="25" t="s">
        <v>157</v>
      </c>
      <c r="AU132" s="25" t="s">
        <v>81</v>
      </c>
      <c r="AY132" s="25" t="s">
        <v>154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5" t="s">
        <v>79</v>
      </c>
      <c r="BK132" s="213">
        <f t="shared" si="29"/>
        <v>0</v>
      </c>
      <c r="BL132" s="25" t="s">
        <v>161</v>
      </c>
      <c r="BM132" s="25" t="s">
        <v>484</v>
      </c>
    </row>
    <row r="133" spans="2:65" s="1" customFormat="1" ht="25.5" customHeight="1">
      <c r="B133" s="42"/>
      <c r="C133" s="202" t="s">
        <v>325</v>
      </c>
      <c r="D133" s="202" t="s">
        <v>157</v>
      </c>
      <c r="E133" s="203" t="s">
        <v>485</v>
      </c>
      <c r="F133" s="204" t="s">
        <v>486</v>
      </c>
      <c r="G133" s="205" t="s">
        <v>228</v>
      </c>
      <c r="H133" s="206">
        <v>613</v>
      </c>
      <c r="I133" s="207"/>
      <c r="J133" s="208">
        <f t="shared" si="20"/>
        <v>0</v>
      </c>
      <c r="K133" s="204" t="s">
        <v>21</v>
      </c>
      <c r="L133" s="62"/>
      <c r="M133" s="209" t="s">
        <v>21</v>
      </c>
      <c r="N133" s="210" t="s">
        <v>42</v>
      </c>
      <c r="O133" s="43"/>
      <c r="P133" s="211">
        <f t="shared" si="21"/>
        <v>0</v>
      </c>
      <c r="Q133" s="211">
        <v>0.15540000000000001</v>
      </c>
      <c r="R133" s="211">
        <f t="shared" si="22"/>
        <v>95.260200000000012</v>
      </c>
      <c r="S133" s="211">
        <v>0</v>
      </c>
      <c r="T133" s="212">
        <f t="shared" si="23"/>
        <v>0</v>
      </c>
      <c r="AR133" s="25" t="s">
        <v>161</v>
      </c>
      <c r="AT133" s="25" t="s">
        <v>157</v>
      </c>
      <c r="AU133" s="25" t="s">
        <v>81</v>
      </c>
      <c r="AY133" s="25" t="s">
        <v>154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5" t="s">
        <v>79</v>
      </c>
      <c r="BK133" s="213">
        <f t="shared" si="29"/>
        <v>0</v>
      </c>
      <c r="BL133" s="25" t="s">
        <v>161</v>
      </c>
      <c r="BM133" s="25" t="s">
        <v>487</v>
      </c>
    </row>
    <row r="134" spans="2:65" s="1" customFormat="1" ht="16.5" customHeight="1">
      <c r="B134" s="42"/>
      <c r="C134" s="217" t="s">
        <v>221</v>
      </c>
      <c r="D134" s="217" t="s">
        <v>187</v>
      </c>
      <c r="E134" s="218" t="s">
        <v>488</v>
      </c>
      <c r="F134" s="219" t="s">
        <v>489</v>
      </c>
      <c r="G134" s="220" t="s">
        <v>215</v>
      </c>
      <c r="H134" s="221">
        <v>484.5</v>
      </c>
      <c r="I134" s="222"/>
      <c r="J134" s="223">
        <f t="shared" si="20"/>
        <v>0</v>
      </c>
      <c r="K134" s="219" t="s">
        <v>21</v>
      </c>
      <c r="L134" s="224"/>
      <c r="M134" s="225" t="s">
        <v>21</v>
      </c>
      <c r="N134" s="226" t="s">
        <v>42</v>
      </c>
      <c r="O134" s="43"/>
      <c r="P134" s="211">
        <f t="shared" si="21"/>
        <v>0</v>
      </c>
      <c r="Q134" s="211">
        <v>0.10199999999999999</v>
      </c>
      <c r="R134" s="211">
        <f t="shared" si="22"/>
        <v>49.418999999999997</v>
      </c>
      <c r="S134" s="211">
        <v>0</v>
      </c>
      <c r="T134" s="212">
        <f t="shared" si="23"/>
        <v>0</v>
      </c>
      <c r="AR134" s="25" t="s">
        <v>190</v>
      </c>
      <c r="AT134" s="25" t="s">
        <v>187</v>
      </c>
      <c r="AU134" s="25" t="s">
        <v>81</v>
      </c>
      <c r="AY134" s="25" t="s">
        <v>154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5" t="s">
        <v>79</v>
      </c>
      <c r="BK134" s="213">
        <f t="shared" si="29"/>
        <v>0</v>
      </c>
      <c r="BL134" s="25" t="s">
        <v>161</v>
      </c>
      <c r="BM134" s="25" t="s">
        <v>490</v>
      </c>
    </row>
    <row r="135" spans="2:65" s="1" customFormat="1" ht="16.5" customHeight="1">
      <c r="B135" s="42"/>
      <c r="C135" s="217" t="s">
        <v>274</v>
      </c>
      <c r="D135" s="217" t="s">
        <v>187</v>
      </c>
      <c r="E135" s="218" t="s">
        <v>491</v>
      </c>
      <c r="F135" s="219" t="s">
        <v>492</v>
      </c>
      <c r="G135" s="220" t="s">
        <v>215</v>
      </c>
      <c r="H135" s="221">
        <v>159</v>
      </c>
      <c r="I135" s="222"/>
      <c r="J135" s="223">
        <f t="shared" si="20"/>
        <v>0</v>
      </c>
      <c r="K135" s="219" t="s">
        <v>21</v>
      </c>
      <c r="L135" s="224"/>
      <c r="M135" s="225" t="s">
        <v>21</v>
      </c>
      <c r="N135" s="226" t="s">
        <v>42</v>
      </c>
      <c r="O135" s="43"/>
      <c r="P135" s="211">
        <f t="shared" si="21"/>
        <v>0</v>
      </c>
      <c r="Q135" s="211">
        <v>4.8300000000000003E-2</v>
      </c>
      <c r="R135" s="211">
        <f t="shared" si="22"/>
        <v>7.6797000000000004</v>
      </c>
      <c r="S135" s="211">
        <v>0</v>
      </c>
      <c r="T135" s="212">
        <f t="shared" si="23"/>
        <v>0</v>
      </c>
      <c r="AR135" s="25" t="s">
        <v>190</v>
      </c>
      <c r="AT135" s="25" t="s">
        <v>187</v>
      </c>
      <c r="AU135" s="25" t="s">
        <v>81</v>
      </c>
      <c r="AY135" s="25" t="s">
        <v>154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5" t="s">
        <v>79</v>
      </c>
      <c r="BK135" s="213">
        <f t="shared" si="29"/>
        <v>0</v>
      </c>
      <c r="BL135" s="25" t="s">
        <v>161</v>
      </c>
      <c r="BM135" s="25" t="s">
        <v>493</v>
      </c>
    </row>
    <row r="136" spans="2:65" s="1" customFormat="1" ht="25.5" customHeight="1">
      <c r="B136" s="42"/>
      <c r="C136" s="202" t="s">
        <v>181</v>
      </c>
      <c r="D136" s="202" t="s">
        <v>157</v>
      </c>
      <c r="E136" s="203" t="s">
        <v>494</v>
      </c>
      <c r="F136" s="204" t="s">
        <v>495</v>
      </c>
      <c r="G136" s="205" t="s">
        <v>228</v>
      </c>
      <c r="H136" s="206">
        <v>617</v>
      </c>
      <c r="I136" s="207"/>
      <c r="J136" s="208">
        <f t="shared" si="20"/>
        <v>0</v>
      </c>
      <c r="K136" s="204" t="s">
        <v>21</v>
      </c>
      <c r="L136" s="62"/>
      <c r="M136" s="209" t="s">
        <v>21</v>
      </c>
      <c r="N136" s="210" t="s">
        <v>42</v>
      </c>
      <c r="O136" s="43"/>
      <c r="P136" s="211">
        <f t="shared" si="21"/>
        <v>0</v>
      </c>
      <c r="Q136" s="211">
        <v>0.1295</v>
      </c>
      <c r="R136" s="211">
        <f t="shared" si="22"/>
        <v>79.901499999999999</v>
      </c>
      <c r="S136" s="211">
        <v>0</v>
      </c>
      <c r="T136" s="212">
        <f t="shared" si="23"/>
        <v>0</v>
      </c>
      <c r="AR136" s="25" t="s">
        <v>161</v>
      </c>
      <c r="AT136" s="25" t="s">
        <v>157</v>
      </c>
      <c r="AU136" s="25" t="s">
        <v>81</v>
      </c>
      <c r="AY136" s="25" t="s">
        <v>154</v>
      </c>
      <c r="BE136" s="213">
        <f t="shared" si="24"/>
        <v>0</v>
      </c>
      <c r="BF136" s="213">
        <f t="shared" si="25"/>
        <v>0</v>
      </c>
      <c r="BG136" s="213">
        <f t="shared" si="26"/>
        <v>0</v>
      </c>
      <c r="BH136" s="213">
        <f t="shared" si="27"/>
        <v>0</v>
      </c>
      <c r="BI136" s="213">
        <f t="shared" si="28"/>
        <v>0</v>
      </c>
      <c r="BJ136" s="25" t="s">
        <v>79</v>
      </c>
      <c r="BK136" s="213">
        <f t="shared" si="29"/>
        <v>0</v>
      </c>
      <c r="BL136" s="25" t="s">
        <v>161</v>
      </c>
      <c r="BM136" s="25" t="s">
        <v>496</v>
      </c>
    </row>
    <row r="137" spans="2:65" s="1" customFormat="1" ht="16.5" customHeight="1">
      <c r="B137" s="42"/>
      <c r="C137" s="217" t="s">
        <v>186</v>
      </c>
      <c r="D137" s="217" t="s">
        <v>187</v>
      </c>
      <c r="E137" s="218" t="s">
        <v>497</v>
      </c>
      <c r="F137" s="219" t="s">
        <v>498</v>
      </c>
      <c r="G137" s="220" t="s">
        <v>215</v>
      </c>
      <c r="H137" s="221">
        <v>1296</v>
      </c>
      <c r="I137" s="222"/>
      <c r="J137" s="223">
        <f t="shared" si="20"/>
        <v>0</v>
      </c>
      <c r="K137" s="219" t="s">
        <v>21</v>
      </c>
      <c r="L137" s="224"/>
      <c r="M137" s="225" t="s">
        <v>21</v>
      </c>
      <c r="N137" s="226" t="s">
        <v>42</v>
      </c>
      <c r="O137" s="43"/>
      <c r="P137" s="211">
        <f t="shared" si="21"/>
        <v>0</v>
      </c>
      <c r="Q137" s="211">
        <v>2.4E-2</v>
      </c>
      <c r="R137" s="211">
        <f t="shared" si="22"/>
        <v>31.103999999999999</v>
      </c>
      <c r="S137" s="211">
        <v>0</v>
      </c>
      <c r="T137" s="212">
        <f t="shared" si="23"/>
        <v>0</v>
      </c>
      <c r="AR137" s="25" t="s">
        <v>190</v>
      </c>
      <c r="AT137" s="25" t="s">
        <v>187</v>
      </c>
      <c r="AU137" s="25" t="s">
        <v>81</v>
      </c>
      <c r="AY137" s="25" t="s">
        <v>154</v>
      </c>
      <c r="BE137" s="213">
        <f t="shared" si="24"/>
        <v>0</v>
      </c>
      <c r="BF137" s="213">
        <f t="shared" si="25"/>
        <v>0</v>
      </c>
      <c r="BG137" s="213">
        <f t="shared" si="26"/>
        <v>0</v>
      </c>
      <c r="BH137" s="213">
        <f t="shared" si="27"/>
        <v>0</v>
      </c>
      <c r="BI137" s="213">
        <f t="shared" si="28"/>
        <v>0</v>
      </c>
      <c r="BJ137" s="25" t="s">
        <v>79</v>
      </c>
      <c r="BK137" s="213">
        <f t="shared" si="29"/>
        <v>0</v>
      </c>
      <c r="BL137" s="25" t="s">
        <v>161</v>
      </c>
      <c r="BM137" s="25" t="s">
        <v>499</v>
      </c>
    </row>
    <row r="138" spans="2:65" s="1" customFormat="1" ht="16.5" customHeight="1">
      <c r="B138" s="42"/>
      <c r="C138" s="202" t="s">
        <v>500</v>
      </c>
      <c r="D138" s="202" t="s">
        <v>157</v>
      </c>
      <c r="E138" s="203" t="s">
        <v>501</v>
      </c>
      <c r="F138" s="204" t="s">
        <v>502</v>
      </c>
      <c r="G138" s="205" t="s">
        <v>228</v>
      </c>
      <c r="H138" s="206">
        <v>170</v>
      </c>
      <c r="I138" s="207"/>
      <c r="J138" s="208">
        <f t="shared" si="20"/>
        <v>0</v>
      </c>
      <c r="K138" s="204" t="s">
        <v>21</v>
      </c>
      <c r="L138" s="62"/>
      <c r="M138" s="209" t="s">
        <v>21</v>
      </c>
      <c r="N138" s="210" t="s">
        <v>42</v>
      </c>
      <c r="O138" s="43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5" t="s">
        <v>161</v>
      </c>
      <c r="AT138" s="25" t="s">
        <v>157</v>
      </c>
      <c r="AU138" s="25" t="s">
        <v>81</v>
      </c>
      <c r="AY138" s="25" t="s">
        <v>154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5" t="s">
        <v>79</v>
      </c>
      <c r="BK138" s="213">
        <f t="shared" si="29"/>
        <v>0</v>
      </c>
      <c r="BL138" s="25" t="s">
        <v>161</v>
      </c>
      <c r="BM138" s="25" t="s">
        <v>503</v>
      </c>
    </row>
    <row r="139" spans="2:65" s="1" customFormat="1" ht="25.5" customHeight="1">
      <c r="B139" s="42"/>
      <c r="C139" s="202" t="s">
        <v>504</v>
      </c>
      <c r="D139" s="202" t="s">
        <v>157</v>
      </c>
      <c r="E139" s="203" t="s">
        <v>505</v>
      </c>
      <c r="F139" s="204" t="s">
        <v>506</v>
      </c>
      <c r="G139" s="205" t="s">
        <v>215</v>
      </c>
      <c r="H139" s="206">
        <v>3</v>
      </c>
      <c r="I139" s="207"/>
      <c r="J139" s="208">
        <f t="shared" si="20"/>
        <v>0</v>
      </c>
      <c r="K139" s="204" t="s">
        <v>21</v>
      </c>
      <c r="L139" s="62"/>
      <c r="M139" s="209" t="s">
        <v>21</v>
      </c>
      <c r="N139" s="210" t="s">
        <v>42</v>
      </c>
      <c r="O139" s="43"/>
      <c r="P139" s="211">
        <f t="shared" si="21"/>
        <v>0</v>
      </c>
      <c r="Q139" s="211">
        <v>0</v>
      </c>
      <c r="R139" s="211">
        <f t="shared" si="22"/>
        <v>0</v>
      </c>
      <c r="S139" s="211">
        <v>8.2000000000000003E-2</v>
      </c>
      <c r="T139" s="212">
        <f t="shared" si="23"/>
        <v>0.246</v>
      </c>
      <c r="AR139" s="25" t="s">
        <v>161</v>
      </c>
      <c r="AT139" s="25" t="s">
        <v>157</v>
      </c>
      <c r="AU139" s="25" t="s">
        <v>81</v>
      </c>
      <c r="AY139" s="25" t="s">
        <v>154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5" t="s">
        <v>79</v>
      </c>
      <c r="BK139" s="213">
        <f t="shared" si="29"/>
        <v>0</v>
      </c>
      <c r="BL139" s="25" t="s">
        <v>161</v>
      </c>
      <c r="BM139" s="25" t="s">
        <v>507</v>
      </c>
    </row>
    <row r="140" spans="2:65" s="11" customFormat="1" ht="29.85" customHeight="1">
      <c r="B140" s="186"/>
      <c r="C140" s="187"/>
      <c r="D140" s="188" t="s">
        <v>70</v>
      </c>
      <c r="E140" s="200" t="s">
        <v>282</v>
      </c>
      <c r="F140" s="200" t="s">
        <v>283</v>
      </c>
      <c r="G140" s="187"/>
      <c r="H140" s="187"/>
      <c r="I140" s="190"/>
      <c r="J140" s="201">
        <f>BK140</f>
        <v>0</v>
      </c>
      <c r="K140" s="187"/>
      <c r="L140" s="192"/>
      <c r="M140" s="193"/>
      <c r="N140" s="194"/>
      <c r="O140" s="194"/>
      <c r="P140" s="195">
        <f>SUM(P141:P146)</f>
        <v>0</v>
      </c>
      <c r="Q140" s="194"/>
      <c r="R140" s="195">
        <f>SUM(R141:R146)</f>
        <v>0</v>
      </c>
      <c r="S140" s="194"/>
      <c r="T140" s="196">
        <f>SUM(T141:T146)</f>
        <v>0</v>
      </c>
      <c r="AR140" s="197" t="s">
        <v>79</v>
      </c>
      <c r="AT140" s="198" t="s">
        <v>70</v>
      </c>
      <c r="AU140" s="198" t="s">
        <v>79</v>
      </c>
      <c r="AY140" s="197" t="s">
        <v>154</v>
      </c>
      <c r="BK140" s="199">
        <f>SUM(BK141:BK146)</f>
        <v>0</v>
      </c>
    </row>
    <row r="141" spans="2:65" s="1" customFormat="1" ht="16.5" customHeight="1">
      <c r="B141" s="42"/>
      <c r="C141" s="202" t="s">
        <v>508</v>
      </c>
      <c r="D141" s="202" t="s">
        <v>157</v>
      </c>
      <c r="E141" s="203" t="s">
        <v>285</v>
      </c>
      <c r="F141" s="204" t="s">
        <v>286</v>
      </c>
      <c r="G141" s="205" t="s">
        <v>179</v>
      </c>
      <c r="H141" s="206">
        <v>136.14500000000001</v>
      </c>
      <c r="I141" s="207"/>
      <c r="J141" s="208">
        <f>ROUND(I141*H141,2)</f>
        <v>0</v>
      </c>
      <c r="K141" s="204" t="s">
        <v>21</v>
      </c>
      <c r="L141" s="62"/>
      <c r="M141" s="209" t="s">
        <v>21</v>
      </c>
      <c r="N141" s="210" t="s">
        <v>42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161</v>
      </c>
      <c r="AT141" s="25" t="s">
        <v>157</v>
      </c>
      <c r="AU141" s="25" t="s">
        <v>81</v>
      </c>
      <c r="AY141" s="25" t="s">
        <v>154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79</v>
      </c>
      <c r="BK141" s="213">
        <f>ROUND(I141*H141,2)</f>
        <v>0</v>
      </c>
      <c r="BL141" s="25" t="s">
        <v>161</v>
      </c>
      <c r="BM141" s="25" t="s">
        <v>509</v>
      </c>
    </row>
    <row r="142" spans="2:65" s="1" customFormat="1" ht="16.5" customHeight="1">
      <c r="B142" s="42"/>
      <c r="C142" s="202" t="s">
        <v>355</v>
      </c>
      <c r="D142" s="202" t="s">
        <v>157</v>
      </c>
      <c r="E142" s="203" t="s">
        <v>289</v>
      </c>
      <c r="F142" s="204" t="s">
        <v>290</v>
      </c>
      <c r="G142" s="205" t="s">
        <v>179</v>
      </c>
      <c r="H142" s="206">
        <v>1287.0630000000001</v>
      </c>
      <c r="I142" s="207"/>
      <c r="J142" s="208">
        <f>ROUND(I142*H142,2)</f>
        <v>0</v>
      </c>
      <c r="K142" s="204" t="s">
        <v>21</v>
      </c>
      <c r="L142" s="62"/>
      <c r="M142" s="209" t="s">
        <v>21</v>
      </c>
      <c r="N142" s="210" t="s">
        <v>42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161</v>
      </c>
      <c r="AT142" s="25" t="s">
        <v>157</v>
      </c>
      <c r="AU142" s="25" t="s">
        <v>81</v>
      </c>
      <c r="AY142" s="25" t="s">
        <v>154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79</v>
      </c>
      <c r="BK142" s="213">
        <f>ROUND(I142*H142,2)</f>
        <v>0</v>
      </c>
      <c r="BL142" s="25" t="s">
        <v>161</v>
      </c>
      <c r="BM142" s="25" t="s">
        <v>510</v>
      </c>
    </row>
    <row r="143" spans="2:65" s="1" customFormat="1" ht="16.5" customHeight="1">
      <c r="B143" s="42"/>
      <c r="C143" s="202" t="s">
        <v>511</v>
      </c>
      <c r="D143" s="202" t="s">
        <v>157</v>
      </c>
      <c r="E143" s="203" t="s">
        <v>293</v>
      </c>
      <c r="F143" s="204" t="s">
        <v>294</v>
      </c>
      <c r="G143" s="205" t="s">
        <v>179</v>
      </c>
      <c r="H143" s="206">
        <v>21880.071</v>
      </c>
      <c r="I143" s="207"/>
      <c r="J143" s="208">
        <f>ROUND(I143*H143,2)</f>
        <v>0</v>
      </c>
      <c r="K143" s="204" t="s">
        <v>21</v>
      </c>
      <c r="L143" s="62"/>
      <c r="M143" s="209" t="s">
        <v>21</v>
      </c>
      <c r="N143" s="210" t="s">
        <v>42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161</v>
      </c>
      <c r="AT143" s="25" t="s">
        <v>157</v>
      </c>
      <c r="AU143" s="25" t="s">
        <v>81</v>
      </c>
      <c r="AY143" s="25" t="s">
        <v>154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79</v>
      </c>
      <c r="BK143" s="213">
        <f>ROUND(I143*H143,2)</f>
        <v>0</v>
      </c>
      <c r="BL143" s="25" t="s">
        <v>161</v>
      </c>
      <c r="BM143" s="25" t="s">
        <v>512</v>
      </c>
    </row>
    <row r="144" spans="2:65" s="12" customFormat="1">
      <c r="B144" s="227"/>
      <c r="C144" s="228"/>
      <c r="D144" s="214" t="s">
        <v>260</v>
      </c>
      <c r="E144" s="228"/>
      <c r="F144" s="230" t="s">
        <v>513</v>
      </c>
      <c r="G144" s="228"/>
      <c r="H144" s="231">
        <v>21880.071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260</v>
      </c>
      <c r="AU144" s="237" t="s">
        <v>81</v>
      </c>
      <c r="AV144" s="12" t="s">
        <v>81</v>
      </c>
      <c r="AW144" s="12" t="s">
        <v>6</v>
      </c>
      <c r="AX144" s="12" t="s">
        <v>79</v>
      </c>
      <c r="AY144" s="237" t="s">
        <v>154</v>
      </c>
    </row>
    <row r="145" spans="2:65" s="1" customFormat="1" ht="25.5" customHeight="1">
      <c r="B145" s="42"/>
      <c r="C145" s="202" t="s">
        <v>514</v>
      </c>
      <c r="D145" s="202" t="s">
        <v>157</v>
      </c>
      <c r="E145" s="203" t="s">
        <v>515</v>
      </c>
      <c r="F145" s="204" t="s">
        <v>516</v>
      </c>
      <c r="G145" s="205" t="s">
        <v>179</v>
      </c>
      <c r="H145" s="206">
        <v>487.58199999999999</v>
      </c>
      <c r="I145" s="207"/>
      <c r="J145" s="208">
        <f>ROUND(I145*H145,2)</f>
        <v>0</v>
      </c>
      <c r="K145" s="204" t="s">
        <v>21</v>
      </c>
      <c r="L145" s="62"/>
      <c r="M145" s="209" t="s">
        <v>21</v>
      </c>
      <c r="N145" s="210" t="s">
        <v>42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161</v>
      </c>
      <c r="AT145" s="25" t="s">
        <v>157</v>
      </c>
      <c r="AU145" s="25" t="s">
        <v>81</v>
      </c>
      <c r="AY145" s="25" t="s">
        <v>154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79</v>
      </c>
      <c r="BK145" s="213">
        <f>ROUND(I145*H145,2)</f>
        <v>0</v>
      </c>
      <c r="BL145" s="25" t="s">
        <v>161</v>
      </c>
      <c r="BM145" s="25" t="s">
        <v>517</v>
      </c>
    </row>
    <row r="146" spans="2:65" s="1" customFormat="1" ht="16.5" customHeight="1">
      <c r="B146" s="42"/>
      <c r="C146" s="202" t="s">
        <v>518</v>
      </c>
      <c r="D146" s="202" t="s">
        <v>157</v>
      </c>
      <c r="E146" s="203" t="s">
        <v>519</v>
      </c>
      <c r="F146" s="204" t="s">
        <v>520</v>
      </c>
      <c r="G146" s="205" t="s">
        <v>179</v>
      </c>
      <c r="H146" s="206">
        <v>663.09</v>
      </c>
      <c r="I146" s="207"/>
      <c r="J146" s="208">
        <f>ROUND(I146*H146,2)</f>
        <v>0</v>
      </c>
      <c r="K146" s="204" t="s">
        <v>21</v>
      </c>
      <c r="L146" s="62"/>
      <c r="M146" s="209" t="s">
        <v>21</v>
      </c>
      <c r="N146" s="210" t="s">
        <v>42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161</v>
      </c>
      <c r="AT146" s="25" t="s">
        <v>157</v>
      </c>
      <c r="AU146" s="25" t="s">
        <v>81</v>
      </c>
      <c r="AY146" s="25" t="s">
        <v>154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79</v>
      </c>
      <c r="BK146" s="213">
        <f>ROUND(I146*H146,2)</f>
        <v>0</v>
      </c>
      <c r="BL146" s="25" t="s">
        <v>161</v>
      </c>
      <c r="BM146" s="25" t="s">
        <v>521</v>
      </c>
    </row>
    <row r="147" spans="2:65" s="11" customFormat="1" ht="29.85" customHeight="1">
      <c r="B147" s="186"/>
      <c r="C147" s="187"/>
      <c r="D147" s="188" t="s">
        <v>70</v>
      </c>
      <c r="E147" s="200" t="s">
        <v>297</v>
      </c>
      <c r="F147" s="200" t="s">
        <v>298</v>
      </c>
      <c r="G147" s="187"/>
      <c r="H147" s="187"/>
      <c r="I147" s="190"/>
      <c r="J147" s="201">
        <f>BK147</f>
        <v>0</v>
      </c>
      <c r="K147" s="187"/>
      <c r="L147" s="192"/>
      <c r="M147" s="193"/>
      <c r="N147" s="194"/>
      <c r="O147" s="194"/>
      <c r="P147" s="195">
        <f>P148</f>
        <v>0</v>
      </c>
      <c r="Q147" s="194"/>
      <c r="R147" s="195">
        <f>R148</f>
        <v>0</v>
      </c>
      <c r="S147" s="194"/>
      <c r="T147" s="196">
        <f>T148</f>
        <v>0</v>
      </c>
      <c r="AR147" s="197" t="s">
        <v>79</v>
      </c>
      <c r="AT147" s="198" t="s">
        <v>70</v>
      </c>
      <c r="AU147" s="198" t="s">
        <v>79</v>
      </c>
      <c r="AY147" s="197" t="s">
        <v>154</v>
      </c>
      <c r="BK147" s="199">
        <f>BK148</f>
        <v>0</v>
      </c>
    </row>
    <row r="148" spans="2:65" s="1" customFormat="1" ht="16.5" customHeight="1">
      <c r="B148" s="42"/>
      <c r="C148" s="202" t="s">
        <v>522</v>
      </c>
      <c r="D148" s="202" t="s">
        <v>157</v>
      </c>
      <c r="E148" s="203" t="s">
        <v>523</v>
      </c>
      <c r="F148" s="204" t="s">
        <v>524</v>
      </c>
      <c r="G148" s="205" t="s">
        <v>179</v>
      </c>
      <c r="H148" s="206">
        <v>2434.846</v>
      </c>
      <c r="I148" s="207"/>
      <c r="J148" s="208">
        <f>ROUND(I148*H148,2)</f>
        <v>0</v>
      </c>
      <c r="K148" s="204" t="s">
        <v>21</v>
      </c>
      <c r="L148" s="62"/>
      <c r="M148" s="209" t="s">
        <v>21</v>
      </c>
      <c r="N148" s="210" t="s">
        <v>42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161</v>
      </c>
      <c r="AT148" s="25" t="s">
        <v>157</v>
      </c>
      <c r="AU148" s="25" t="s">
        <v>81</v>
      </c>
      <c r="AY148" s="25" t="s">
        <v>154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79</v>
      </c>
      <c r="BK148" s="213">
        <f>ROUND(I148*H148,2)</f>
        <v>0</v>
      </c>
      <c r="BL148" s="25" t="s">
        <v>161</v>
      </c>
      <c r="BM148" s="25" t="s">
        <v>525</v>
      </c>
    </row>
    <row r="149" spans="2:65" s="11" customFormat="1" ht="37.35" customHeight="1">
      <c r="B149" s="186"/>
      <c r="C149" s="187"/>
      <c r="D149" s="188" t="s">
        <v>70</v>
      </c>
      <c r="E149" s="189" t="s">
        <v>341</v>
      </c>
      <c r="F149" s="189" t="s">
        <v>342</v>
      </c>
      <c r="G149" s="187"/>
      <c r="H149" s="187"/>
      <c r="I149" s="190"/>
      <c r="J149" s="191">
        <f>BK149</f>
        <v>0</v>
      </c>
      <c r="K149" s="187"/>
      <c r="L149" s="192"/>
      <c r="M149" s="193"/>
      <c r="N149" s="194"/>
      <c r="O149" s="194"/>
      <c r="P149" s="195">
        <f>P150</f>
        <v>0</v>
      </c>
      <c r="Q149" s="194"/>
      <c r="R149" s="195">
        <f>R150</f>
        <v>0</v>
      </c>
      <c r="S149" s="194"/>
      <c r="T149" s="196">
        <f>T150</f>
        <v>0</v>
      </c>
      <c r="AR149" s="197" t="s">
        <v>161</v>
      </c>
      <c r="AT149" s="198" t="s">
        <v>70</v>
      </c>
      <c r="AU149" s="198" t="s">
        <v>71</v>
      </c>
      <c r="AY149" s="197" t="s">
        <v>154</v>
      </c>
      <c r="BK149" s="199">
        <f>BK150</f>
        <v>0</v>
      </c>
    </row>
    <row r="150" spans="2:65" s="11" customFormat="1" ht="19.899999999999999" customHeight="1">
      <c r="B150" s="186"/>
      <c r="C150" s="187"/>
      <c r="D150" s="188" t="s">
        <v>70</v>
      </c>
      <c r="E150" s="200" t="s">
        <v>343</v>
      </c>
      <c r="F150" s="200" t="s">
        <v>344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SUM(P151:P162)</f>
        <v>0</v>
      </c>
      <c r="Q150" s="194"/>
      <c r="R150" s="195">
        <f>SUM(R151:R162)</f>
        <v>0</v>
      </c>
      <c r="S150" s="194"/>
      <c r="T150" s="196">
        <f>SUM(T151:T162)</f>
        <v>0</v>
      </c>
      <c r="AR150" s="197" t="s">
        <v>161</v>
      </c>
      <c r="AT150" s="198" t="s">
        <v>70</v>
      </c>
      <c r="AU150" s="198" t="s">
        <v>79</v>
      </c>
      <c r="AY150" s="197" t="s">
        <v>154</v>
      </c>
      <c r="BK150" s="199">
        <f>SUM(BK151:BK162)</f>
        <v>0</v>
      </c>
    </row>
    <row r="151" spans="2:65" s="1" customFormat="1" ht="51" customHeight="1">
      <c r="B151" s="42"/>
      <c r="C151" s="202" t="s">
        <v>526</v>
      </c>
      <c r="D151" s="202" t="s">
        <v>157</v>
      </c>
      <c r="E151" s="203" t="s">
        <v>346</v>
      </c>
      <c r="F151" s="204" t="s">
        <v>347</v>
      </c>
      <c r="G151" s="205" t="s">
        <v>348</v>
      </c>
      <c r="H151" s="206">
        <v>1</v>
      </c>
      <c r="I151" s="207"/>
      <c r="J151" s="208">
        <f t="shared" ref="J151:J162" si="30">ROUND(I151*H151,2)</f>
        <v>0</v>
      </c>
      <c r="K151" s="204" t="s">
        <v>21</v>
      </c>
      <c r="L151" s="62"/>
      <c r="M151" s="209" t="s">
        <v>21</v>
      </c>
      <c r="N151" s="210" t="s">
        <v>42</v>
      </c>
      <c r="O151" s="43"/>
      <c r="P151" s="211">
        <f t="shared" ref="P151:P162" si="31">O151*H151</f>
        <v>0</v>
      </c>
      <c r="Q151" s="211">
        <v>0</v>
      </c>
      <c r="R151" s="211">
        <f t="shared" ref="R151:R162" si="32">Q151*H151</f>
        <v>0</v>
      </c>
      <c r="S151" s="211">
        <v>0</v>
      </c>
      <c r="T151" s="212">
        <f t="shared" ref="T151:T162" si="33">S151*H151</f>
        <v>0</v>
      </c>
      <c r="AR151" s="25" t="s">
        <v>349</v>
      </c>
      <c r="AT151" s="25" t="s">
        <v>157</v>
      </c>
      <c r="AU151" s="25" t="s">
        <v>81</v>
      </c>
      <c r="AY151" s="25" t="s">
        <v>154</v>
      </c>
      <c r="BE151" s="213">
        <f t="shared" ref="BE151:BE162" si="34">IF(N151="základní",J151,0)</f>
        <v>0</v>
      </c>
      <c r="BF151" s="213">
        <f t="shared" ref="BF151:BF162" si="35">IF(N151="snížená",J151,0)</f>
        <v>0</v>
      </c>
      <c r="BG151" s="213">
        <f t="shared" ref="BG151:BG162" si="36">IF(N151="zákl. přenesená",J151,0)</f>
        <v>0</v>
      </c>
      <c r="BH151" s="213">
        <f t="shared" ref="BH151:BH162" si="37">IF(N151="sníž. přenesená",J151,0)</f>
        <v>0</v>
      </c>
      <c r="BI151" s="213">
        <f t="shared" ref="BI151:BI162" si="38">IF(N151="nulová",J151,0)</f>
        <v>0</v>
      </c>
      <c r="BJ151" s="25" t="s">
        <v>79</v>
      </c>
      <c r="BK151" s="213">
        <f t="shared" ref="BK151:BK162" si="39">ROUND(I151*H151,2)</f>
        <v>0</v>
      </c>
      <c r="BL151" s="25" t="s">
        <v>349</v>
      </c>
      <c r="BM151" s="25" t="s">
        <v>527</v>
      </c>
    </row>
    <row r="152" spans="2:65" s="1" customFormat="1" ht="38.25" customHeight="1">
      <c r="B152" s="42"/>
      <c r="C152" s="202" t="s">
        <v>528</v>
      </c>
      <c r="D152" s="202" t="s">
        <v>157</v>
      </c>
      <c r="E152" s="203" t="s">
        <v>529</v>
      </c>
      <c r="F152" s="204" t="s">
        <v>530</v>
      </c>
      <c r="G152" s="205" t="s">
        <v>348</v>
      </c>
      <c r="H152" s="206">
        <v>1</v>
      </c>
      <c r="I152" s="207"/>
      <c r="J152" s="208">
        <f t="shared" si="30"/>
        <v>0</v>
      </c>
      <c r="K152" s="204" t="s">
        <v>21</v>
      </c>
      <c r="L152" s="62"/>
      <c r="M152" s="209" t="s">
        <v>21</v>
      </c>
      <c r="N152" s="210" t="s">
        <v>42</v>
      </c>
      <c r="O152" s="43"/>
      <c r="P152" s="211">
        <f t="shared" si="31"/>
        <v>0</v>
      </c>
      <c r="Q152" s="211">
        <v>0</v>
      </c>
      <c r="R152" s="211">
        <f t="shared" si="32"/>
        <v>0</v>
      </c>
      <c r="S152" s="211">
        <v>0</v>
      </c>
      <c r="T152" s="212">
        <f t="shared" si="33"/>
        <v>0</v>
      </c>
      <c r="AR152" s="25" t="s">
        <v>349</v>
      </c>
      <c r="AT152" s="25" t="s">
        <v>157</v>
      </c>
      <c r="AU152" s="25" t="s">
        <v>81</v>
      </c>
      <c r="AY152" s="25" t="s">
        <v>154</v>
      </c>
      <c r="BE152" s="213">
        <f t="shared" si="34"/>
        <v>0</v>
      </c>
      <c r="BF152" s="213">
        <f t="shared" si="35"/>
        <v>0</v>
      </c>
      <c r="BG152" s="213">
        <f t="shared" si="36"/>
        <v>0</v>
      </c>
      <c r="BH152" s="213">
        <f t="shared" si="37"/>
        <v>0</v>
      </c>
      <c r="BI152" s="213">
        <f t="shared" si="38"/>
        <v>0</v>
      </c>
      <c r="BJ152" s="25" t="s">
        <v>79</v>
      </c>
      <c r="BK152" s="213">
        <f t="shared" si="39"/>
        <v>0</v>
      </c>
      <c r="BL152" s="25" t="s">
        <v>349</v>
      </c>
      <c r="BM152" s="25" t="s">
        <v>531</v>
      </c>
    </row>
    <row r="153" spans="2:65" s="1" customFormat="1" ht="38.25" customHeight="1">
      <c r="B153" s="42"/>
      <c r="C153" s="202" t="s">
        <v>532</v>
      </c>
      <c r="D153" s="202" t="s">
        <v>157</v>
      </c>
      <c r="E153" s="203" t="s">
        <v>533</v>
      </c>
      <c r="F153" s="204" t="s">
        <v>534</v>
      </c>
      <c r="G153" s="205" t="s">
        <v>348</v>
      </c>
      <c r="H153" s="206">
        <v>1</v>
      </c>
      <c r="I153" s="207"/>
      <c r="J153" s="208">
        <f t="shared" si="30"/>
        <v>0</v>
      </c>
      <c r="K153" s="204" t="s">
        <v>21</v>
      </c>
      <c r="L153" s="62"/>
      <c r="M153" s="209" t="s">
        <v>21</v>
      </c>
      <c r="N153" s="210" t="s">
        <v>42</v>
      </c>
      <c r="O153" s="43"/>
      <c r="P153" s="211">
        <f t="shared" si="31"/>
        <v>0</v>
      </c>
      <c r="Q153" s="211">
        <v>0</v>
      </c>
      <c r="R153" s="211">
        <f t="shared" si="32"/>
        <v>0</v>
      </c>
      <c r="S153" s="211">
        <v>0</v>
      </c>
      <c r="T153" s="212">
        <f t="shared" si="33"/>
        <v>0</v>
      </c>
      <c r="AR153" s="25" t="s">
        <v>349</v>
      </c>
      <c r="AT153" s="25" t="s">
        <v>157</v>
      </c>
      <c r="AU153" s="25" t="s">
        <v>81</v>
      </c>
      <c r="AY153" s="25" t="s">
        <v>154</v>
      </c>
      <c r="BE153" s="213">
        <f t="shared" si="34"/>
        <v>0</v>
      </c>
      <c r="BF153" s="213">
        <f t="shared" si="35"/>
        <v>0</v>
      </c>
      <c r="BG153" s="213">
        <f t="shared" si="36"/>
        <v>0</v>
      </c>
      <c r="BH153" s="213">
        <f t="shared" si="37"/>
        <v>0</v>
      </c>
      <c r="BI153" s="213">
        <f t="shared" si="38"/>
        <v>0</v>
      </c>
      <c r="BJ153" s="25" t="s">
        <v>79</v>
      </c>
      <c r="BK153" s="213">
        <f t="shared" si="39"/>
        <v>0</v>
      </c>
      <c r="BL153" s="25" t="s">
        <v>349</v>
      </c>
      <c r="BM153" s="25" t="s">
        <v>535</v>
      </c>
    </row>
    <row r="154" spans="2:65" s="1" customFormat="1" ht="16.5" customHeight="1">
      <c r="B154" s="42"/>
      <c r="C154" s="202" t="s">
        <v>536</v>
      </c>
      <c r="D154" s="202" t="s">
        <v>157</v>
      </c>
      <c r="E154" s="203" t="s">
        <v>352</v>
      </c>
      <c r="F154" s="204" t="s">
        <v>353</v>
      </c>
      <c r="G154" s="205" t="s">
        <v>348</v>
      </c>
      <c r="H154" s="206">
        <v>1</v>
      </c>
      <c r="I154" s="207"/>
      <c r="J154" s="208">
        <f t="shared" si="30"/>
        <v>0</v>
      </c>
      <c r="K154" s="204" t="s">
        <v>21</v>
      </c>
      <c r="L154" s="62"/>
      <c r="M154" s="209" t="s">
        <v>21</v>
      </c>
      <c r="N154" s="210" t="s">
        <v>42</v>
      </c>
      <c r="O154" s="43"/>
      <c r="P154" s="211">
        <f t="shared" si="31"/>
        <v>0</v>
      </c>
      <c r="Q154" s="211">
        <v>0</v>
      </c>
      <c r="R154" s="211">
        <f t="shared" si="32"/>
        <v>0</v>
      </c>
      <c r="S154" s="211">
        <v>0</v>
      </c>
      <c r="T154" s="212">
        <f t="shared" si="33"/>
        <v>0</v>
      </c>
      <c r="AR154" s="25" t="s">
        <v>349</v>
      </c>
      <c r="AT154" s="25" t="s">
        <v>157</v>
      </c>
      <c r="AU154" s="25" t="s">
        <v>81</v>
      </c>
      <c r="AY154" s="25" t="s">
        <v>154</v>
      </c>
      <c r="BE154" s="213">
        <f t="shared" si="34"/>
        <v>0</v>
      </c>
      <c r="BF154" s="213">
        <f t="shared" si="35"/>
        <v>0</v>
      </c>
      <c r="BG154" s="213">
        <f t="shared" si="36"/>
        <v>0</v>
      </c>
      <c r="BH154" s="213">
        <f t="shared" si="37"/>
        <v>0</v>
      </c>
      <c r="BI154" s="213">
        <f t="shared" si="38"/>
        <v>0</v>
      </c>
      <c r="BJ154" s="25" t="s">
        <v>79</v>
      </c>
      <c r="BK154" s="213">
        <f t="shared" si="39"/>
        <v>0</v>
      </c>
      <c r="BL154" s="25" t="s">
        <v>349</v>
      </c>
      <c r="BM154" s="25" t="s">
        <v>537</v>
      </c>
    </row>
    <row r="155" spans="2:65" s="1" customFormat="1" ht="25.5" customHeight="1">
      <c r="B155" s="42"/>
      <c r="C155" s="202" t="s">
        <v>538</v>
      </c>
      <c r="D155" s="202" t="s">
        <v>157</v>
      </c>
      <c r="E155" s="203" t="s">
        <v>356</v>
      </c>
      <c r="F155" s="204" t="s">
        <v>357</v>
      </c>
      <c r="G155" s="205" t="s">
        <v>348</v>
      </c>
      <c r="H155" s="206">
        <v>1</v>
      </c>
      <c r="I155" s="207"/>
      <c r="J155" s="208">
        <f t="shared" si="30"/>
        <v>0</v>
      </c>
      <c r="K155" s="204" t="s">
        <v>21</v>
      </c>
      <c r="L155" s="62"/>
      <c r="M155" s="209" t="s">
        <v>21</v>
      </c>
      <c r="N155" s="210" t="s">
        <v>42</v>
      </c>
      <c r="O155" s="43"/>
      <c r="P155" s="211">
        <f t="shared" si="31"/>
        <v>0</v>
      </c>
      <c r="Q155" s="211">
        <v>0</v>
      </c>
      <c r="R155" s="211">
        <f t="shared" si="32"/>
        <v>0</v>
      </c>
      <c r="S155" s="211">
        <v>0</v>
      </c>
      <c r="T155" s="212">
        <f t="shared" si="33"/>
        <v>0</v>
      </c>
      <c r="AR155" s="25" t="s">
        <v>349</v>
      </c>
      <c r="AT155" s="25" t="s">
        <v>157</v>
      </c>
      <c r="AU155" s="25" t="s">
        <v>81</v>
      </c>
      <c r="AY155" s="25" t="s">
        <v>154</v>
      </c>
      <c r="BE155" s="213">
        <f t="shared" si="34"/>
        <v>0</v>
      </c>
      <c r="BF155" s="213">
        <f t="shared" si="35"/>
        <v>0</v>
      </c>
      <c r="BG155" s="213">
        <f t="shared" si="36"/>
        <v>0</v>
      </c>
      <c r="BH155" s="213">
        <f t="shared" si="37"/>
        <v>0</v>
      </c>
      <c r="BI155" s="213">
        <f t="shared" si="38"/>
        <v>0</v>
      </c>
      <c r="BJ155" s="25" t="s">
        <v>79</v>
      </c>
      <c r="BK155" s="213">
        <f t="shared" si="39"/>
        <v>0</v>
      </c>
      <c r="BL155" s="25" t="s">
        <v>349</v>
      </c>
      <c r="BM155" s="25" t="s">
        <v>539</v>
      </c>
    </row>
    <row r="156" spans="2:65" s="1" customFormat="1" ht="25.5" customHeight="1">
      <c r="B156" s="42"/>
      <c r="C156" s="202" t="s">
        <v>540</v>
      </c>
      <c r="D156" s="202" t="s">
        <v>157</v>
      </c>
      <c r="E156" s="203" t="s">
        <v>541</v>
      </c>
      <c r="F156" s="204" t="s">
        <v>542</v>
      </c>
      <c r="G156" s="205" t="s">
        <v>348</v>
      </c>
      <c r="H156" s="206">
        <v>1</v>
      </c>
      <c r="I156" s="207"/>
      <c r="J156" s="208">
        <f t="shared" si="30"/>
        <v>0</v>
      </c>
      <c r="K156" s="204" t="s">
        <v>21</v>
      </c>
      <c r="L156" s="62"/>
      <c r="M156" s="209" t="s">
        <v>21</v>
      </c>
      <c r="N156" s="210" t="s">
        <v>42</v>
      </c>
      <c r="O156" s="43"/>
      <c r="P156" s="211">
        <f t="shared" si="31"/>
        <v>0</v>
      </c>
      <c r="Q156" s="211">
        <v>0</v>
      </c>
      <c r="R156" s="211">
        <f t="shared" si="32"/>
        <v>0</v>
      </c>
      <c r="S156" s="211">
        <v>0</v>
      </c>
      <c r="T156" s="212">
        <f t="shared" si="33"/>
        <v>0</v>
      </c>
      <c r="AR156" s="25" t="s">
        <v>349</v>
      </c>
      <c r="AT156" s="25" t="s">
        <v>157</v>
      </c>
      <c r="AU156" s="25" t="s">
        <v>81</v>
      </c>
      <c r="AY156" s="25" t="s">
        <v>154</v>
      </c>
      <c r="BE156" s="213">
        <f t="shared" si="34"/>
        <v>0</v>
      </c>
      <c r="BF156" s="213">
        <f t="shared" si="35"/>
        <v>0</v>
      </c>
      <c r="BG156" s="213">
        <f t="shared" si="36"/>
        <v>0</v>
      </c>
      <c r="BH156" s="213">
        <f t="shared" si="37"/>
        <v>0</v>
      </c>
      <c r="BI156" s="213">
        <f t="shared" si="38"/>
        <v>0</v>
      </c>
      <c r="BJ156" s="25" t="s">
        <v>79</v>
      </c>
      <c r="BK156" s="213">
        <f t="shared" si="39"/>
        <v>0</v>
      </c>
      <c r="BL156" s="25" t="s">
        <v>349</v>
      </c>
      <c r="BM156" s="25" t="s">
        <v>543</v>
      </c>
    </row>
    <row r="157" spans="2:65" s="1" customFormat="1" ht="25.5" customHeight="1">
      <c r="B157" s="42"/>
      <c r="C157" s="202" t="s">
        <v>544</v>
      </c>
      <c r="D157" s="202" t="s">
        <v>157</v>
      </c>
      <c r="E157" s="203" t="s">
        <v>545</v>
      </c>
      <c r="F157" s="204" t="s">
        <v>546</v>
      </c>
      <c r="G157" s="205" t="s">
        <v>348</v>
      </c>
      <c r="H157" s="206">
        <v>1</v>
      </c>
      <c r="I157" s="207"/>
      <c r="J157" s="208">
        <f t="shared" si="30"/>
        <v>0</v>
      </c>
      <c r="K157" s="204" t="s">
        <v>21</v>
      </c>
      <c r="L157" s="62"/>
      <c r="M157" s="209" t="s">
        <v>21</v>
      </c>
      <c r="N157" s="210" t="s">
        <v>42</v>
      </c>
      <c r="O157" s="43"/>
      <c r="P157" s="211">
        <f t="shared" si="31"/>
        <v>0</v>
      </c>
      <c r="Q157" s="211">
        <v>0</v>
      </c>
      <c r="R157" s="211">
        <f t="shared" si="32"/>
        <v>0</v>
      </c>
      <c r="S157" s="211">
        <v>0</v>
      </c>
      <c r="T157" s="212">
        <f t="shared" si="33"/>
        <v>0</v>
      </c>
      <c r="AR157" s="25" t="s">
        <v>349</v>
      </c>
      <c r="AT157" s="25" t="s">
        <v>157</v>
      </c>
      <c r="AU157" s="25" t="s">
        <v>81</v>
      </c>
      <c r="AY157" s="25" t="s">
        <v>154</v>
      </c>
      <c r="BE157" s="213">
        <f t="shared" si="34"/>
        <v>0</v>
      </c>
      <c r="BF157" s="213">
        <f t="shared" si="35"/>
        <v>0</v>
      </c>
      <c r="BG157" s="213">
        <f t="shared" si="36"/>
        <v>0</v>
      </c>
      <c r="BH157" s="213">
        <f t="shared" si="37"/>
        <v>0</v>
      </c>
      <c r="BI157" s="213">
        <f t="shared" si="38"/>
        <v>0</v>
      </c>
      <c r="BJ157" s="25" t="s">
        <v>79</v>
      </c>
      <c r="BK157" s="213">
        <f t="shared" si="39"/>
        <v>0</v>
      </c>
      <c r="BL157" s="25" t="s">
        <v>349</v>
      </c>
      <c r="BM157" s="25" t="s">
        <v>547</v>
      </c>
    </row>
    <row r="158" spans="2:65" s="1" customFormat="1" ht="25.5" customHeight="1">
      <c r="B158" s="42"/>
      <c r="C158" s="202" t="s">
        <v>548</v>
      </c>
      <c r="D158" s="202" t="s">
        <v>157</v>
      </c>
      <c r="E158" s="203" t="s">
        <v>549</v>
      </c>
      <c r="F158" s="204" t="s">
        <v>550</v>
      </c>
      <c r="G158" s="205" t="s">
        <v>348</v>
      </c>
      <c r="H158" s="206">
        <v>1</v>
      </c>
      <c r="I158" s="207"/>
      <c r="J158" s="208">
        <f t="shared" si="30"/>
        <v>0</v>
      </c>
      <c r="K158" s="204" t="s">
        <v>21</v>
      </c>
      <c r="L158" s="62"/>
      <c r="M158" s="209" t="s">
        <v>21</v>
      </c>
      <c r="N158" s="210" t="s">
        <v>42</v>
      </c>
      <c r="O158" s="43"/>
      <c r="P158" s="211">
        <f t="shared" si="31"/>
        <v>0</v>
      </c>
      <c r="Q158" s="211">
        <v>0</v>
      </c>
      <c r="R158" s="211">
        <f t="shared" si="32"/>
        <v>0</v>
      </c>
      <c r="S158" s="211">
        <v>0</v>
      </c>
      <c r="T158" s="212">
        <f t="shared" si="33"/>
        <v>0</v>
      </c>
      <c r="AR158" s="25" t="s">
        <v>349</v>
      </c>
      <c r="AT158" s="25" t="s">
        <v>157</v>
      </c>
      <c r="AU158" s="25" t="s">
        <v>81</v>
      </c>
      <c r="AY158" s="25" t="s">
        <v>154</v>
      </c>
      <c r="BE158" s="213">
        <f t="shared" si="34"/>
        <v>0</v>
      </c>
      <c r="BF158" s="213">
        <f t="shared" si="35"/>
        <v>0</v>
      </c>
      <c r="BG158" s="213">
        <f t="shared" si="36"/>
        <v>0</v>
      </c>
      <c r="BH158" s="213">
        <f t="shared" si="37"/>
        <v>0</v>
      </c>
      <c r="BI158" s="213">
        <f t="shared" si="38"/>
        <v>0</v>
      </c>
      <c r="BJ158" s="25" t="s">
        <v>79</v>
      </c>
      <c r="BK158" s="213">
        <f t="shared" si="39"/>
        <v>0</v>
      </c>
      <c r="BL158" s="25" t="s">
        <v>349</v>
      </c>
      <c r="BM158" s="25" t="s">
        <v>551</v>
      </c>
    </row>
    <row r="159" spans="2:65" s="1" customFormat="1" ht="25.5" customHeight="1">
      <c r="B159" s="42"/>
      <c r="C159" s="202" t="s">
        <v>552</v>
      </c>
      <c r="D159" s="202" t="s">
        <v>157</v>
      </c>
      <c r="E159" s="203" t="s">
        <v>553</v>
      </c>
      <c r="F159" s="204" t="s">
        <v>554</v>
      </c>
      <c r="G159" s="205" t="s">
        <v>348</v>
      </c>
      <c r="H159" s="206">
        <v>1</v>
      </c>
      <c r="I159" s="207"/>
      <c r="J159" s="208">
        <f t="shared" si="30"/>
        <v>0</v>
      </c>
      <c r="K159" s="204" t="s">
        <v>21</v>
      </c>
      <c r="L159" s="62"/>
      <c r="M159" s="209" t="s">
        <v>21</v>
      </c>
      <c r="N159" s="210" t="s">
        <v>42</v>
      </c>
      <c r="O159" s="43"/>
      <c r="P159" s="211">
        <f t="shared" si="31"/>
        <v>0</v>
      </c>
      <c r="Q159" s="211">
        <v>0</v>
      </c>
      <c r="R159" s="211">
        <f t="shared" si="32"/>
        <v>0</v>
      </c>
      <c r="S159" s="211">
        <v>0</v>
      </c>
      <c r="T159" s="212">
        <f t="shared" si="33"/>
        <v>0</v>
      </c>
      <c r="AR159" s="25" t="s">
        <v>349</v>
      </c>
      <c r="AT159" s="25" t="s">
        <v>157</v>
      </c>
      <c r="AU159" s="25" t="s">
        <v>81</v>
      </c>
      <c r="AY159" s="25" t="s">
        <v>154</v>
      </c>
      <c r="BE159" s="213">
        <f t="shared" si="34"/>
        <v>0</v>
      </c>
      <c r="BF159" s="213">
        <f t="shared" si="35"/>
        <v>0</v>
      </c>
      <c r="BG159" s="213">
        <f t="shared" si="36"/>
        <v>0</v>
      </c>
      <c r="BH159" s="213">
        <f t="shared" si="37"/>
        <v>0</v>
      </c>
      <c r="BI159" s="213">
        <f t="shared" si="38"/>
        <v>0</v>
      </c>
      <c r="BJ159" s="25" t="s">
        <v>79</v>
      </c>
      <c r="BK159" s="213">
        <f t="shared" si="39"/>
        <v>0</v>
      </c>
      <c r="BL159" s="25" t="s">
        <v>349</v>
      </c>
      <c r="BM159" s="25" t="s">
        <v>555</v>
      </c>
    </row>
    <row r="160" spans="2:65" s="1" customFormat="1" ht="25.5" customHeight="1">
      <c r="B160" s="42"/>
      <c r="C160" s="202" t="s">
        <v>556</v>
      </c>
      <c r="D160" s="202" t="s">
        <v>157</v>
      </c>
      <c r="E160" s="203" t="s">
        <v>557</v>
      </c>
      <c r="F160" s="204" t="s">
        <v>558</v>
      </c>
      <c r="G160" s="205" t="s">
        <v>348</v>
      </c>
      <c r="H160" s="206">
        <v>1</v>
      </c>
      <c r="I160" s="207"/>
      <c r="J160" s="208">
        <f t="shared" si="30"/>
        <v>0</v>
      </c>
      <c r="K160" s="204" t="s">
        <v>21</v>
      </c>
      <c r="L160" s="62"/>
      <c r="M160" s="209" t="s">
        <v>21</v>
      </c>
      <c r="N160" s="210" t="s">
        <v>42</v>
      </c>
      <c r="O160" s="43"/>
      <c r="P160" s="211">
        <f t="shared" si="31"/>
        <v>0</v>
      </c>
      <c r="Q160" s="211">
        <v>0</v>
      </c>
      <c r="R160" s="211">
        <f t="shared" si="32"/>
        <v>0</v>
      </c>
      <c r="S160" s="211">
        <v>0</v>
      </c>
      <c r="T160" s="212">
        <f t="shared" si="33"/>
        <v>0</v>
      </c>
      <c r="AR160" s="25" t="s">
        <v>349</v>
      </c>
      <c r="AT160" s="25" t="s">
        <v>157</v>
      </c>
      <c r="AU160" s="25" t="s">
        <v>81</v>
      </c>
      <c r="AY160" s="25" t="s">
        <v>154</v>
      </c>
      <c r="BE160" s="213">
        <f t="shared" si="34"/>
        <v>0</v>
      </c>
      <c r="BF160" s="213">
        <f t="shared" si="35"/>
        <v>0</v>
      </c>
      <c r="BG160" s="213">
        <f t="shared" si="36"/>
        <v>0</v>
      </c>
      <c r="BH160" s="213">
        <f t="shared" si="37"/>
        <v>0</v>
      </c>
      <c r="BI160" s="213">
        <f t="shared" si="38"/>
        <v>0</v>
      </c>
      <c r="BJ160" s="25" t="s">
        <v>79</v>
      </c>
      <c r="BK160" s="213">
        <f t="shared" si="39"/>
        <v>0</v>
      </c>
      <c r="BL160" s="25" t="s">
        <v>349</v>
      </c>
      <c r="BM160" s="25" t="s">
        <v>559</v>
      </c>
    </row>
    <row r="161" spans="2:65" s="1" customFormat="1" ht="16.5" customHeight="1">
      <c r="B161" s="42"/>
      <c r="C161" s="202" t="s">
        <v>560</v>
      </c>
      <c r="D161" s="202" t="s">
        <v>157</v>
      </c>
      <c r="E161" s="203" t="s">
        <v>561</v>
      </c>
      <c r="F161" s="204" t="s">
        <v>562</v>
      </c>
      <c r="G161" s="205" t="s">
        <v>348</v>
      </c>
      <c r="H161" s="206">
        <v>1</v>
      </c>
      <c r="I161" s="207"/>
      <c r="J161" s="208">
        <f t="shared" si="30"/>
        <v>0</v>
      </c>
      <c r="K161" s="204" t="s">
        <v>21</v>
      </c>
      <c r="L161" s="62"/>
      <c r="M161" s="209" t="s">
        <v>21</v>
      </c>
      <c r="N161" s="210" t="s">
        <v>42</v>
      </c>
      <c r="O161" s="43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AR161" s="25" t="s">
        <v>349</v>
      </c>
      <c r="AT161" s="25" t="s">
        <v>157</v>
      </c>
      <c r="AU161" s="25" t="s">
        <v>81</v>
      </c>
      <c r="AY161" s="25" t="s">
        <v>154</v>
      </c>
      <c r="BE161" s="213">
        <f t="shared" si="34"/>
        <v>0</v>
      </c>
      <c r="BF161" s="213">
        <f t="shared" si="35"/>
        <v>0</v>
      </c>
      <c r="BG161" s="213">
        <f t="shared" si="36"/>
        <v>0</v>
      </c>
      <c r="BH161" s="213">
        <f t="shared" si="37"/>
        <v>0</v>
      </c>
      <c r="BI161" s="213">
        <f t="shared" si="38"/>
        <v>0</v>
      </c>
      <c r="BJ161" s="25" t="s">
        <v>79</v>
      </c>
      <c r="BK161" s="213">
        <f t="shared" si="39"/>
        <v>0</v>
      </c>
      <c r="BL161" s="25" t="s">
        <v>349</v>
      </c>
      <c r="BM161" s="25" t="s">
        <v>563</v>
      </c>
    </row>
    <row r="162" spans="2:65" s="1" customFormat="1" ht="16.5" customHeight="1">
      <c r="B162" s="42"/>
      <c r="C162" s="202" t="s">
        <v>564</v>
      </c>
      <c r="D162" s="202" t="s">
        <v>157</v>
      </c>
      <c r="E162" s="203" t="s">
        <v>565</v>
      </c>
      <c r="F162" s="204" t="s">
        <v>566</v>
      </c>
      <c r="G162" s="205" t="s">
        <v>348</v>
      </c>
      <c r="H162" s="206">
        <v>1</v>
      </c>
      <c r="I162" s="207"/>
      <c r="J162" s="208">
        <f t="shared" si="30"/>
        <v>0</v>
      </c>
      <c r="K162" s="204" t="s">
        <v>21</v>
      </c>
      <c r="L162" s="62"/>
      <c r="M162" s="209" t="s">
        <v>21</v>
      </c>
      <c r="N162" s="239" t="s">
        <v>42</v>
      </c>
      <c r="O162" s="240"/>
      <c r="P162" s="241">
        <f t="shared" si="31"/>
        <v>0</v>
      </c>
      <c r="Q162" s="241">
        <v>0</v>
      </c>
      <c r="R162" s="241">
        <f t="shared" si="32"/>
        <v>0</v>
      </c>
      <c r="S162" s="241">
        <v>0</v>
      </c>
      <c r="T162" s="242">
        <f t="shared" si="33"/>
        <v>0</v>
      </c>
      <c r="AR162" s="25" t="s">
        <v>349</v>
      </c>
      <c r="AT162" s="25" t="s">
        <v>157</v>
      </c>
      <c r="AU162" s="25" t="s">
        <v>81</v>
      </c>
      <c r="AY162" s="25" t="s">
        <v>154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5" t="s">
        <v>79</v>
      </c>
      <c r="BK162" s="213">
        <f t="shared" si="39"/>
        <v>0</v>
      </c>
      <c r="BL162" s="25" t="s">
        <v>349</v>
      </c>
      <c r="BM162" s="25" t="s">
        <v>567</v>
      </c>
    </row>
    <row r="163" spans="2:65" s="1" customFormat="1" ht="6.95" customHeight="1">
      <c r="B163" s="57"/>
      <c r="C163" s="58"/>
      <c r="D163" s="58"/>
      <c r="E163" s="58"/>
      <c r="F163" s="58"/>
      <c r="G163" s="58"/>
      <c r="H163" s="58"/>
      <c r="I163" s="149"/>
      <c r="J163" s="58"/>
      <c r="K163" s="58"/>
      <c r="L163" s="62"/>
    </row>
  </sheetData>
  <sheetProtection algorithmName="SHA-512" hashValue="12sA8meXIleOTK+d5Xb4kk1mnqJcZtJP6LHrxqqXkOxOpTDWy/Ep9f7kZyVSq8ePlfdLXrFznSxCR/D5P+qZvA==" saltValue="ZHJNmfR6i+z4v1nXh3PCUwTjLeX2DudeR0o75JaSFIw3BIKc86xG6YdSzRpEYG+XDxl6w0n0p0zx3s54g69NMQ==" spinCount="100000" sheet="1" objects="1" scenarios="1" formatColumns="0" formatRows="0" autoFilter="0"/>
  <autoFilter ref="C83:K162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7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568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ROUND(SUM(BE78:BE90), 2)</f>
        <v>0</v>
      </c>
      <c r="G30" s="43"/>
      <c r="H30" s="43"/>
      <c r="I30" s="141">
        <v>0.21</v>
      </c>
      <c r="J30" s="140">
        <f>ROUND(ROUND((SUM(BE78:BE90)),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ROUND(SUM(BF78:BF90), 2)</f>
        <v>0</v>
      </c>
      <c r="G31" s="43"/>
      <c r="H31" s="43"/>
      <c r="I31" s="141">
        <v>0.15</v>
      </c>
      <c r="J31" s="140">
        <f>ROUND(ROUND((SUM(BF78:BF90)),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ROUND(SUM(BG78:BG90),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ROUND(SUM(BH78:BH90),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ROUND(SUM(BI78:BI90),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06 - SO 06 Kanalizace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J78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136</v>
      </c>
      <c r="E57" s="162"/>
      <c r="F57" s="162"/>
      <c r="G57" s="162"/>
      <c r="H57" s="162"/>
      <c r="I57" s="163"/>
      <c r="J57" s="164">
        <f>J79</f>
        <v>0</v>
      </c>
      <c r="K57" s="165"/>
    </row>
    <row r="58" spans="2:47" s="9" customFormat="1" ht="19.899999999999999" customHeight="1">
      <c r="B58" s="166"/>
      <c r="C58" s="167"/>
      <c r="D58" s="168" t="s">
        <v>137</v>
      </c>
      <c r="E58" s="169"/>
      <c r="F58" s="169"/>
      <c r="G58" s="169"/>
      <c r="H58" s="169"/>
      <c r="I58" s="170"/>
      <c r="J58" s="171">
        <f>J80</f>
        <v>0</v>
      </c>
      <c r="K58" s="172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9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2"/>
      <c r="J64" s="61"/>
      <c r="K64" s="61"/>
      <c r="L64" s="62"/>
    </row>
    <row r="65" spans="2:63" s="1" customFormat="1" ht="36.950000000000003" customHeight="1">
      <c r="B65" s="42"/>
      <c r="C65" s="63" t="s">
        <v>138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6.5" customHeight="1">
      <c r="B68" s="42"/>
      <c r="C68" s="64"/>
      <c r="D68" s="64"/>
      <c r="E68" s="399" t="str">
        <f>E7</f>
        <v>Horažďovice - Revitalizace sídliště Šumavská - Pod Vodojemem - II. etapa</v>
      </c>
      <c r="F68" s="400"/>
      <c r="G68" s="400"/>
      <c r="H68" s="400"/>
      <c r="I68" s="173"/>
      <c r="J68" s="64"/>
      <c r="K68" s="64"/>
      <c r="L68" s="62"/>
    </row>
    <row r="69" spans="2:63" s="1" customFormat="1" ht="14.45" customHeight="1">
      <c r="B69" s="42"/>
      <c r="C69" s="66" t="s">
        <v>117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17.25" customHeight="1">
      <c r="B70" s="42"/>
      <c r="C70" s="64"/>
      <c r="D70" s="64"/>
      <c r="E70" s="371" t="str">
        <f>E9</f>
        <v>06 - SO 06 Kanalizace</v>
      </c>
      <c r="F70" s="401"/>
      <c r="G70" s="401"/>
      <c r="H70" s="401"/>
      <c r="I70" s="173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8" customHeight="1">
      <c r="B72" s="42"/>
      <c r="C72" s="66" t="s">
        <v>23</v>
      </c>
      <c r="D72" s="64"/>
      <c r="E72" s="64"/>
      <c r="F72" s="174" t="str">
        <f>F12</f>
        <v xml:space="preserve"> </v>
      </c>
      <c r="G72" s="64"/>
      <c r="H72" s="64"/>
      <c r="I72" s="175" t="s">
        <v>25</v>
      </c>
      <c r="J72" s="74" t="str">
        <f>IF(J12="","",J12)</f>
        <v>7. 1. 2019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 ht="15">
      <c r="B74" s="42"/>
      <c r="C74" s="66" t="s">
        <v>27</v>
      </c>
      <c r="D74" s="64"/>
      <c r="E74" s="64"/>
      <c r="F74" s="174" t="str">
        <f>E15</f>
        <v xml:space="preserve"> </v>
      </c>
      <c r="G74" s="64"/>
      <c r="H74" s="64"/>
      <c r="I74" s="175" t="s">
        <v>33</v>
      </c>
      <c r="J74" s="174" t="str">
        <f>E21</f>
        <v xml:space="preserve"> </v>
      </c>
      <c r="K74" s="64"/>
      <c r="L74" s="62"/>
    </row>
    <row r="75" spans="2:63" s="1" customFormat="1" ht="14.45" customHeight="1">
      <c r="B75" s="42"/>
      <c r="C75" s="66" t="s">
        <v>31</v>
      </c>
      <c r="D75" s="64"/>
      <c r="E75" s="64"/>
      <c r="F75" s="174" t="str">
        <f>IF(E18="","",E18)</f>
        <v/>
      </c>
      <c r="G75" s="64"/>
      <c r="H75" s="64"/>
      <c r="I75" s="173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63" s="10" customFormat="1" ht="29.25" customHeight="1">
      <c r="B77" s="176"/>
      <c r="C77" s="177" t="s">
        <v>139</v>
      </c>
      <c r="D77" s="178" t="s">
        <v>56</v>
      </c>
      <c r="E77" s="178" t="s">
        <v>52</v>
      </c>
      <c r="F77" s="178" t="s">
        <v>140</v>
      </c>
      <c r="G77" s="178" t="s">
        <v>141</v>
      </c>
      <c r="H77" s="178" t="s">
        <v>142</v>
      </c>
      <c r="I77" s="179" t="s">
        <v>143</v>
      </c>
      <c r="J77" s="178" t="s">
        <v>122</v>
      </c>
      <c r="K77" s="180" t="s">
        <v>144</v>
      </c>
      <c r="L77" s="181"/>
      <c r="M77" s="82" t="s">
        <v>145</v>
      </c>
      <c r="N77" s="83" t="s">
        <v>41</v>
      </c>
      <c r="O77" s="83" t="s">
        <v>146</v>
      </c>
      <c r="P77" s="83" t="s">
        <v>147</v>
      </c>
      <c r="Q77" s="83" t="s">
        <v>148</v>
      </c>
      <c r="R77" s="83" t="s">
        <v>149</v>
      </c>
      <c r="S77" s="83" t="s">
        <v>150</v>
      </c>
      <c r="T77" s="84" t="s">
        <v>151</v>
      </c>
    </row>
    <row r="78" spans="2:63" s="1" customFormat="1" ht="29.25" customHeight="1">
      <c r="B78" s="42"/>
      <c r="C78" s="88" t="s">
        <v>123</v>
      </c>
      <c r="D78" s="64"/>
      <c r="E78" s="64"/>
      <c r="F78" s="64"/>
      <c r="G78" s="64"/>
      <c r="H78" s="64"/>
      <c r="I78" s="173"/>
      <c r="J78" s="182">
        <f>BK78</f>
        <v>0</v>
      </c>
      <c r="K78" s="64"/>
      <c r="L78" s="62"/>
      <c r="M78" s="85"/>
      <c r="N78" s="86"/>
      <c r="O78" s="86"/>
      <c r="P78" s="183">
        <f>P79</f>
        <v>0</v>
      </c>
      <c r="Q78" s="86"/>
      <c r="R78" s="183">
        <f>R79</f>
        <v>0</v>
      </c>
      <c r="S78" s="86"/>
      <c r="T78" s="184">
        <f>T79</f>
        <v>0</v>
      </c>
      <c r="AT78" s="25" t="s">
        <v>70</v>
      </c>
      <c r="AU78" s="25" t="s">
        <v>124</v>
      </c>
      <c r="BK78" s="185">
        <f>BK79</f>
        <v>0</v>
      </c>
    </row>
    <row r="79" spans="2:63" s="11" customFormat="1" ht="37.35" customHeight="1">
      <c r="B79" s="186"/>
      <c r="C79" s="187"/>
      <c r="D79" s="188" t="s">
        <v>70</v>
      </c>
      <c r="E79" s="189" t="s">
        <v>341</v>
      </c>
      <c r="F79" s="189" t="s">
        <v>342</v>
      </c>
      <c r="G79" s="187"/>
      <c r="H79" s="187"/>
      <c r="I79" s="190"/>
      <c r="J79" s="191">
        <f>BK79</f>
        <v>0</v>
      </c>
      <c r="K79" s="187"/>
      <c r="L79" s="192"/>
      <c r="M79" s="193"/>
      <c r="N79" s="194"/>
      <c r="O79" s="194"/>
      <c r="P79" s="195">
        <f>P80</f>
        <v>0</v>
      </c>
      <c r="Q79" s="194"/>
      <c r="R79" s="195">
        <f>R80</f>
        <v>0</v>
      </c>
      <c r="S79" s="194"/>
      <c r="T79" s="196">
        <f>T80</f>
        <v>0</v>
      </c>
      <c r="AR79" s="197" t="s">
        <v>161</v>
      </c>
      <c r="AT79" s="198" t="s">
        <v>70</v>
      </c>
      <c r="AU79" s="198" t="s">
        <v>71</v>
      </c>
      <c r="AY79" s="197" t="s">
        <v>154</v>
      </c>
      <c r="BK79" s="199">
        <f>BK80</f>
        <v>0</v>
      </c>
    </row>
    <row r="80" spans="2:63" s="11" customFormat="1" ht="19.899999999999999" customHeight="1">
      <c r="B80" s="186"/>
      <c r="C80" s="187"/>
      <c r="D80" s="188" t="s">
        <v>70</v>
      </c>
      <c r="E80" s="200" t="s">
        <v>343</v>
      </c>
      <c r="F80" s="200" t="s">
        <v>344</v>
      </c>
      <c r="G80" s="187"/>
      <c r="H80" s="187"/>
      <c r="I80" s="190"/>
      <c r="J80" s="201">
        <f>BK80</f>
        <v>0</v>
      </c>
      <c r="K80" s="187"/>
      <c r="L80" s="192"/>
      <c r="M80" s="193"/>
      <c r="N80" s="194"/>
      <c r="O80" s="194"/>
      <c r="P80" s="195">
        <f>SUM(P81:P90)</f>
        <v>0</v>
      </c>
      <c r="Q80" s="194"/>
      <c r="R80" s="195">
        <f>SUM(R81:R90)</f>
        <v>0</v>
      </c>
      <c r="S80" s="194"/>
      <c r="T80" s="196">
        <f>SUM(T81:T90)</f>
        <v>0</v>
      </c>
      <c r="AR80" s="197" t="s">
        <v>161</v>
      </c>
      <c r="AT80" s="198" t="s">
        <v>70</v>
      </c>
      <c r="AU80" s="198" t="s">
        <v>79</v>
      </c>
      <c r="AY80" s="197" t="s">
        <v>154</v>
      </c>
      <c r="BK80" s="199">
        <f>SUM(BK81:BK90)</f>
        <v>0</v>
      </c>
    </row>
    <row r="81" spans="2:65" s="1" customFormat="1" ht="51" customHeight="1">
      <c r="B81" s="42"/>
      <c r="C81" s="202" t="s">
        <v>79</v>
      </c>
      <c r="D81" s="202" t="s">
        <v>157</v>
      </c>
      <c r="E81" s="203" t="s">
        <v>346</v>
      </c>
      <c r="F81" s="204" t="s">
        <v>347</v>
      </c>
      <c r="G81" s="205" t="s">
        <v>348</v>
      </c>
      <c r="H81" s="206">
        <v>1</v>
      </c>
      <c r="I81" s="207"/>
      <c r="J81" s="208">
        <f t="shared" ref="J81:J90" si="0">ROUND(I81*H81,2)</f>
        <v>0</v>
      </c>
      <c r="K81" s="204" t="s">
        <v>21</v>
      </c>
      <c r="L81" s="62"/>
      <c r="M81" s="209" t="s">
        <v>21</v>
      </c>
      <c r="N81" s="210" t="s">
        <v>42</v>
      </c>
      <c r="O81" s="43"/>
      <c r="P81" s="211">
        <f t="shared" ref="P81:P90" si="1">O81*H81</f>
        <v>0</v>
      </c>
      <c r="Q81" s="211">
        <v>0</v>
      </c>
      <c r="R81" s="211">
        <f t="shared" ref="R81:R90" si="2">Q81*H81</f>
        <v>0</v>
      </c>
      <c r="S81" s="211">
        <v>0</v>
      </c>
      <c r="T81" s="212">
        <f t="shared" ref="T81:T90" si="3">S81*H81</f>
        <v>0</v>
      </c>
      <c r="AR81" s="25" t="s">
        <v>349</v>
      </c>
      <c r="AT81" s="25" t="s">
        <v>157</v>
      </c>
      <c r="AU81" s="25" t="s">
        <v>81</v>
      </c>
      <c r="AY81" s="25" t="s">
        <v>154</v>
      </c>
      <c r="BE81" s="213">
        <f t="shared" ref="BE81:BE90" si="4">IF(N81="základní",J81,0)</f>
        <v>0</v>
      </c>
      <c r="BF81" s="213">
        <f t="shared" ref="BF81:BF90" si="5">IF(N81="snížená",J81,0)</f>
        <v>0</v>
      </c>
      <c r="BG81" s="213">
        <f t="shared" ref="BG81:BG90" si="6">IF(N81="zákl. přenesená",J81,0)</f>
        <v>0</v>
      </c>
      <c r="BH81" s="213">
        <f t="shared" ref="BH81:BH90" si="7">IF(N81="sníž. přenesená",J81,0)</f>
        <v>0</v>
      </c>
      <c r="BI81" s="213">
        <f t="shared" ref="BI81:BI90" si="8">IF(N81="nulová",J81,0)</f>
        <v>0</v>
      </c>
      <c r="BJ81" s="25" t="s">
        <v>79</v>
      </c>
      <c r="BK81" s="213">
        <f t="shared" ref="BK81:BK90" si="9">ROUND(I81*H81,2)</f>
        <v>0</v>
      </c>
      <c r="BL81" s="25" t="s">
        <v>349</v>
      </c>
      <c r="BM81" s="25" t="s">
        <v>569</v>
      </c>
    </row>
    <row r="82" spans="2:65" s="1" customFormat="1" ht="38.25" customHeight="1">
      <c r="B82" s="42"/>
      <c r="C82" s="202" t="s">
        <v>81</v>
      </c>
      <c r="D82" s="202" t="s">
        <v>157</v>
      </c>
      <c r="E82" s="203" t="s">
        <v>529</v>
      </c>
      <c r="F82" s="204" t="s">
        <v>530</v>
      </c>
      <c r="G82" s="205" t="s">
        <v>348</v>
      </c>
      <c r="H82" s="206">
        <v>1</v>
      </c>
      <c r="I82" s="207"/>
      <c r="J82" s="208">
        <f t="shared" si="0"/>
        <v>0</v>
      </c>
      <c r="K82" s="204" t="s">
        <v>21</v>
      </c>
      <c r="L82" s="62"/>
      <c r="M82" s="209" t="s">
        <v>21</v>
      </c>
      <c r="N82" s="210" t="s">
        <v>42</v>
      </c>
      <c r="O82" s="43"/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5" t="s">
        <v>349</v>
      </c>
      <c r="AT82" s="25" t="s">
        <v>157</v>
      </c>
      <c r="AU82" s="25" t="s">
        <v>81</v>
      </c>
      <c r="AY82" s="25" t="s">
        <v>154</v>
      </c>
      <c r="BE82" s="213">
        <f t="shared" si="4"/>
        <v>0</v>
      </c>
      <c r="BF82" s="213">
        <f t="shared" si="5"/>
        <v>0</v>
      </c>
      <c r="BG82" s="213">
        <f t="shared" si="6"/>
        <v>0</v>
      </c>
      <c r="BH82" s="213">
        <f t="shared" si="7"/>
        <v>0</v>
      </c>
      <c r="BI82" s="213">
        <f t="shared" si="8"/>
        <v>0</v>
      </c>
      <c r="BJ82" s="25" t="s">
        <v>79</v>
      </c>
      <c r="BK82" s="213">
        <f t="shared" si="9"/>
        <v>0</v>
      </c>
      <c r="BL82" s="25" t="s">
        <v>349</v>
      </c>
      <c r="BM82" s="25" t="s">
        <v>570</v>
      </c>
    </row>
    <row r="83" spans="2:65" s="1" customFormat="1" ht="38.25" customHeight="1">
      <c r="B83" s="42"/>
      <c r="C83" s="202" t="s">
        <v>156</v>
      </c>
      <c r="D83" s="202" t="s">
        <v>157</v>
      </c>
      <c r="E83" s="203" t="s">
        <v>533</v>
      </c>
      <c r="F83" s="204" t="s">
        <v>534</v>
      </c>
      <c r="G83" s="205" t="s">
        <v>348</v>
      </c>
      <c r="H83" s="206">
        <v>1</v>
      </c>
      <c r="I83" s="207"/>
      <c r="J83" s="208">
        <f t="shared" si="0"/>
        <v>0</v>
      </c>
      <c r="K83" s="204" t="s">
        <v>21</v>
      </c>
      <c r="L83" s="62"/>
      <c r="M83" s="209" t="s">
        <v>21</v>
      </c>
      <c r="N83" s="210" t="s">
        <v>42</v>
      </c>
      <c r="O83" s="43"/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5" t="s">
        <v>349</v>
      </c>
      <c r="AT83" s="25" t="s">
        <v>157</v>
      </c>
      <c r="AU83" s="25" t="s">
        <v>81</v>
      </c>
      <c r="AY83" s="25" t="s">
        <v>154</v>
      </c>
      <c r="BE83" s="213">
        <f t="shared" si="4"/>
        <v>0</v>
      </c>
      <c r="BF83" s="213">
        <f t="shared" si="5"/>
        <v>0</v>
      </c>
      <c r="BG83" s="213">
        <f t="shared" si="6"/>
        <v>0</v>
      </c>
      <c r="BH83" s="213">
        <f t="shared" si="7"/>
        <v>0</v>
      </c>
      <c r="BI83" s="213">
        <f t="shared" si="8"/>
        <v>0</v>
      </c>
      <c r="BJ83" s="25" t="s">
        <v>79</v>
      </c>
      <c r="BK83" s="213">
        <f t="shared" si="9"/>
        <v>0</v>
      </c>
      <c r="BL83" s="25" t="s">
        <v>349</v>
      </c>
      <c r="BM83" s="25" t="s">
        <v>571</v>
      </c>
    </row>
    <row r="84" spans="2:65" s="1" customFormat="1" ht="16.5" customHeight="1">
      <c r="B84" s="42"/>
      <c r="C84" s="202" t="s">
        <v>161</v>
      </c>
      <c r="D84" s="202" t="s">
        <v>157</v>
      </c>
      <c r="E84" s="203" t="s">
        <v>352</v>
      </c>
      <c r="F84" s="204" t="s">
        <v>353</v>
      </c>
      <c r="G84" s="205" t="s">
        <v>348</v>
      </c>
      <c r="H84" s="206">
        <v>1</v>
      </c>
      <c r="I84" s="207"/>
      <c r="J84" s="208">
        <f t="shared" si="0"/>
        <v>0</v>
      </c>
      <c r="K84" s="204" t="s">
        <v>21</v>
      </c>
      <c r="L84" s="62"/>
      <c r="M84" s="209" t="s">
        <v>21</v>
      </c>
      <c r="N84" s="210" t="s">
        <v>42</v>
      </c>
      <c r="O84" s="43"/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5" t="s">
        <v>349</v>
      </c>
      <c r="AT84" s="25" t="s">
        <v>157</v>
      </c>
      <c r="AU84" s="25" t="s">
        <v>81</v>
      </c>
      <c r="AY84" s="25" t="s">
        <v>154</v>
      </c>
      <c r="BE84" s="213">
        <f t="shared" si="4"/>
        <v>0</v>
      </c>
      <c r="BF84" s="213">
        <f t="shared" si="5"/>
        <v>0</v>
      </c>
      <c r="BG84" s="213">
        <f t="shared" si="6"/>
        <v>0</v>
      </c>
      <c r="BH84" s="213">
        <f t="shared" si="7"/>
        <v>0</v>
      </c>
      <c r="BI84" s="213">
        <f t="shared" si="8"/>
        <v>0</v>
      </c>
      <c r="BJ84" s="25" t="s">
        <v>79</v>
      </c>
      <c r="BK84" s="213">
        <f t="shared" si="9"/>
        <v>0</v>
      </c>
      <c r="BL84" s="25" t="s">
        <v>349</v>
      </c>
      <c r="BM84" s="25" t="s">
        <v>572</v>
      </c>
    </row>
    <row r="85" spans="2:65" s="1" customFormat="1" ht="25.5" customHeight="1">
      <c r="B85" s="42"/>
      <c r="C85" s="202" t="s">
        <v>168</v>
      </c>
      <c r="D85" s="202" t="s">
        <v>157</v>
      </c>
      <c r="E85" s="203" t="s">
        <v>356</v>
      </c>
      <c r="F85" s="204" t="s">
        <v>357</v>
      </c>
      <c r="G85" s="205" t="s">
        <v>348</v>
      </c>
      <c r="H85" s="206">
        <v>1</v>
      </c>
      <c r="I85" s="207"/>
      <c r="J85" s="208">
        <f t="shared" si="0"/>
        <v>0</v>
      </c>
      <c r="K85" s="204" t="s">
        <v>21</v>
      </c>
      <c r="L85" s="62"/>
      <c r="M85" s="209" t="s">
        <v>21</v>
      </c>
      <c r="N85" s="210" t="s">
        <v>42</v>
      </c>
      <c r="O85" s="43"/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5" t="s">
        <v>349</v>
      </c>
      <c r="AT85" s="25" t="s">
        <v>157</v>
      </c>
      <c r="AU85" s="25" t="s">
        <v>81</v>
      </c>
      <c r="AY85" s="25" t="s">
        <v>154</v>
      </c>
      <c r="BE85" s="213">
        <f t="shared" si="4"/>
        <v>0</v>
      </c>
      <c r="BF85" s="213">
        <f t="shared" si="5"/>
        <v>0</v>
      </c>
      <c r="BG85" s="213">
        <f t="shared" si="6"/>
        <v>0</v>
      </c>
      <c r="BH85" s="213">
        <f t="shared" si="7"/>
        <v>0</v>
      </c>
      <c r="BI85" s="213">
        <f t="shared" si="8"/>
        <v>0</v>
      </c>
      <c r="BJ85" s="25" t="s">
        <v>79</v>
      </c>
      <c r="BK85" s="213">
        <f t="shared" si="9"/>
        <v>0</v>
      </c>
      <c r="BL85" s="25" t="s">
        <v>349</v>
      </c>
      <c r="BM85" s="25" t="s">
        <v>573</v>
      </c>
    </row>
    <row r="86" spans="2:65" s="1" customFormat="1" ht="25.5" customHeight="1">
      <c r="B86" s="42"/>
      <c r="C86" s="202" t="s">
        <v>172</v>
      </c>
      <c r="D86" s="202" t="s">
        <v>157</v>
      </c>
      <c r="E86" s="203" t="s">
        <v>545</v>
      </c>
      <c r="F86" s="204" t="s">
        <v>546</v>
      </c>
      <c r="G86" s="205" t="s">
        <v>348</v>
      </c>
      <c r="H86" s="206">
        <v>1</v>
      </c>
      <c r="I86" s="207"/>
      <c r="J86" s="208">
        <f t="shared" si="0"/>
        <v>0</v>
      </c>
      <c r="K86" s="204" t="s">
        <v>21</v>
      </c>
      <c r="L86" s="62"/>
      <c r="M86" s="209" t="s">
        <v>21</v>
      </c>
      <c r="N86" s="210" t="s">
        <v>42</v>
      </c>
      <c r="O86" s="43"/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5" t="s">
        <v>349</v>
      </c>
      <c r="AT86" s="25" t="s">
        <v>157</v>
      </c>
      <c r="AU86" s="25" t="s">
        <v>81</v>
      </c>
      <c r="AY86" s="25" t="s">
        <v>154</v>
      </c>
      <c r="BE86" s="213">
        <f t="shared" si="4"/>
        <v>0</v>
      </c>
      <c r="BF86" s="213">
        <f t="shared" si="5"/>
        <v>0</v>
      </c>
      <c r="BG86" s="213">
        <f t="shared" si="6"/>
        <v>0</v>
      </c>
      <c r="BH86" s="213">
        <f t="shared" si="7"/>
        <v>0</v>
      </c>
      <c r="BI86" s="213">
        <f t="shared" si="8"/>
        <v>0</v>
      </c>
      <c r="BJ86" s="25" t="s">
        <v>79</v>
      </c>
      <c r="BK86" s="213">
        <f t="shared" si="9"/>
        <v>0</v>
      </c>
      <c r="BL86" s="25" t="s">
        <v>349</v>
      </c>
      <c r="BM86" s="25" t="s">
        <v>574</v>
      </c>
    </row>
    <row r="87" spans="2:65" s="1" customFormat="1" ht="25.5" customHeight="1">
      <c r="B87" s="42"/>
      <c r="C87" s="202" t="s">
        <v>176</v>
      </c>
      <c r="D87" s="202" t="s">
        <v>157</v>
      </c>
      <c r="E87" s="203" t="s">
        <v>553</v>
      </c>
      <c r="F87" s="204" t="s">
        <v>554</v>
      </c>
      <c r="G87" s="205" t="s">
        <v>348</v>
      </c>
      <c r="H87" s="206">
        <v>1</v>
      </c>
      <c r="I87" s="207"/>
      <c r="J87" s="208">
        <f t="shared" si="0"/>
        <v>0</v>
      </c>
      <c r="K87" s="204" t="s">
        <v>21</v>
      </c>
      <c r="L87" s="62"/>
      <c r="M87" s="209" t="s">
        <v>21</v>
      </c>
      <c r="N87" s="210" t="s">
        <v>42</v>
      </c>
      <c r="O87" s="43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5" t="s">
        <v>349</v>
      </c>
      <c r="AT87" s="25" t="s">
        <v>157</v>
      </c>
      <c r="AU87" s="25" t="s">
        <v>81</v>
      </c>
      <c r="AY87" s="25" t="s">
        <v>154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5" t="s">
        <v>79</v>
      </c>
      <c r="BK87" s="213">
        <f t="shared" si="9"/>
        <v>0</v>
      </c>
      <c r="BL87" s="25" t="s">
        <v>349</v>
      </c>
      <c r="BM87" s="25" t="s">
        <v>575</v>
      </c>
    </row>
    <row r="88" spans="2:65" s="1" customFormat="1" ht="25.5" customHeight="1">
      <c r="B88" s="42"/>
      <c r="C88" s="202" t="s">
        <v>190</v>
      </c>
      <c r="D88" s="202" t="s">
        <v>157</v>
      </c>
      <c r="E88" s="203" t="s">
        <v>557</v>
      </c>
      <c r="F88" s="204" t="s">
        <v>558</v>
      </c>
      <c r="G88" s="205" t="s">
        <v>348</v>
      </c>
      <c r="H88" s="206">
        <v>1</v>
      </c>
      <c r="I88" s="207"/>
      <c r="J88" s="208">
        <f t="shared" si="0"/>
        <v>0</v>
      </c>
      <c r="K88" s="204" t="s">
        <v>21</v>
      </c>
      <c r="L88" s="62"/>
      <c r="M88" s="209" t="s">
        <v>21</v>
      </c>
      <c r="N88" s="210" t="s">
        <v>42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5" t="s">
        <v>349</v>
      </c>
      <c r="AT88" s="25" t="s">
        <v>157</v>
      </c>
      <c r="AU88" s="25" t="s">
        <v>81</v>
      </c>
      <c r="AY88" s="25" t="s">
        <v>154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79</v>
      </c>
      <c r="BK88" s="213">
        <f t="shared" si="9"/>
        <v>0</v>
      </c>
      <c r="BL88" s="25" t="s">
        <v>349</v>
      </c>
      <c r="BM88" s="25" t="s">
        <v>576</v>
      </c>
    </row>
    <row r="89" spans="2:65" s="1" customFormat="1" ht="16.5" customHeight="1">
      <c r="B89" s="42"/>
      <c r="C89" s="202" t="s">
        <v>198</v>
      </c>
      <c r="D89" s="202" t="s">
        <v>157</v>
      </c>
      <c r="E89" s="203" t="s">
        <v>561</v>
      </c>
      <c r="F89" s="204" t="s">
        <v>562</v>
      </c>
      <c r="G89" s="205" t="s">
        <v>348</v>
      </c>
      <c r="H89" s="206">
        <v>1</v>
      </c>
      <c r="I89" s="207"/>
      <c r="J89" s="208">
        <f t="shared" si="0"/>
        <v>0</v>
      </c>
      <c r="K89" s="204" t="s">
        <v>21</v>
      </c>
      <c r="L89" s="62"/>
      <c r="M89" s="209" t="s">
        <v>21</v>
      </c>
      <c r="N89" s="210" t="s">
        <v>42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5" t="s">
        <v>349</v>
      </c>
      <c r="AT89" s="25" t="s">
        <v>157</v>
      </c>
      <c r="AU89" s="25" t="s">
        <v>81</v>
      </c>
      <c r="AY89" s="25" t="s">
        <v>154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79</v>
      </c>
      <c r="BK89" s="213">
        <f t="shared" si="9"/>
        <v>0</v>
      </c>
      <c r="BL89" s="25" t="s">
        <v>349</v>
      </c>
      <c r="BM89" s="25" t="s">
        <v>577</v>
      </c>
    </row>
    <row r="90" spans="2:65" s="1" customFormat="1" ht="16.5" customHeight="1">
      <c r="B90" s="42"/>
      <c r="C90" s="202" t="s">
        <v>202</v>
      </c>
      <c r="D90" s="202" t="s">
        <v>157</v>
      </c>
      <c r="E90" s="203" t="s">
        <v>565</v>
      </c>
      <c r="F90" s="204" t="s">
        <v>566</v>
      </c>
      <c r="G90" s="205" t="s">
        <v>348</v>
      </c>
      <c r="H90" s="206">
        <v>1</v>
      </c>
      <c r="I90" s="207"/>
      <c r="J90" s="208">
        <f t="shared" si="0"/>
        <v>0</v>
      </c>
      <c r="K90" s="204" t="s">
        <v>21</v>
      </c>
      <c r="L90" s="62"/>
      <c r="M90" s="209" t="s">
        <v>21</v>
      </c>
      <c r="N90" s="239" t="s">
        <v>42</v>
      </c>
      <c r="O90" s="240"/>
      <c r="P90" s="241">
        <f t="shared" si="1"/>
        <v>0</v>
      </c>
      <c r="Q90" s="241">
        <v>0</v>
      </c>
      <c r="R90" s="241">
        <f t="shared" si="2"/>
        <v>0</v>
      </c>
      <c r="S90" s="241">
        <v>0</v>
      </c>
      <c r="T90" s="242">
        <f t="shared" si="3"/>
        <v>0</v>
      </c>
      <c r="AR90" s="25" t="s">
        <v>349</v>
      </c>
      <c r="AT90" s="25" t="s">
        <v>157</v>
      </c>
      <c r="AU90" s="25" t="s">
        <v>81</v>
      </c>
      <c r="AY90" s="25" t="s">
        <v>154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79</v>
      </c>
      <c r="BK90" s="213">
        <f t="shared" si="9"/>
        <v>0</v>
      </c>
      <c r="BL90" s="25" t="s">
        <v>349</v>
      </c>
      <c r="BM90" s="25" t="s">
        <v>578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algorithmName="SHA-512" hashValue="7NnWy2SMFUQt8IUM0pT0gOKntJEApVnjsQtIUTXHvSTKrwvTFqlSm5NeIdvr7r8eEQNVn16vi+r16+JmFMY1FQ==" saltValue="auBc4uUYEReh2NJNerYjbz1NSevYxE0cdPva0InLwJXi77bFTdNUDXQHeOzO9/208rZaNu2XxREVmVmq+vXypQ==" spinCount="100000" sheet="1" objects="1" scenarios="1" formatColumns="0" formatRows="0" autoFilter="0"/>
  <autoFilter ref="C77:K9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92</v>
      </c>
      <c r="AZ2" s="243" t="s">
        <v>579</v>
      </c>
      <c r="BA2" s="243" t="s">
        <v>21</v>
      </c>
      <c r="BB2" s="243" t="s">
        <v>21</v>
      </c>
      <c r="BC2" s="243" t="s">
        <v>580</v>
      </c>
      <c r="BD2" s="243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  <c r="AZ3" s="243" t="s">
        <v>581</v>
      </c>
      <c r="BA3" s="243" t="s">
        <v>21</v>
      </c>
      <c r="BB3" s="243" t="s">
        <v>21</v>
      </c>
      <c r="BC3" s="243" t="s">
        <v>582</v>
      </c>
      <c r="BD3" s="243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  <c r="AZ4" s="243" t="s">
        <v>583</v>
      </c>
      <c r="BA4" s="243" t="s">
        <v>21</v>
      </c>
      <c r="BB4" s="243" t="s">
        <v>21</v>
      </c>
      <c r="BC4" s="243" t="s">
        <v>584</v>
      </c>
      <c r="BD4" s="243" t="s">
        <v>81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  <c r="AZ5" s="243" t="s">
        <v>585</v>
      </c>
      <c r="BA5" s="243" t="s">
        <v>21</v>
      </c>
      <c r="BB5" s="243" t="s">
        <v>21</v>
      </c>
      <c r="BC5" s="243" t="s">
        <v>586</v>
      </c>
      <c r="BD5" s="243" t="s">
        <v>81</v>
      </c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  <c r="AZ6" s="243" t="s">
        <v>157</v>
      </c>
      <c r="BA6" s="243" t="s">
        <v>21</v>
      </c>
      <c r="BB6" s="243" t="s">
        <v>21</v>
      </c>
      <c r="BC6" s="243" t="s">
        <v>587</v>
      </c>
      <c r="BD6" s="243" t="s">
        <v>81</v>
      </c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  <c r="AZ7" s="243" t="s">
        <v>588</v>
      </c>
      <c r="BA7" s="243" t="s">
        <v>21</v>
      </c>
      <c r="BB7" s="243" t="s">
        <v>21</v>
      </c>
      <c r="BC7" s="243" t="s">
        <v>589</v>
      </c>
      <c r="BD7" s="243" t="s">
        <v>81</v>
      </c>
    </row>
    <row r="8" spans="1:70" ht="15">
      <c r="B8" s="29"/>
      <c r="C8" s="30"/>
      <c r="D8" s="38" t="s">
        <v>117</v>
      </c>
      <c r="E8" s="30"/>
      <c r="F8" s="30"/>
      <c r="G8" s="30"/>
      <c r="H8" s="30"/>
      <c r="I8" s="127"/>
      <c r="J8" s="30"/>
      <c r="K8" s="32"/>
      <c r="AZ8" s="243" t="s">
        <v>590</v>
      </c>
      <c r="BA8" s="243" t="s">
        <v>21</v>
      </c>
      <c r="BB8" s="243" t="s">
        <v>21</v>
      </c>
      <c r="BC8" s="243" t="s">
        <v>591</v>
      </c>
      <c r="BD8" s="243" t="s">
        <v>81</v>
      </c>
    </row>
    <row r="9" spans="1:70" s="1" customFormat="1" ht="16.5" customHeight="1">
      <c r="B9" s="42"/>
      <c r="C9" s="43"/>
      <c r="D9" s="43"/>
      <c r="E9" s="403" t="s">
        <v>568</v>
      </c>
      <c r="F9" s="406"/>
      <c r="G9" s="406"/>
      <c r="H9" s="406"/>
      <c r="I9" s="128"/>
      <c r="J9" s="43"/>
      <c r="K9" s="46"/>
      <c r="AZ9" s="243" t="s">
        <v>592</v>
      </c>
      <c r="BA9" s="243" t="s">
        <v>21</v>
      </c>
      <c r="BB9" s="243" t="s">
        <v>21</v>
      </c>
      <c r="BC9" s="243" t="s">
        <v>593</v>
      </c>
      <c r="BD9" s="243" t="s">
        <v>81</v>
      </c>
    </row>
    <row r="10" spans="1:70" s="1" customFormat="1" ht="15">
      <c r="B10" s="42"/>
      <c r="C10" s="43"/>
      <c r="D10" s="38" t="s">
        <v>594</v>
      </c>
      <c r="E10" s="43"/>
      <c r="F10" s="43"/>
      <c r="G10" s="43"/>
      <c r="H10" s="43"/>
      <c r="I10" s="128"/>
      <c r="J10" s="43"/>
      <c r="K10" s="46"/>
      <c r="AZ10" s="243" t="s">
        <v>595</v>
      </c>
      <c r="BA10" s="243" t="s">
        <v>21</v>
      </c>
      <c r="BB10" s="243" t="s">
        <v>21</v>
      </c>
      <c r="BC10" s="243" t="s">
        <v>596</v>
      </c>
      <c r="BD10" s="243" t="s">
        <v>81</v>
      </c>
    </row>
    <row r="11" spans="1:70" s="1" customFormat="1" ht="36.950000000000003" customHeight="1">
      <c r="B11" s="42"/>
      <c r="C11" s="43"/>
      <c r="D11" s="43"/>
      <c r="E11" s="405" t="s">
        <v>597</v>
      </c>
      <c r="F11" s="406"/>
      <c r="G11" s="406"/>
      <c r="H11" s="406"/>
      <c r="I11" s="128"/>
      <c r="J11" s="43"/>
      <c r="K11" s="46"/>
      <c r="AZ11" s="243" t="s">
        <v>598</v>
      </c>
      <c r="BA11" s="243" t="s">
        <v>21</v>
      </c>
      <c r="BB11" s="243" t="s">
        <v>21</v>
      </c>
      <c r="BC11" s="243" t="s">
        <v>599</v>
      </c>
      <c r="BD11" s="243" t="s">
        <v>81</v>
      </c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  <c r="AZ12" s="243" t="s">
        <v>600</v>
      </c>
      <c r="BA12" s="243" t="s">
        <v>21</v>
      </c>
      <c r="BB12" s="243" t="s">
        <v>21</v>
      </c>
      <c r="BC12" s="243" t="s">
        <v>601</v>
      </c>
      <c r="BD12" s="243" t="s">
        <v>81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  <c r="AZ13" s="243" t="s">
        <v>602</v>
      </c>
      <c r="BA13" s="243" t="s">
        <v>21</v>
      </c>
      <c r="BB13" s="243" t="s">
        <v>21</v>
      </c>
      <c r="BC13" s="243" t="s">
        <v>603</v>
      </c>
      <c r="BD13" s="243" t="s">
        <v>81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119</v>
      </c>
      <c r="G14" s="43"/>
      <c r="H14" s="43"/>
      <c r="I14" s="129" t="s">
        <v>25</v>
      </c>
      <c r="J14" s="130" t="str">
        <f>'Rekapitulace stavby'!AN8</f>
        <v>7. 1. 2019</v>
      </c>
      <c r="K14" s="46"/>
      <c r="AZ14" s="243" t="s">
        <v>604</v>
      </c>
      <c r="BA14" s="243" t="s">
        <v>21</v>
      </c>
      <c r="BB14" s="243" t="s">
        <v>21</v>
      </c>
      <c r="BC14" s="243" t="s">
        <v>605</v>
      </c>
      <c r="BD14" s="243" t="s">
        <v>81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  <c r="AZ15" s="243" t="s">
        <v>606</v>
      </c>
      <c r="BA15" s="243" t="s">
        <v>21</v>
      </c>
      <c r="BB15" s="243" t="s">
        <v>21</v>
      </c>
      <c r="BC15" s="243" t="s">
        <v>607</v>
      </c>
      <c r="BD15" s="243" t="s">
        <v>81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  <c r="AZ16" s="243" t="s">
        <v>608</v>
      </c>
      <c r="BA16" s="243" t="s">
        <v>21</v>
      </c>
      <c r="BB16" s="243" t="s">
        <v>21</v>
      </c>
      <c r="BC16" s="243" t="s">
        <v>609</v>
      </c>
      <c r="BD16" s="243" t="s">
        <v>81</v>
      </c>
    </row>
    <row r="17" spans="2:56" s="1" customFormat="1" ht="18" customHeight="1">
      <c r="B17" s="42"/>
      <c r="C17" s="43"/>
      <c r="D17" s="43"/>
      <c r="E17" s="36" t="s">
        <v>119</v>
      </c>
      <c r="F17" s="43"/>
      <c r="G17" s="43"/>
      <c r="H17" s="43"/>
      <c r="I17" s="129" t="s">
        <v>30</v>
      </c>
      <c r="J17" s="36" t="s">
        <v>21</v>
      </c>
      <c r="K17" s="46"/>
      <c r="AZ17" s="243" t="s">
        <v>610</v>
      </c>
      <c r="BA17" s="243" t="s">
        <v>21</v>
      </c>
      <c r="BB17" s="243" t="s">
        <v>21</v>
      </c>
      <c r="BC17" s="243" t="s">
        <v>611</v>
      </c>
      <c r="BD17" s="243" t="s">
        <v>81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  <c r="AZ18" s="243" t="s">
        <v>612</v>
      </c>
      <c r="BA18" s="243" t="s">
        <v>21</v>
      </c>
      <c r="BB18" s="243" t="s">
        <v>21</v>
      </c>
      <c r="BC18" s="243" t="s">
        <v>613</v>
      </c>
      <c r="BD18" s="243" t="s">
        <v>81</v>
      </c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  <c r="AZ19" s="243" t="s">
        <v>614</v>
      </c>
      <c r="BA19" s="243" t="s">
        <v>21</v>
      </c>
      <c r="BB19" s="243" t="s">
        <v>21</v>
      </c>
      <c r="BC19" s="243" t="s">
        <v>615</v>
      </c>
      <c r="BD19" s="243" t="s">
        <v>81</v>
      </c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  <c r="AZ20" s="243" t="s">
        <v>616</v>
      </c>
      <c r="BA20" s="243" t="s">
        <v>21</v>
      </c>
      <c r="BB20" s="243" t="s">
        <v>21</v>
      </c>
      <c r="BC20" s="243" t="s">
        <v>617</v>
      </c>
      <c r="BD20" s="243" t="s">
        <v>81</v>
      </c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  <c r="AZ21" s="243" t="s">
        <v>618</v>
      </c>
      <c r="BA21" s="243" t="s">
        <v>21</v>
      </c>
      <c r="BB21" s="243" t="s">
        <v>21</v>
      </c>
      <c r="BC21" s="243" t="s">
        <v>619</v>
      </c>
      <c r="BD21" s="243" t="s">
        <v>81</v>
      </c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  <c r="AZ22" s="243" t="s">
        <v>620</v>
      </c>
      <c r="BA22" s="243" t="s">
        <v>21</v>
      </c>
      <c r="BB22" s="243" t="s">
        <v>21</v>
      </c>
      <c r="BC22" s="243" t="s">
        <v>621</v>
      </c>
      <c r="BD22" s="243" t="s">
        <v>81</v>
      </c>
    </row>
    <row r="23" spans="2:56" s="1" customFormat="1" ht="18" customHeight="1">
      <c r="B23" s="42"/>
      <c r="C23" s="43"/>
      <c r="D23" s="43"/>
      <c r="E23" s="36" t="s">
        <v>119</v>
      </c>
      <c r="F23" s="43"/>
      <c r="G23" s="43"/>
      <c r="H23" s="43"/>
      <c r="I23" s="129" t="s">
        <v>30</v>
      </c>
      <c r="J23" s="36" t="s">
        <v>21</v>
      </c>
      <c r="K23" s="46"/>
      <c r="AZ23" s="243" t="s">
        <v>622</v>
      </c>
      <c r="BA23" s="243" t="s">
        <v>21</v>
      </c>
      <c r="BB23" s="243" t="s">
        <v>21</v>
      </c>
      <c r="BC23" s="243" t="s">
        <v>623</v>
      </c>
      <c r="BD23" s="243" t="s">
        <v>81</v>
      </c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  <c r="AZ24" s="243" t="s">
        <v>624</v>
      </c>
      <c r="BA24" s="243" t="s">
        <v>21</v>
      </c>
      <c r="BB24" s="243" t="s">
        <v>21</v>
      </c>
      <c r="BC24" s="243" t="s">
        <v>625</v>
      </c>
      <c r="BD24" s="243" t="s">
        <v>81</v>
      </c>
    </row>
    <row r="25" spans="2:56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56" s="7" customFormat="1" ht="16.5" customHeight="1">
      <c r="B26" s="131"/>
      <c r="C26" s="132"/>
      <c r="D26" s="132"/>
      <c r="E26" s="394" t="s">
        <v>21</v>
      </c>
      <c r="F26" s="394"/>
      <c r="G26" s="394"/>
      <c r="H26" s="394"/>
      <c r="I26" s="133"/>
      <c r="J26" s="132"/>
      <c r="K26" s="134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56" s="1" customFormat="1" ht="25.35" customHeight="1">
      <c r="B29" s="42"/>
      <c r="C29" s="43"/>
      <c r="D29" s="137" t="s">
        <v>37</v>
      </c>
      <c r="E29" s="43"/>
      <c r="F29" s="43"/>
      <c r="G29" s="43"/>
      <c r="H29" s="43"/>
      <c r="I29" s="128"/>
      <c r="J29" s="138">
        <f>ROUND(J91,2)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56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39" t="s">
        <v>38</v>
      </c>
      <c r="J31" s="47" t="s">
        <v>40</v>
      </c>
      <c r="K31" s="46"/>
    </row>
    <row r="32" spans="2:56" s="1" customFormat="1" ht="14.45" customHeight="1">
      <c r="B32" s="42"/>
      <c r="C32" s="43"/>
      <c r="D32" s="50" t="s">
        <v>41</v>
      </c>
      <c r="E32" s="50" t="s">
        <v>42</v>
      </c>
      <c r="F32" s="140">
        <f>ROUND(SUM(BE91:BE312), 2)</f>
        <v>0</v>
      </c>
      <c r="G32" s="43"/>
      <c r="H32" s="43"/>
      <c r="I32" s="141">
        <v>0.21</v>
      </c>
      <c r="J32" s="140">
        <f>ROUND(ROUND((SUM(BE91:BE312)),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0">
        <f>ROUND(SUM(BF91:BF312), 2)</f>
        <v>0</v>
      </c>
      <c r="G33" s="43"/>
      <c r="H33" s="43"/>
      <c r="I33" s="141">
        <v>0.15</v>
      </c>
      <c r="J33" s="140">
        <f>ROUND(ROUND((SUM(BF91:BF312)),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ROUND(SUM(BG91:BG312),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0">
        <f>ROUND(SUM(BH91:BH312),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0">
        <f>ROUND(SUM(BI91:BI312),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47</v>
      </c>
      <c r="E38" s="80"/>
      <c r="F38" s="80"/>
      <c r="G38" s="144" t="s">
        <v>48</v>
      </c>
      <c r="H38" s="145" t="s">
        <v>49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120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Horažďovice - Revitalizace sídliště Šumavská - Pod Vodojemem - II. etapa</v>
      </c>
      <c r="F47" s="404"/>
      <c r="G47" s="404"/>
      <c r="H47" s="404"/>
      <c r="I47" s="128"/>
      <c r="J47" s="43"/>
      <c r="K47" s="46"/>
    </row>
    <row r="48" spans="2:11" ht="15">
      <c r="B48" s="29"/>
      <c r="C48" s="38" t="s">
        <v>117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568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594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06.1 - SO 06.1 Kanalizační stoky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7. 1. 2019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33</v>
      </c>
      <c r="J55" s="394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121</v>
      </c>
      <c r="D58" s="142"/>
      <c r="E58" s="142"/>
      <c r="F58" s="142"/>
      <c r="G58" s="142"/>
      <c r="H58" s="142"/>
      <c r="I58" s="155"/>
      <c r="J58" s="156" t="s">
        <v>122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123</v>
      </c>
      <c r="D60" s="43"/>
      <c r="E60" s="43"/>
      <c r="F60" s="43"/>
      <c r="G60" s="43"/>
      <c r="H60" s="43"/>
      <c r="I60" s="128"/>
      <c r="J60" s="138">
        <f>J91</f>
        <v>0</v>
      </c>
      <c r="K60" s="46"/>
      <c r="AU60" s="25" t="s">
        <v>124</v>
      </c>
    </row>
    <row r="61" spans="2:47" s="8" customFormat="1" ht="24.95" customHeight="1">
      <c r="B61" s="159"/>
      <c r="C61" s="160"/>
      <c r="D61" s="161" t="s">
        <v>125</v>
      </c>
      <c r="E61" s="162"/>
      <c r="F61" s="162"/>
      <c r="G61" s="162"/>
      <c r="H61" s="162"/>
      <c r="I61" s="163"/>
      <c r="J61" s="164">
        <f>J92</f>
        <v>0</v>
      </c>
      <c r="K61" s="165"/>
    </row>
    <row r="62" spans="2:47" s="9" customFormat="1" ht="19.899999999999999" customHeight="1">
      <c r="B62" s="166"/>
      <c r="C62" s="167"/>
      <c r="D62" s="168" t="s">
        <v>126</v>
      </c>
      <c r="E62" s="169"/>
      <c r="F62" s="169"/>
      <c r="G62" s="169"/>
      <c r="H62" s="169"/>
      <c r="I62" s="170"/>
      <c r="J62" s="171">
        <f>J93</f>
        <v>0</v>
      </c>
      <c r="K62" s="172"/>
    </row>
    <row r="63" spans="2:47" s="9" customFormat="1" ht="19.899999999999999" customHeight="1">
      <c r="B63" s="166"/>
      <c r="C63" s="167"/>
      <c r="D63" s="168" t="s">
        <v>127</v>
      </c>
      <c r="E63" s="169"/>
      <c r="F63" s="169"/>
      <c r="G63" s="169"/>
      <c r="H63" s="169"/>
      <c r="I63" s="170"/>
      <c r="J63" s="171">
        <f>J176</f>
        <v>0</v>
      </c>
      <c r="K63" s="172"/>
    </row>
    <row r="64" spans="2:47" s="9" customFormat="1" ht="19.899999999999999" customHeight="1">
      <c r="B64" s="166"/>
      <c r="C64" s="167"/>
      <c r="D64" s="168" t="s">
        <v>129</v>
      </c>
      <c r="E64" s="169"/>
      <c r="F64" s="169"/>
      <c r="G64" s="169"/>
      <c r="H64" s="169"/>
      <c r="I64" s="170"/>
      <c r="J64" s="171">
        <f>J179</f>
        <v>0</v>
      </c>
      <c r="K64" s="172"/>
    </row>
    <row r="65" spans="2:12" s="9" customFormat="1" ht="19.899999999999999" customHeight="1">
      <c r="B65" s="166"/>
      <c r="C65" s="167"/>
      <c r="D65" s="168" t="s">
        <v>626</v>
      </c>
      <c r="E65" s="169"/>
      <c r="F65" s="169"/>
      <c r="G65" s="169"/>
      <c r="H65" s="169"/>
      <c r="I65" s="170"/>
      <c r="J65" s="171">
        <f>J196</f>
        <v>0</v>
      </c>
      <c r="K65" s="172"/>
    </row>
    <row r="66" spans="2:12" s="9" customFormat="1" ht="19.899999999999999" customHeight="1">
      <c r="B66" s="166"/>
      <c r="C66" s="167"/>
      <c r="D66" s="168" t="s">
        <v>130</v>
      </c>
      <c r="E66" s="169"/>
      <c r="F66" s="169"/>
      <c r="G66" s="169"/>
      <c r="H66" s="169"/>
      <c r="I66" s="170"/>
      <c r="J66" s="171">
        <f>J284</f>
        <v>0</v>
      </c>
      <c r="K66" s="172"/>
    </row>
    <row r="67" spans="2:12" s="9" customFormat="1" ht="19.899999999999999" customHeight="1">
      <c r="B67" s="166"/>
      <c r="C67" s="167"/>
      <c r="D67" s="168" t="s">
        <v>627</v>
      </c>
      <c r="E67" s="169"/>
      <c r="F67" s="169"/>
      <c r="G67" s="169"/>
      <c r="H67" s="169"/>
      <c r="I67" s="170"/>
      <c r="J67" s="171">
        <f>J290</f>
        <v>0</v>
      </c>
      <c r="K67" s="172"/>
    </row>
    <row r="68" spans="2:12" s="9" customFormat="1" ht="19.899999999999999" customHeight="1">
      <c r="B68" s="166"/>
      <c r="C68" s="167"/>
      <c r="D68" s="168" t="s">
        <v>628</v>
      </c>
      <c r="E68" s="169"/>
      <c r="F68" s="169"/>
      <c r="G68" s="169"/>
      <c r="H68" s="169"/>
      <c r="I68" s="170"/>
      <c r="J68" s="171">
        <f>J302</f>
        <v>0</v>
      </c>
      <c r="K68" s="172"/>
    </row>
    <row r="69" spans="2:12" s="9" customFormat="1" ht="19.899999999999999" customHeight="1">
      <c r="B69" s="166"/>
      <c r="C69" s="167"/>
      <c r="D69" s="168" t="s">
        <v>131</v>
      </c>
      <c r="E69" s="169"/>
      <c r="F69" s="169"/>
      <c r="G69" s="169"/>
      <c r="H69" s="169"/>
      <c r="I69" s="170"/>
      <c r="J69" s="171">
        <f>J309</f>
        <v>0</v>
      </c>
      <c r="K69" s="172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8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9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2"/>
      <c r="J75" s="61"/>
      <c r="K75" s="61"/>
      <c r="L75" s="62"/>
    </row>
    <row r="76" spans="2:12" s="1" customFormat="1" ht="36.950000000000003" customHeight="1">
      <c r="B76" s="42"/>
      <c r="C76" s="63" t="s">
        <v>138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6.5" customHeight="1">
      <c r="B79" s="42"/>
      <c r="C79" s="64"/>
      <c r="D79" s="64"/>
      <c r="E79" s="399" t="str">
        <f>E7</f>
        <v>Horažďovice - Revitalizace sídliště Šumavská - Pod Vodojemem - II. etapa</v>
      </c>
      <c r="F79" s="400"/>
      <c r="G79" s="400"/>
      <c r="H79" s="400"/>
      <c r="I79" s="173"/>
      <c r="J79" s="64"/>
      <c r="K79" s="64"/>
      <c r="L79" s="62"/>
    </row>
    <row r="80" spans="2:12" ht="15">
      <c r="B80" s="29"/>
      <c r="C80" s="66" t="s">
        <v>117</v>
      </c>
      <c r="D80" s="244"/>
      <c r="E80" s="244"/>
      <c r="F80" s="244"/>
      <c r="G80" s="244"/>
      <c r="H80" s="244"/>
      <c r="J80" s="244"/>
      <c r="K80" s="244"/>
      <c r="L80" s="245"/>
    </row>
    <row r="81" spans="2:65" s="1" customFormat="1" ht="16.5" customHeight="1">
      <c r="B81" s="42"/>
      <c r="C81" s="64"/>
      <c r="D81" s="64"/>
      <c r="E81" s="399" t="s">
        <v>568</v>
      </c>
      <c r="F81" s="401"/>
      <c r="G81" s="401"/>
      <c r="H81" s="401"/>
      <c r="I81" s="173"/>
      <c r="J81" s="64"/>
      <c r="K81" s="64"/>
      <c r="L81" s="62"/>
    </row>
    <row r="82" spans="2:65" s="1" customFormat="1" ht="14.45" customHeight="1">
      <c r="B82" s="42"/>
      <c r="C82" s="66" t="s">
        <v>594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7.25" customHeight="1">
      <c r="B83" s="42"/>
      <c r="C83" s="64"/>
      <c r="D83" s="64"/>
      <c r="E83" s="371" t="str">
        <f>E11</f>
        <v>06.1 - SO 06.1 Kanalizační stoky</v>
      </c>
      <c r="F83" s="401"/>
      <c r="G83" s="401"/>
      <c r="H83" s="401"/>
      <c r="I83" s="173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8" customHeight="1">
      <c r="B85" s="42"/>
      <c r="C85" s="66" t="s">
        <v>23</v>
      </c>
      <c r="D85" s="64"/>
      <c r="E85" s="64"/>
      <c r="F85" s="174" t="str">
        <f>F14</f>
        <v xml:space="preserve"> </v>
      </c>
      <c r="G85" s="64"/>
      <c r="H85" s="64"/>
      <c r="I85" s="175" t="s">
        <v>25</v>
      </c>
      <c r="J85" s="74" t="str">
        <f>IF(J14="","",J14)</f>
        <v>7. 1. 2019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 ht="15">
      <c r="B87" s="42"/>
      <c r="C87" s="66" t="s">
        <v>27</v>
      </c>
      <c r="D87" s="64"/>
      <c r="E87" s="64"/>
      <c r="F87" s="174" t="str">
        <f>E17</f>
        <v xml:space="preserve"> </v>
      </c>
      <c r="G87" s="64"/>
      <c r="H87" s="64"/>
      <c r="I87" s="175" t="s">
        <v>33</v>
      </c>
      <c r="J87" s="174" t="str">
        <f>E23</f>
        <v xml:space="preserve"> </v>
      </c>
      <c r="K87" s="64"/>
      <c r="L87" s="62"/>
    </row>
    <row r="88" spans="2:65" s="1" customFormat="1" ht="14.45" customHeight="1">
      <c r="B88" s="42"/>
      <c r="C88" s="66" t="s">
        <v>31</v>
      </c>
      <c r="D88" s="64"/>
      <c r="E88" s="64"/>
      <c r="F88" s="174" t="str">
        <f>IF(E20="","",E20)</f>
        <v/>
      </c>
      <c r="G88" s="64"/>
      <c r="H88" s="64"/>
      <c r="I88" s="173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5" s="10" customFormat="1" ht="29.25" customHeight="1">
      <c r="B90" s="176"/>
      <c r="C90" s="177" t="s">
        <v>139</v>
      </c>
      <c r="D90" s="178" t="s">
        <v>56</v>
      </c>
      <c r="E90" s="178" t="s">
        <v>52</v>
      </c>
      <c r="F90" s="178" t="s">
        <v>140</v>
      </c>
      <c r="G90" s="178" t="s">
        <v>141</v>
      </c>
      <c r="H90" s="178" t="s">
        <v>142</v>
      </c>
      <c r="I90" s="179" t="s">
        <v>143</v>
      </c>
      <c r="J90" s="178" t="s">
        <v>122</v>
      </c>
      <c r="K90" s="180" t="s">
        <v>144</v>
      </c>
      <c r="L90" s="181"/>
      <c r="M90" s="82" t="s">
        <v>145</v>
      </c>
      <c r="N90" s="83" t="s">
        <v>41</v>
      </c>
      <c r="O90" s="83" t="s">
        <v>146</v>
      </c>
      <c r="P90" s="83" t="s">
        <v>147</v>
      </c>
      <c r="Q90" s="83" t="s">
        <v>148</v>
      </c>
      <c r="R90" s="83" t="s">
        <v>149</v>
      </c>
      <c r="S90" s="83" t="s">
        <v>150</v>
      </c>
      <c r="T90" s="84" t="s">
        <v>151</v>
      </c>
    </row>
    <row r="91" spans="2:65" s="1" customFormat="1" ht="29.25" customHeight="1">
      <c r="B91" s="42"/>
      <c r="C91" s="88" t="s">
        <v>123</v>
      </c>
      <c r="D91" s="64"/>
      <c r="E91" s="64"/>
      <c r="F91" s="64"/>
      <c r="G91" s="64"/>
      <c r="H91" s="64"/>
      <c r="I91" s="173"/>
      <c r="J91" s="182">
        <f>BK91</f>
        <v>0</v>
      </c>
      <c r="K91" s="64"/>
      <c r="L91" s="62"/>
      <c r="M91" s="85"/>
      <c r="N91" s="86"/>
      <c r="O91" s="86"/>
      <c r="P91" s="183">
        <f>P92</f>
        <v>0</v>
      </c>
      <c r="Q91" s="86"/>
      <c r="R91" s="183">
        <f>R92</f>
        <v>1180.18612362</v>
      </c>
      <c r="S91" s="86"/>
      <c r="T91" s="184">
        <f>T92</f>
        <v>195.645445</v>
      </c>
      <c r="AT91" s="25" t="s">
        <v>70</v>
      </c>
      <c r="AU91" s="25" t="s">
        <v>124</v>
      </c>
      <c r="BK91" s="185">
        <f>BK92</f>
        <v>0</v>
      </c>
    </row>
    <row r="92" spans="2:65" s="11" customFormat="1" ht="37.35" customHeight="1">
      <c r="B92" s="186"/>
      <c r="C92" s="187"/>
      <c r="D92" s="188" t="s">
        <v>70</v>
      </c>
      <c r="E92" s="189" t="s">
        <v>152</v>
      </c>
      <c r="F92" s="189" t="s">
        <v>153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P93+P176+P179+P196+P284+P290+P302+P309</f>
        <v>0</v>
      </c>
      <c r="Q92" s="194"/>
      <c r="R92" s="195">
        <f>R93+R176+R179+R196+R284+R290+R302+R309</f>
        <v>1180.18612362</v>
      </c>
      <c r="S92" s="194"/>
      <c r="T92" s="196">
        <f>T93+T176+T179+T196+T284+T290+T302+T309</f>
        <v>195.645445</v>
      </c>
      <c r="AR92" s="197" t="s">
        <v>79</v>
      </c>
      <c r="AT92" s="198" t="s">
        <v>70</v>
      </c>
      <c r="AU92" s="198" t="s">
        <v>71</v>
      </c>
      <c r="AY92" s="197" t="s">
        <v>154</v>
      </c>
      <c r="BK92" s="199">
        <f>BK93+BK176+BK179+BK196+BK284+BK290+BK302+BK309</f>
        <v>0</v>
      </c>
    </row>
    <row r="93" spans="2:65" s="11" customFormat="1" ht="19.899999999999999" customHeight="1">
      <c r="B93" s="186"/>
      <c r="C93" s="187"/>
      <c r="D93" s="188" t="s">
        <v>70</v>
      </c>
      <c r="E93" s="200" t="s">
        <v>79</v>
      </c>
      <c r="F93" s="200" t="s">
        <v>155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SUM(P94:P175)</f>
        <v>0</v>
      </c>
      <c r="Q93" s="194"/>
      <c r="R93" s="195">
        <f>SUM(R94:R175)</f>
        <v>947.40474256000005</v>
      </c>
      <c r="S93" s="194"/>
      <c r="T93" s="196">
        <f>SUM(T94:T175)</f>
        <v>0</v>
      </c>
      <c r="AR93" s="197" t="s">
        <v>79</v>
      </c>
      <c r="AT93" s="198" t="s">
        <v>70</v>
      </c>
      <c r="AU93" s="198" t="s">
        <v>79</v>
      </c>
      <c r="AY93" s="197" t="s">
        <v>154</v>
      </c>
      <c r="BK93" s="199">
        <f>SUM(BK94:BK175)</f>
        <v>0</v>
      </c>
    </row>
    <row r="94" spans="2:65" s="1" customFormat="1" ht="16.5" customHeight="1">
      <c r="B94" s="42"/>
      <c r="C94" s="202" t="s">
        <v>79</v>
      </c>
      <c r="D94" s="202" t="s">
        <v>157</v>
      </c>
      <c r="E94" s="203" t="s">
        <v>629</v>
      </c>
      <c r="F94" s="204" t="s">
        <v>630</v>
      </c>
      <c r="G94" s="205" t="s">
        <v>242</v>
      </c>
      <c r="H94" s="206">
        <v>120</v>
      </c>
      <c r="I94" s="207"/>
      <c r="J94" s="208">
        <f>ROUND(I94*H94,2)</f>
        <v>0</v>
      </c>
      <c r="K94" s="204" t="s">
        <v>21</v>
      </c>
      <c r="L94" s="62"/>
      <c r="M94" s="209" t="s">
        <v>21</v>
      </c>
      <c r="N94" s="210" t="s">
        <v>42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161</v>
      </c>
      <c r="AT94" s="25" t="s">
        <v>157</v>
      </c>
      <c r="AU94" s="25" t="s">
        <v>81</v>
      </c>
      <c r="AY94" s="25" t="s">
        <v>154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79</v>
      </c>
      <c r="BK94" s="213">
        <f>ROUND(I94*H94,2)</f>
        <v>0</v>
      </c>
      <c r="BL94" s="25" t="s">
        <v>161</v>
      </c>
      <c r="BM94" s="25" t="s">
        <v>631</v>
      </c>
    </row>
    <row r="95" spans="2:65" s="1" customFormat="1" ht="25.5" customHeight="1">
      <c r="B95" s="42"/>
      <c r="C95" s="202" t="s">
        <v>81</v>
      </c>
      <c r="D95" s="202" t="s">
        <v>157</v>
      </c>
      <c r="E95" s="203" t="s">
        <v>632</v>
      </c>
      <c r="F95" s="204" t="s">
        <v>633</v>
      </c>
      <c r="G95" s="205" t="s">
        <v>634</v>
      </c>
      <c r="H95" s="206">
        <v>10</v>
      </c>
      <c r="I95" s="207"/>
      <c r="J95" s="208">
        <f>ROUND(I95*H95,2)</f>
        <v>0</v>
      </c>
      <c r="K95" s="204" t="s">
        <v>21</v>
      </c>
      <c r="L95" s="62"/>
      <c r="M95" s="209" t="s">
        <v>21</v>
      </c>
      <c r="N95" s="210" t="s">
        <v>42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161</v>
      </c>
      <c r="AT95" s="25" t="s">
        <v>157</v>
      </c>
      <c r="AU95" s="25" t="s">
        <v>81</v>
      </c>
      <c r="AY95" s="25" t="s">
        <v>154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79</v>
      </c>
      <c r="BK95" s="213">
        <f>ROUND(I95*H95,2)</f>
        <v>0</v>
      </c>
      <c r="BL95" s="25" t="s">
        <v>161</v>
      </c>
      <c r="BM95" s="25" t="s">
        <v>635</v>
      </c>
    </row>
    <row r="96" spans="2:65" s="1" customFormat="1" ht="16.5" customHeight="1">
      <c r="B96" s="42"/>
      <c r="C96" s="202" t="s">
        <v>156</v>
      </c>
      <c r="D96" s="202" t="s">
        <v>157</v>
      </c>
      <c r="E96" s="203" t="s">
        <v>636</v>
      </c>
      <c r="F96" s="204" t="s">
        <v>637</v>
      </c>
      <c r="G96" s="205" t="s">
        <v>228</v>
      </c>
      <c r="H96" s="206">
        <v>4.2</v>
      </c>
      <c r="I96" s="207"/>
      <c r="J96" s="208">
        <f>ROUND(I96*H96,2)</f>
        <v>0</v>
      </c>
      <c r="K96" s="204" t="s">
        <v>21</v>
      </c>
      <c r="L96" s="62"/>
      <c r="M96" s="209" t="s">
        <v>21</v>
      </c>
      <c r="N96" s="210" t="s">
        <v>42</v>
      </c>
      <c r="O96" s="43"/>
      <c r="P96" s="211">
        <f>O96*H96</f>
        <v>0</v>
      </c>
      <c r="Q96" s="211">
        <v>8.6800000000000002E-3</v>
      </c>
      <c r="R96" s="211">
        <f>Q96*H96</f>
        <v>3.6456000000000002E-2</v>
      </c>
      <c r="S96" s="211">
        <v>0</v>
      </c>
      <c r="T96" s="212">
        <f>S96*H96</f>
        <v>0</v>
      </c>
      <c r="AR96" s="25" t="s">
        <v>161</v>
      </c>
      <c r="AT96" s="25" t="s">
        <v>157</v>
      </c>
      <c r="AU96" s="25" t="s">
        <v>81</v>
      </c>
      <c r="AY96" s="25" t="s">
        <v>154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79</v>
      </c>
      <c r="BK96" s="213">
        <f>ROUND(I96*H96,2)</f>
        <v>0</v>
      </c>
      <c r="BL96" s="25" t="s">
        <v>161</v>
      </c>
      <c r="BM96" s="25" t="s">
        <v>638</v>
      </c>
    </row>
    <row r="97" spans="2:65" s="12" customFormat="1">
      <c r="B97" s="227"/>
      <c r="C97" s="228"/>
      <c r="D97" s="214" t="s">
        <v>260</v>
      </c>
      <c r="E97" s="229" t="s">
        <v>21</v>
      </c>
      <c r="F97" s="230" t="s">
        <v>639</v>
      </c>
      <c r="G97" s="228"/>
      <c r="H97" s="231">
        <v>4.2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260</v>
      </c>
      <c r="AU97" s="237" t="s">
        <v>81</v>
      </c>
      <c r="AV97" s="12" t="s">
        <v>81</v>
      </c>
      <c r="AW97" s="12" t="s">
        <v>35</v>
      </c>
      <c r="AX97" s="12" t="s">
        <v>79</v>
      </c>
      <c r="AY97" s="237" t="s">
        <v>154</v>
      </c>
    </row>
    <row r="98" spans="2:65" s="1" customFormat="1" ht="16.5" customHeight="1">
      <c r="B98" s="42"/>
      <c r="C98" s="202" t="s">
        <v>161</v>
      </c>
      <c r="D98" s="202" t="s">
        <v>157</v>
      </c>
      <c r="E98" s="203" t="s">
        <v>640</v>
      </c>
      <c r="F98" s="204" t="s">
        <v>641</v>
      </c>
      <c r="G98" s="205" t="s">
        <v>228</v>
      </c>
      <c r="H98" s="206">
        <v>2.8</v>
      </c>
      <c r="I98" s="207"/>
      <c r="J98" s="208">
        <f>ROUND(I98*H98,2)</f>
        <v>0</v>
      </c>
      <c r="K98" s="204" t="s">
        <v>21</v>
      </c>
      <c r="L98" s="62"/>
      <c r="M98" s="209" t="s">
        <v>21</v>
      </c>
      <c r="N98" s="210" t="s">
        <v>42</v>
      </c>
      <c r="O98" s="43"/>
      <c r="P98" s="211">
        <f>O98*H98</f>
        <v>0</v>
      </c>
      <c r="Q98" s="211">
        <v>1.269E-2</v>
      </c>
      <c r="R98" s="211">
        <f>Q98*H98</f>
        <v>3.5531999999999994E-2</v>
      </c>
      <c r="S98" s="211">
        <v>0</v>
      </c>
      <c r="T98" s="212">
        <f>S98*H98</f>
        <v>0</v>
      </c>
      <c r="AR98" s="25" t="s">
        <v>161</v>
      </c>
      <c r="AT98" s="25" t="s">
        <v>157</v>
      </c>
      <c r="AU98" s="25" t="s">
        <v>81</v>
      </c>
      <c r="AY98" s="25" t="s">
        <v>154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79</v>
      </c>
      <c r="BK98" s="213">
        <f>ROUND(I98*H98,2)</f>
        <v>0</v>
      </c>
      <c r="BL98" s="25" t="s">
        <v>161</v>
      </c>
      <c r="BM98" s="25" t="s">
        <v>642</v>
      </c>
    </row>
    <row r="99" spans="2:65" s="12" customFormat="1">
      <c r="B99" s="227"/>
      <c r="C99" s="228"/>
      <c r="D99" s="214" t="s">
        <v>260</v>
      </c>
      <c r="E99" s="229" t="s">
        <v>21</v>
      </c>
      <c r="F99" s="230" t="s">
        <v>643</v>
      </c>
      <c r="G99" s="228"/>
      <c r="H99" s="231">
        <v>2.8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260</v>
      </c>
      <c r="AU99" s="237" t="s">
        <v>81</v>
      </c>
      <c r="AV99" s="12" t="s">
        <v>81</v>
      </c>
      <c r="AW99" s="12" t="s">
        <v>35</v>
      </c>
      <c r="AX99" s="12" t="s">
        <v>79</v>
      </c>
      <c r="AY99" s="237" t="s">
        <v>154</v>
      </c>
    </row>
    <row r="100" spans="2:65" s="1" customFormat="1" ht="16.5" customHeight="1">
      <c r="B100" s="42"/>
      <c r="C100" s="202" t="s">
        <v>168</v>
      </c>
      <c r="D100" s="202" t="s">
        <v>157</v>
      </c>
      <c r="E100" s="203" t="s">
        <v>644</v>
      </c>
      <c r="F100" s="204" t="s">
        <v>645</v>
      </c>
      <c r="G100" s="205" t="s">
        <v>228</v>
      </c>
      <c r="H100" s="206">
        <v>27.4</v>
      </c>
      <c r="I100" s="207"/>
      <c r="J100" s="208">
        <f>ROUND(I100*H100,2)</f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>O100*H100</f>
        <v>0</v>
      </c>
      <c r="Q100" s="211">
        <v>3.6900000000000002E-2</v>
      </c>
      <c r="R100" s="211">
        <f>Q100*H100</f>
        <v>1.0110600000000001</v>
      </c>
      <c r="S100" s="211">
        <v>0</v>
      </c>
      <c r="T100" s="212">
        <f>S100*H100</f>
        <v>0</v>
      </c>
      <c r="AR100" s="25" t="s">
        <v>161</v>
      </c>
      <c r="AT100" s="25" t="s">
        <v>157</v>
      </c>
      <c r="AU100" s="25" t="s">
        <v>81</v>
      </c>
      <c r="AY100" s="25" t="s">
        <v>154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79</v>
      </c>
      <c r="BK100" s="213">
        <f>ROUND(I100*H100,2)</f>
        <v>0</v>
      </c>
      <c r="BL100" s="25" t="s">
        <v>161</v>
      </c>
      <c r="BM100" s="25" t="s">
        <v>646</v>
      </c>
    </row>
    <row r="101" spans="2:65" s="12" customFormat="1">
      <c r="B101" s="227"/>
      <c r="C101" s="228"/>
      <c r="D101" s="214" t="s">
        <v>260</v>
      </c>
      <c r="E101" s="229" t="s">
        <v>21</v>
      </c>
      <c r="F101" s="230" t="s">
        <v>647</v>
      </c>
      <c r="G101" s="228"/>
      <c r="H101" s="231">
        <v>27.4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260</v>
      </c>
      <c r="AU101" s="237" t="s">
        <v>81</v>
      </c>
      <c r="AV101" s="12" t="s">
        <v>81</v>
      </c>
      <c r="AW101" s="12" t="s">
        <v>35</v>
      </c>
      <c r="AX101" s="12" t="s">
        <v>79</v>
      </c>
      <c r="AY101" s="237" t="s">
        <v>154</v>
      </c>
    </row>
    <row r="102" spans="2:65" s="1" customFormat="1" ht="16.5" customHeight="1">
      <c r="B102" s="42"/>
      <c r="C102" s="202" t="s">
        <v>172</v>
      </c>
      <c r="D102" s="202" t="s">
        <v>157</v>
      </c>
      <c r="E102" s="203" t="s">
        <v>648</v>
      </c>
      <c r="F102" s="204" t="s">
        <v>649</v>
      </c>
      <c r="G102" s="205" t="s">
        <v>160</v>
      </c>
      <c r="H102" s="206">
        <v>15.161</v>
      </c>
      <c r="I102" s="207"/>
      <c r="J102" s="208">
        <f>ROUND(I102*H102,2)</f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161</v>
      </c>
      <c r="AT102" s="25" t="s">
        <v>157</v>
      </c>
      <c r="AU102" s="25" t="s">
        <v>81</v>
      </c>
      <c r="AY102" s="25" t="s">
        <v>154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79</v>
      </c>
      <c r="BK102" s="213">
        <f>ROUND(I102*H102,2)</f>
        <v>0</v>
      </c>
      <c r="BL102" s="25" t="s">
        <v>161</v>
      </c>
      <c r="BM102" s="25" t="s">
        <v>650</v>
      </c>
    </row>
    <row r="103" spans="2:65" s="12" customFormat="1">
      <c r="B103" s="227"/>
      <c r="C103" s="228"/>
      <c r="D103" s="214" t="s">
        <v>260</v>
      </c>
      <c r="E103" s="229" t="s">
        <v>651</v>
      </c>
      <c r="F103" s="230" t="s">
        <v>652</v>
      </c>
      <c r="G103" s="228"/>
      <c r="H103" s="231">
        <v>60.642000000000003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260</v>
      </c>
      <c r="AU103" s="237" t="s">
        <v>81</v>
      </c>
      <c r="AV103" s="12" t="s">
        <v>81</v>
      </c>
      <c r="AW103" s="12" t="s">
        <v>35</v>
      </c>
      <c r="AX103" s="12" t="s">
        <v>71</v>
      </c>
      <c r="AY103" s="237" t="s">
        <v>154</v>
      </c>
    </row>
    <row r="104" spans="2:65" s="12" customFormat="1">
      <c r="B104" s="227"/>
      <c r="C104" s="228"/>
      <c r="D104" s="214" t="s">
        <v>260</v>
      </c>
      <c r="E104" s="229" t="s">
        <v>595</v>
      </c>
      <c r="F104" s="230" t="s">
        <v>653</v>
      </c>
      <c r="G104" s="228"/>
      <c r="H104" s="231">
        <v>15.161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260</v>
      </c>
      <c r="AU104" s="237" t="s">
        <v>81</v>
      </c>
      <c r="AV104" s="12" t="s">
        <v>81</v>
      </c>
      <c r="AW104" s="12" t="s">
        <v>35</v>
      </c>
      <c r="AX104" s="12" t="s">
        <v>79</v>
      </c>
      <c r="AY104" s="237" t="s">
        <v>154</v>
      </c>
    </row>
    <row r="105" spans="2:65" s="1" customFormat="1" ht="16.5" customHeight="1">
      <c r="B105" s="42"/>
      <c r="C105" s="202" t="s">
        <v>176</v>
      </c>
      <c r="D105" s="202" t="s">
        <v>157</v>
      </c>
      <c r="E105" s="203" t="s">
        <v>654</v>
      </c>
      <c r="F105" s="204" t="s">
        <v>655</v>
      </c>
      <c r="G105" s="205" t="s">
        <v>160</v>
      </c>
      <c r="H105" s="206">
        <v>61.142000000000003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79</v>
      </c>
      <c r="BK105" s="213">
        <f>ROUND(I105*H105,2)</f>
        <v>0</v>
      </c>
      <c r="BL105" s="25" t="s">
        <v>161</v>
      </c>
      <c r="BM105" s="25" t="s">
        <v>656</v>
      </c>
    </row>
    <row r="106" spans="2:65" s="12" customFormat="1">
      <c r="B106" s="227"/>
      <c r="C106" s="228"/>
      <c r="D106" s="214" t="s">
        <v>260</v>
      </c>
      <c r="E106" s="229" t="s">
        <v>21</v>
      </c>
      <c r="F106" s="230" t="s">
        <v>657</v>
      </c>
      <c r="G106" s="228"/>
      <c r="H106" s="231">
        <v>61.142000000000003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260</v>
      </c>
      <c r="AU106" s="237" t="s">
        <v>81</v>
      </c>
      <c r="AV106" s="12" t="s">
        <v>81</v>
      </c>
      <c r="AW106" s="12" t="s">
        <v>35</v>
      </c>
      <c r="AX106" s="12" t="s">
        <v>79</v>
      </c>
      <c r="AY106" s="237" t="s">
        <v>154</v>
      </c>
    </row>
    <row r="107" spans="2:65" s="1" customFormat="1" ht="16.5" customHeight="1">
      <c r="B107" s="42"/>
      <c r="C107" s="202" t="s">
        <v>190</v>
      </c>
      <c r="D107" s="202" t="s">
        <v>157</v>
      </c>
      <c r="E107" s="203" t="s">
        <v>658</v>
      </c>
      <c r="F107" s="204" t="s">
        <v>659</v>
      </c>
      <c r="G107" s="205" t="s">
        <v>160</v>
      </c>
      <c r="H107" s="206">
        <v>220.447</v>
      </c>
      <c r="I107" s="207"/>
      <c r="J107" s="208">
        <f>ROUND(I107*H107,2)</f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79</v>
      </c>
      <c r="BK107" s="213">
        <f>ROUND(I107*H107,2)</f>
        <v>0</v>
      </c>
      <c r="BL107" s="25" t="s">
        <v>161</v>
      </c>
      <c r="BM107" s="25" t="s">
        <v>660</v>
      </c>
    </row>
    <row r="108" spans="2:65" s="12" customFormat="1">
      <c r="B108" s="227"/>
      <c r="C108" s="228"/>
      <c r="D108" s="214" t="s">
        <v>260</v>
      </c>
      <c r="E108" s="229" t="s">
        <v>21</v>
      </c>
      <c r="F108" s="230" t="s">
        <v>661</v>
      </c>
      <c r="G108" s="228"/>
      <c r="H108" s="231">
        <v>301.79300000000001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260</v>
      </c>
      <c r="AU108" s="237" t="s">
        <v>81</v>
      </c>
      <c r="AV108" s="12" t="s">
        <v>81</v>
      </c>
      <c r="AW108" s="12" t="s">
        <v>35</v>
      </c>
      <c r="AX108" s="12" t="s">
        <v>71</v>
      </c>
      <c r="AY108" s="237" t="s">
        <v>154</v>
      </c>
    </row>
    <row r="109" spans="2:65" s="12" customFormat="1">
      <c r="B109" s="227"/>
      <c r="C109" s="228"/>
      <c r="D109" s="214" t="s">
        <v>260</v>
      </c>
      <c r="E109" s="229" t="s">
        <v>21</v>
      </c>
      <c r="F109" s="230" t="s">
        <v>662</v>
      </c>
      <c r="G109" s="228"/>
      <c r="H109" s="231">
        <v>301.51400000000001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260</v>
      </c>
      <c r="AU109" s="237" t="s">
        <v>81</v>
      </c>
      <c r="AV109" s="12" t="s">
        <v>81</v>
      </c>
      <c r="AW109" s="12" t="s">
        <v>35</v>
      </c>
      <c r="AX109" s="12" t="s">
        <v>71</v>
      </c>
      <c r="AY109" s="237" t="s">
        <v>154</v>
      </c>
    </row>
    <row r="110" spans="2:65" s="12" customFormat="1">
      <c r="B110" s="227"/>
      <c r="C110" s="228"/>
      <c r="D110" s="214" t="s">
        <v>260</v>
      </c>
      <c r="E110" s="229" t="s">
        <v>21</v>
      </c>
      <c r="F110" s="230" t="s">
        <v>663</v>
      </c>
      <c r="G110" s="228"/>
      <c r="H110" s="231">
        <v>118.437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260</v>
      </c>
      <c r="AU110" s="237" t="s">
        <v>81</v>
      </c>
      <c r="AV110" s="12" t="s">
        <v>81</v>
      </c>
      <c r="AW110" s="12" t="s">
        <v>35</v>
      </c>
      <c r="AX110" s="12" t="s">
        <v>71</v>
      </c>
      <c r="AY110" s="237" t="s">
        <v>154</v>
      </c>
    </row>
    <row r="111" spans="2:65" s="12" customFormat="1">
      <c r="B111" s="227"/>
      <c r="C111" s="228"/>
      <c r="D111" s="214" t="s">
        <v>260</v>
      </c>
      <c r="E111" s="229" t="s">
        <v>21</v>
      </c>
      <c r="F111" s="230" t="s">
        <v>664</v>
      </c>
      <c r="G111" s="228"/>
      <c r="H111" s="231">
        <v>130.26599999999999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260</v>
      </c>
      <c r="AU111" s="237" t="s">
        <v>81</v>
      </c>
      <c r="AV111" s="12" t="s">
        <v>81</v>
      </c>
      <c r="AW111" s="12" t="s">
        <v>35</v>
      </c>
      <c r="AX111" s="12" t="s">
        <v>71</v>
      </c>
      <c r="AY111" s="237" t="s">
        <v>154</v>
      </c>
    </row>
    <row r="112" spans="2:65" s="12" customFormat="1">
      <c r="B112" s="227"/>
      <c r="C112" s="228"/>
      <c r="D112" s="214" t="s">
        <v>260</v>
      </c>
      <c r="E112" s="229" t="s">
        <v>21</v>
      </c>
      <c r="F112" s="230" t="s">
        <v>665</v>
      </c>
      <c r="G112" s="228"/>
      <c r="H112" s="231">
        <v>82.128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260</v>
      </c>
      <c r="AU112" s="237" t="s">
        <v>81</v>
      </c>
      <c r="AV112" s="12" t="s">
        <v>81</v>
      </c>
      <c r="AW112" s="12" t="s">
        <v>35</v>
      </c>
      <c r="AX112" s="12" t="s">
        <v>71</v>
      </c>
      <c r="AY112" s="237" t="s">
        <v>154</v>
      </c>
    </row>
    <row r="113" spans="2:65" s="12" customFormat="1">
      <c r="B113" s="227"/>
      <c r="C113" s="228"/>
      <c r="D113" s="214" t="s">
        <v>260</v>
      </c>
      <c r="E113" s="229" t="s">
        <v>21</v>
      </c>
      <c r="F113" s="230" t="s">
        <v>666</v>
      </c>
      <c r="G113" s="228"/>
      <c r="H113" s="231">
        <v>10.247999999999999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260</v>
      </c>
      <c r="AU113" s="237" t="s">
        <v>81</v>
      </c>
      <c r="AV113" s="12" t="s">
        <v>81</v>
      </c>
      <c r="AW113" s="12" t="s">
        <v>35</v>
      </c>
      <c r="AX113" s="12" t="s">
        <v>71</v>
      </c>
      <c r="AY113" s="237" t="s">
        <v>154</v>
      </c>
    </row>
    <row r="114" spans="2:65" s="12" customFormat="1" ht="27">
      <c r="B114" s="227"/>
      <c r="C114" s="228"/>
      <c r="D114" s="214" t="s">
        <v>260</v>
      </c>
      <c r="E114" s="229" t="s">
        <v>21</v>
      </c>
      <c r="F114" s="230" t="s">
        <v>667</v>
      </c>
      <c r="G114" s="228"/>
      <c r="H114" s="231">
        <v>-62.6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260</v>
      </c>
      <c r="AU114" s="237" t="s">
        <v>81</v>
      </c>
      <c r="AV114" s="12" t="s">
        <v>81</v>
      </c>
      <c r="AW114" s="12" t="s">
        <v>35</v>
      </c>
      <c r="AX114" s="12" t="s">
        <v>71</v>
      </c>
      <c r="AY114" s="237" t="s">
        <v>154</v>
      </c>
    </row>
    <row r="115" spans="2:65" s="13" customFormat="1">
      <c r="B115" s="246"/>
      <c r="C115" s="247"/>
      <c r="D115" s="214" t="s">
        <v>260</v>
      </c>
      <c r="E115" s="248" t="s">
        <v>602</v>
      </c>
      <c r="F115" s="249" t="s">
        <v>668</v>
      </c>
      <c r="G115" s="247"/>
      <c r="H115" s="250">
        <v>881.78599999999994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260</v>
      </c>
      <c r="AU115" s="256" t="s">
        <v>81</v>
      </c>
      <c r="AV115" s="13" t="s">
        <v>156</v>
      </c>
      <c r="AW115" s="13" t="s">
        <v>35</v>
      </c>
      <c r="AX115" s="13" t="s">
        <v>71</v>
      </c>
      <c r="AY115" s="256" t="s">
        <v>154</v>
      </c>
    </row>
    <row r="116" spans="2:65" s="12" customFormat="1">
      <c r="B116" s="227"/>
      <c r="C116" s="228"/>
      <c r="D116" s="214" t="s">
        <v>260</v>
      </c>
      <c r="E116" s="229" t="s">
        <v>604</v>
      </c>
      <c r="F116" s="230" t="s">
        <v>669</v>
      </c>
      <c r="G116" s="228"/>
      <c r="H116" s="231">
        <v>220.447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260</v>
      </c>
      <c r="AU116" s="237" t="s">
        <v>81</v>
      </c>
      <c r="AV116" s="12" t="s">
        <v>81</v>
      </c>
      <c r="AW116" s="12" t="s">
        <v>35</v>
      </c>
      <c r="AX116" s="12" t="s">
        <v>79</v>
      </c>
      <c r="AY116" s="237" t="s">
        <v>154</v>
      </c>
    </row>
    <row r="117" spans="2:65" s="1" customFormat="1" ht="16.5" customHeight="1">
      <c r="B117" s="42"/>
      <c r="C117" s="202" t="s">
        <v>198</v>
      </c>
      <c r="D117" s="202" t="s">
        <v>157</v>
      </c>
      <c r="E117" s="203" t="s">
        <v>670</v>
      </c>
      <c r="F117" s="204" t="s">
        <v>671</v>
      </c>
      <c r="G117" s="205" t="s">
        <v>160</v>
      </c>
      <c r="H117" s="206">
        <v>110.224</v>
      </c>
      <c r="I117" s="207"/>
      <c r="J117" s="208">
        <f>ROUND(I117*H117,2)</f>
        <v>0</v>
      </c>
      <c r="K117" s="204" t="s">
        <v>21</v>
      </c>
      <c r="L117" s="62"/>
      <c r="M117" s="209" t="s">
        <v>21</v>
      </c>
      <c r="N117" s="210" t="s">
        <v>42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161</v>
      </c>
      <c r="AT117" s="25" t="s">
        <v>157</v>
      </c>
      <c r="AU117" s="25" t="s">
        <v>81</v>
      </c>
      <c r="AY117" s="25" t="s">
        <v>154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79</v>
      </c>
      <c r="BK117" s="213">
        <f>ROUND(I117*H117,2)</f>
        <v>0</v>
      </c>
      <c r="BL117" s="25" t="s">
        <v>161</v>
      </c>
      <c r="BM117" s="25" t="s">
        <v>672</v>
      </c>
    </row>
    <row r="118" spans="2:65" s="12" customFormat="1">
      <c r="B118" s="227"/>
      <c r="C118" s="228"/>
      <c r="D118" s="214" t="s">
        <v>260</v>
      </c>
      <c r="E118" s="229" t="s">
        <v>21</v>
      </c>
      <c r="F118" s="230" t="s">
        <v>673</v>
      </c>
      <c r="G118" s="228"/>
      <c r="H118" s="231">
        <v>110.224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260</v>
      </c>
      <c r="AU118" s="237" t="s">
        <v>81</v>
      </c>
      <c r="AV118" s="12" t="s">
        <v>81</v>
      </c>
      <c r="AW118" s="12" t="s">
        <v>35</v>
      </c>
      <c r="AX118" s="12" t="s">
        <v>79</v>
      </c>
      <c r="AY118" s="237" t="s">
        <v>154</v>
      </c>
    </row>
    <row r="119" spans="2:65" s="1" customFormat="1" ht="16.5" customHeight="1">
      <c r="B119" s="42"/>
      <c r="C119" s="202" t="s">
        <v>202</v>
      </c>
      <c r="D119" s="202" t="s">
        <v>157</v>
      </c>
      <c r="E119" s="203" t="s">
        <v>674</v>
      </c>
      <c r="F119" s="204" t="s">
        <v>675</v>
      </c>
      <c r="G119" s="205" t="s">
        <v>160</v>
      </c>
      <c r="H119" s="206">
        <v>396.80399999999997</v>
      </c>
      <c r="I119" s="207"/>
      <c r="J119" s="208">
        <f>ROUND(I119*H119,2)</f>
        <v>0</v>
      </c>
      <c r="K119" s="204" t="s">
        <v>21</v>
      </c>
      <c r="L119" s="62"/>
      <c r="M119" s="209" t="s">
        <v>21</v>
      </c>
      <c r="N119" s="210" t="s">
        <v>42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161</v>
      </c>
      <c r="AT119" s="25" t="s">
        <v>157</v>
      </c>
      <c r="AU119" s="25" t="s">
        <v>81</v>
      </c>
      <c r="AY119" s="25" t="s">
        <v>154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79</v>
      </c>
      <c r="BK119" s="213">
        <f>ROUND(I119*H119,2)</f>
        <v>0</v>
      </c>
      <c r="BL119" s="25" t="s">
        <v>161</v>
      </c>
      <c r="BM119" s="25" t="s">
        <v>676</v>
      </c>
    </row>
    <row r="120" spans="2:65" s="12" customFormat="1">
      <c r="B120" s="227"/>
      <c r="C120" s="228"/>
      <c r="D120" s="214" t="s">
        <v>260</v>
      </c>
      <c r="E120" s="229" t="s">
        <v>606</v>
      </c>
      <c r="F120" s="230" t="s">
        <v>677</v>
      </c>
      <c r="G120" s="228"/>
      <c r="H120" s="231">
        <v>396.80399999999997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260</v>
      </c>
      <c r="AU120" s="237" t="s">
        <v>81</v>
      </c>
      <c r="AV120" s="12" t="s">
        <v>81</v>
      </c>
      <c r="AW120" s="12" t="s">
        <v>35</v>
      </c>
      <c r="AX120" s="12" t="s">
        <v>79</v>
      </c>
      <c r="AY120" s="237" t="s">
        <v>154</v>
      </c>
    </row>
    <row r="121" spans="2:65" s="1" customFormat="1" ht="16.5" customHeight="1">
      <c r="B121" s="42"/>
      <c r="C121" s="202" t="s">
        <v>262</v>
      </c>
      <c r="D121" s="202" t="s">
        <v>157</v>
      </c>
      <c r="E121" s="203" t="s">
        <v>678</v>
      </c>
      <c r="F121" s="204" t="s">
        <v>679</v>
      </c>
      <c r="G121" s="205" t="s">
        <v>160</v>
      </c>
      <c r="H121" s="206">
        <v>198.40199999999999</v>
      </c>
      <c r="I121" s="207"/>
      <c r="J121" s="208">
        <f>ROUND(I121*H121,2)</f>
        <v>0</v>
      </c>
      <c r="K121" s="204" t="s">
        <v>21</v>
      </c>
      <c r="L121" s="62"/>
      <c r="M121" s="209" t="s">
        <v>21</v>
      </c>
      <c r="N121" s="210" t="s">
        <v>42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161</v>
      </c>
      <c r="AT121" s="25" t="s">
        <v>157</v>
      </c>
      <c r="AU121" s="25" t="s">
        <v>81</v>
      </c>
      <c r="AY121" s="25" t="s">
        <v>154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79</v>
      </c>
      <c r="BK121" s="213">
        <f>ROUND(I121*H121,2)</f>
        <v>0</v>
      </c>
      <c r="BL121" s="25" t="s">
        <v>161</v>
      </c>
      <c r="BM121" s="25" t="s">
        <v>680</v>
      </c>
    </row>
    <row r="122" spans="2:65" s="12" customFormat="1">
      <c r="B122" s="227"/>
      <c r="C122" s="228"/>
      <c r="D122" s="214" t="s">
        <v>260</v>
      </c>
      <c r="E122" s="229" t="s">
        <v>21</v>
      </c>
      <c r="F122" s="230" t="s">
        <v>681</v>
      </c>
      <c r="G122" s="228"/>
      <c r="H122" s="231">
        <v>198.40199999999999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260</v>
      </c>
      <c r="AU122" s="237" t="s">
        <v>81</v>
      </c>
      <c r="AV122" s="12" t="s">
        <v>81</v>
      </c>
      <c r="AW122" s="12" t="s">
        <v>35</v>
      </c>
      <c r="AX122" s="12" t="s">
        <v>79</v>
      </c>
      <c r="AY122" s="237" t="s">
        <v>154</v>
      </c>
    </row>
    <row r="123" spans="2:65" s="1" customFormat="1" ht="16.5" customHeight="1">
      <c r="B123" s="42"/>
      <c r="C123" s="202" t="s">
        <v>266</v>
      </c>
      <c r="D123" s="202" t="s">
        <v>157</v>
      </c>
      <c r="E123" s="203" t="s">
        <v>682</v>
      </c>
      <c r="F123" s="204" t="s">
        <v>683</v>
      </c>
      <c r="G123" s="205" t="s">
        <v>160</v>
      </c>
      <c r="H123" s="206">
        <v>264.536</v>
      </c>
      <c r="I123" s="207"/>
      <c r="J123" s="208">
        <f>ROUND(I123*H123,2)</f>
        <v>0</v>
      </c>
      <c r="K123" s="204" t="s">
        <v>21</v>
      </c>
      <c r="L123" s="62"/>
      <c r="M123" s="209" t="s">
        <v>21</v>
      </c>
      <c r="N123" s="210" t="s">
        <v>42</v>
      </c>
      <c r="O123" s="43"/>
      <c r="P123" s="211">
        <f>O123*H123</f>
        <v>0</v>
      </c>
      <c r="Q123" s="211">
        <v>1.0460000000000001E-2</v>
      </c>
      <c r="R123" s="211">
        <f>Q123*H123</f>
        <v>2.7670465600000003</v>
      </c>
      <c r="S123" s="211">
        <v>0</v>
      </c>
      <c r="T123" s="212">
        <f>S123*H123</f>
        <v>0</v>
      </c>
      <c r="AR123" s="25" t="s">
        <v>161</v>
      </c>
      <c r="AT123" s="25" t="s">
        <v>157</v>
      </c>
      <c r="AU123" s="25" t="s">
        <v>81</v>
      </c>
      <c r="AY123" s="25" t="s">
        <v>154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79</v>
      </c>
      <c r="BK123" s="213">
        <f>ROUND(I123*H123,2)</f>
        <v>0</v>
      </c>
      <c r="BL123" s="25" t="s">
        <v>161</v>
      </c>
      <c r="BM123" s="25" t="s">
        <v>684</v>
      </c>
    </row>
    <row r="124" spans="2:65" s="12" customFormat="1">
      <c r="B124" s="227"/>
      <c r="C124" s="228"/>
      <c r="D124" s="214" t="s">
        <v>260</v>
      </c>
      <c r="E124" s="229" t="s">
        <v>608</v>
      </c>
      <c r="F124" s="230" t="s">
        <v>685</v>
      </c>
      <c r="G124" s="228"/>
      <c r="H124" s="231">
        <v>264.536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260</v>
      </c>
      <c r="AU124" s="237" t="s">
        <v>81</v>
      </c>
      <c r="AV124" s="12" t="s">
        <v>81</v>
      </c>
      <c r="AW124" s="12" t="s">
        <v>35</v>
      </c>
      <c r="AX124" s="12" t="s">
        <v>79</v>
      </c>
      <c r="AY124" s="237" t="s">
        <v>154</v>
      </c>
    </row>
    <row r="125" spans="2:65" s="1" customFormat="1" ht="25.5" customHeight="1">
      <c r="B125" s="42"/>
      <c r="C125" s="202" t="s">
        <v>212</v>
      </c>
      <c r="D125" s="202" t="s">
        <v>157</v>
      </c>
      <c r="E125" s="203" t="s">
        <v>686</v>
      </c>
      <c r="F125" s="204" t="s">
        <v>687</v>
      </c>
      <c r="G125" s="205" t="s">
        <v>228</v>
      </c>
      <c r="H125" s="206">
        <v>9</v>
      </c>
      <c r="I125" s="207"/>
      <c r="J125" s="208">
        <f>ROUND(I125*H125,2)</f>
        <v>0</v>
      </c>
      <c r="K125" s="204" t="s">
        <v>21</v>
      </c>
      <c r="L125" s="62"/>
      <c r="M125" s="209" t="s">
        <v>21</v>
      </c>
      <c r="N125" s="210" t="s">
        <v>42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161</v>
      </c>
      <c r="AT125" s="25" t="s">
        <v>157</v>
      </c>
      <c r="AU125" s="25" t="s">
        <v>81</v>
      </c>
      <c r="AY125" s="25" t="s">
        <v>154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79</v>
      </c>
      <c r="BK125" s="213">
        <f>ROUND(I125*H125,2)</f>
        <v>0</v>
      </c>
      <c r="BL125" s="25" t="s">
        <v>161</v>
      </c>
      <c r="BM125" s="25" t="s">
        <v>688</v>
      </c>
    </row>
    <row r="126" spans="2:65" s="12" customFormat="1">
      <c r="B126" s="227"/>
      <c r="C126" s="228"/>
      <c r="D126" s="214" t="s">
        <v>260</v>
      </c>
      <c r="E126" s="229" t="s">
        <v>21</v>
      </c>
      <c r="F126" s="230" t="s">
        <v>689</v>
      </c>
      <c r="G126" s="228"/>
      <c r="H126" s="231">
        <v>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260</v>
      </c>
      <c r="AU126" s="237" t="s">
        <v>81</v>
      </c>
      <c r="AV126" s="12" t="s">
        <v>81</v>
      </c>
      <c r="AW126" s="12" t="s">
        <v>35</v>
      </c>
      <c r="AX126" s="12" t="s">
        <v>79</v>
      </c>
      <c r="AY126" s="237" t="s">
        <v>154</v>
      </c>
    </row>
    <row r="127" spans="2:65" s="1" customFormat="1" ht="16.5" customHeight="1">
      <c r="B127" s="42"/>
      <c r="C127" s="217" t="s">
        <v>217</v>
      </c>
      <c r="D127" s="217" t="s">
        <v>187</v>
      </c>
      <c r="E127" s="218" t="s">
        <v>690</v>
      </c>
      <c r="F127" s="219" t="s">
        <v>691</v>
      </c>
      <c r="G127" s="220" t="s">
        <v>228</v>
      </c>
      <c r="H127" s="221">
        <v>9.27</v>
      </c>
      <c r="I127" s="222"/>
      <c r="J127" s="223">
        <f>ROUND(I127*H127,2)</f>
        <v>0</v>
      </c>
      <c r="K127" s="219" t="s">
        <v>21</v>
      </c>
      <c r="L127" s="224"/>
      <c r="M127" s="225" t="s">
        <v>21</v>
      </c>
      <c r="N127" s="226" t="s">
        <v>42</v>
      </c>
      <c r="O127" s="43"/>
      <c r="P127" s="211">
        <f>O127*H127</f>
        <v>0</v>
      </c>
      <c r="Q127" s="211">
        <v>0.12776999999999999</v>
      </c>
      <c r="R127" s="211">
        <f>Q127*H127</f>
        <v>1.1844279</v>
      </c>
      <c r="S127" s="211">
        <v>0</v>
      </c>
      <c r="T127" s="212">
        <f>S127*H127</f>
        <v>0</v>
      </c>
      <c r="AR127" s="25" t="s">
        <v>692</v>
      </c>
      <c r="AT127" s="25" t="s">
        <v>187</v>
      </c>
      <c r="AU127" s="25" t="s">
        <v>81</v>
      </c>
      <c r="AY127" s="25" t="s">
        <v>154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79</v>
      </c>
      <c r="BK127" s="213">
        <f>ROUND(I127*H127,2)</f>
        <v>0</v>
      </c>
      <c r="BL127" s="25" t="s">
        <v>692</v>
      </c>
      <c r="BM127" s="25" t="s">
        <v>693</v>
      </c>
    </row>
    <row r="128" spans="2:65" s="1" customFormat="1" ht="16.5" customHeight="1">
      <c r="B128" s="42"/>
      <c r="C128" s="202" t="s">
        <v>10</v>
      </c>
      <c r="D128" s="202" t="s">
        <v>157</v>
      </c>
      <c r="E128" s="203" t="s">
        <v>694</v>
      </c>
      <c r="F128" s="204" t="s">
        <v>695</v>
      </c>
      <c r="G128" s="205" t="s">
        <v>195</v>
      </c>
      <c r="H128" s="206">
        <v>126.35</v>
      </c>
      <c r="I128" s="207"/>
      <c r="J128" s="208">
        <f>ROUND(I128*H128,2)</f>
        <v>0</v>
      </c>
      <c r="K128" s="204" t="s">
        <v>21</v>
      </c>
      <c r="L128" s="62"/>
      <c r="M128" s="209" t="s">
        <v>21</v>
      </c>
      <c r="N128" s="210" t="s">
        <v>42</v>
      </c>
      <c r="O128" s="43"/>
      <c r="P128" s="211">
        <f>O128*H128</f>
        <v>0</v>
      </c>
      <c r="Q128" s="211">
        <v>8.4000000000000003E-4</v>
      </c>
      <c r="R128" s="211">
        <f>Q128*H128</f>
        <v>0.10613400000000001</v>
      </c>
      <c r="S128" s="211">
        <v>0</v>
      </c>
      <c r="T128" s="212">
        <f>S128*H128</f>
        <v>0</v>
      </c>
      <c r="AR128" s="25" t="s">
        <v>161</v>
      </c>
      <c r="AT128" s="25" t="s">
        <v>157</v>
      </c>
      <c r="AU128" s="25" t="s">
        <v>81</v>
      </c>
      <c r="AY128" s="25" t="s">
        <v>154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79</v>
      </c>
      <c r="BK128" s="213">
        <f>ROUND(I128*H128,2)</f>
        <v>0</v>
      </c>
      <c r="BL128" s="25" t="s">
        <v>161</v>
      </c>
      <c r="BM128" s="25" t="s">
        <v>696</v>
      </c>
    </row>
    <row r="129" spans="2:65" s="12" customFormat="1">
      <c r="B129" s="227"/>
      <c r="C129" s="228"/>
      <c r="D129" s="214" t="s">
        <v>260</v>
      </c>
      <c r="E129" s="229" t="s">
        <v>21</v>
      </c>
      <c r="F129" s="230" t="s">
        <v>697</v>
      </c>
      <c r="G129" s="228"/>
      <c r="H129" s="231">
        <v>126.35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260</v>
      </c>
      <c r="AU129" s="237" t="s">
        <v>81</v>
      </c>
      <c r="AV129" s="12" t="s">
        <v>81</v>
      </c>
      <c r="AW129" s="12" t="s">
        <v>35</v>
      </c>
      <c r="AX129" s="12" t="s">
        <v>71</v>
      </c>
      <c r="AY129" s="237" t="s">
        <v>154</v>
      </c>
    </row>
    <row r="130" spans="2:65" s="14" customFormat="1">
      <c r="B130" s="257"/>
      <c r="C130" s="258"/>
      <c r="D130" s="214" t="s">
        <v>260</v>
      </c>
      <c r="E130" s="259" t="s">
        <v>598</v>
      </c>
      <c r="F130" s="260" t="s">
        <v>698</v>
      </c>
      <c r="G130" s="258"/>
      <c r="H130" s="261">
        <v>126.35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AT130" s="267" t="s">
        <v>260</v>
      </c>
      <c r="AU130" s="267" t="s">
        <v>81</v>
      </c>
      <c r="AV130" s="14" t="s">
        <v>161</v>
      </c>
      <c r="AW130" s="14" t="s">
        <v>35</v>
      </c>
      <c r="AX130" s="14" t="s">
        <v>79</v>
      </c>
      <c r="AY130" s="267" t="s">
        <v>154</v>
      </c>
    </row>
    <row r="131" spans="2:65" s="1" customFormat="1" ht="16.5" customHeight="1">
      <c r="B131" s="42"/>
      <c r="C131" s="202" t="s">
        <v>230</v>
      </c>
      <c r="D131" s="202" t="s">
        <v>157</v>
      </c>
      <c r="E131" s="203" t="s">
        <v>699</v>
      </c>
      <c r="F131" s="204" t="s">
        <v>700</v>
      </c>
      <c r="G131" s="205" t="s">
        <v>195</v>
      </c>
      <c r="H131" s="206">
        <v>1011.866</v>
      </c>
      <c r="I131" s="207"/>
      <c r="J131" s="208">
        <f>ROUND(I131*H131,2)</f>
        <v>0</v>
      </c>
      <c r="K131" s="204" t="s">
        <v>21</v>
      </c>
      <c r="L131" s="62"/>
      <c r="M131" s="209" t="s">
        <v>21</v>
      </c>
      <c r="N131" s="210" t="s">
        <v>42</v>
      </c>
      <c r="O131" s="43"/>
      <c r="P131" s="211">
        <f>O131*H131</f>
        <v>0</v>
      </c>
      <c r="Q131" s="211">
        <v>8.4999999999999995E-4</v>
      </c>
      <c r="R131" s="211">
        <f>Q131*H131</f>
        <v>0.86008609999999996</v>
      </c>
      <c r="S131" s="211">
        <v>0</v>
      </c>
      <c r="T131" s="212">
        <f>S131*H131</f>
        <v>0</v>
      </c>
      <c r="AR131" s="25" t="s">
        <v>161</v>
      </c>
      <c r="AT131" s="25" t="s">
        <v>157</v>
      </c>
      <c r="AU131" s="25" t="s">
        <v>81</v>
      </c>
      <c r="AY131" s="25" t="s">
        <v>154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79</v>
      </c>
      <c r="BK131" s="213">
        <f>ROUND(I131*H131,2)</f>
        <v>0</v>
      </c>
      <c r="BL131" s="25" t="s">
        <v>161</v>
      </c>
      <c r="BM131" s="25" t="s">
        <v>701</v>
      </c>
    </row>
    <row r="132" spans="2:65" s="12" customFormat="1">
      <c r="B132" s="227"/>
      <c r="C132" s="228"/>
      <c r="D132" s="214" t="s">
        <v>260</v>
      </c>
      <c r="E132" s="229" t="s">
        <v>21</v>
      </c>
      <c r="F132" s="230" t="s">
        <v>702</v>
      </c>
      <c r="G132" s="228"/>
      <c r="H132" s="231">
        <v>355.05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260</v>
      </c>
      <c r="AU132" s="237" t="s">
        <v>81</v>
      </c>
      <c r="AV132" s="12" t="s">
        <v>81</v>
      </c>
      <c r="AW132" s="12" t="s">
        <v>35</v>
      </c>
      <c r="AX132" s="12" t="s">
        <v>71</v>
      </c>
      <c r="AY132" s="237" t="s">
        <v>154</v>
      </c>
    </row>
    <row r="133" spans="2:65" s="12" customFormat="1">
      <c r="B133" s="227"/>
      <c r="C133" s="228"/>
      <c r="D133" s="214" t="s">
        <v>260</v>
      </c>
      <c r="E133" s="229" t="s">
        <v>21</v>
      </c>
      <c r="F133" s="230" t="s">
        <v>703</v>
      </c>
      <c r="G133" s="228"/>
      <c r="H133" s="231">
        <v>463.86799999999999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260</v>
      </c>
      <c r="AU133" s="237" t="s">
        <v>81</v>
      </c>
      <c r="AV133" s="12" t="s">
        <v>81</v>
      </c>
      <c r="AW133" s="12" t="s">
        <v>35</v>
      </c>
      <c r="AX133" s="12" t="s">
        <v>71</v>
      </c>
      <c r="AY133" s="237" t="s">
        <v>154</v>
      </c>
    </row>
    <row r="134" spans="2:65" s="12" customFormat="1">
      <c r="B134" s="227"/>
      <c r="C134" s="228"/>
      <c r="D134" s="214" t="s">
        <v>260</v>
      </c>
      <c r="E134" s="229" t="s">
        <v>21</v>
      </c>
      <c r="F134" s="230" t="s">
        <v>704</v>
      </c>
      <c r="G134" s="228"/>
      <c r="H134" s="231">
        <v>182.21100000000001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260</v>
      </c>
      <c r="AU134" s="237" t="s">
        <v>81</v>
      </c>
      <c r="AV134" s="12" t="s">
        <v>81</v>
      </c>
      <c r="AW134" s="12" t="s">
        <v>35</v>
      </c>
      <c r="AX134" s="12" t="s">
        <v>71</v>
      </c>
      <c r="AY134" s="237" t="s">
        <v>154</v>
      </c>
    </row>
    <row r="135" spans="2:65" s="12" customFormat="1">
      <c r="B135" s="227"/>
      <c r="C135" s="228"/>
      <c r="D135" s="214" t="s">
        <v>260</v>
      </c>
      <c r="E135" s="229" t="s">
        <v>21</v>
      </c>
      <c r="F135" s="230" t="s">
        <v>705</v>
      </c>
      <c r="G135" s="228"/>
      <c r="H135" s="231">
        <v>179.67699999999999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260</v>
      </c>
      <c r="AU135" s="237" t="s">
        <v>81</v>
      </c>
      <c r="AV135" s="12" t="s">
        <v>81</v>
      </c>
      <c r="AW135" s="12" t="s">
        <v>35</v>
      </c>
      <c r="AX135" s="12" t="s">
        <v>71</v>
      </c>
      <c r="AY135" s="237" t="s">
        <v>154</v>
      </c>
    </row>
    <row r="136" spans="2:65" s="12" customFormat="1">
      <c r="B136" s="227"/>
      <c r="C136" s="228"/>
      <c r="D136" s="214" t="s">
        <v>260</v>
      </c>
      <c r="E136" s="229" t="s">
        <v>21</v>
      </c>
      <c r="F136" s="230" t="s">
        <v>706</v>
      </c>
      <c r="G136" s="228"/>
      <c r="H136" s="231">
        <v>-168.94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260</v>
      </c>
      <c r="AU136" s="237" t="s">
        <v>81</v>
      </c>
      <c r="AV136" s="12" t="s">
        <v>81</v>
      </c>
      <c r="AW136" s="12" t="s">
        <v>35</v>
      </c>
      <c r="AX136" s="12" t="s">
        <v>71</v>
      </c>
      <c r="AY136" s="237" t="s">
        <v>154</v>
      </c>
    </row>
    <row r="137" spans="2:65" s="14" customFormat="1">
      <c r="B137" s="257"/>
      <c r="C137" s="258"/>
      <c r="D137" s="214" t="s">
        <v>260</v>
      </c>
      <c r="E137" s="259" t="s">
        <v>600</v>
      </c>
      <c r="F137" s="260" t="s">
        <v>698</v>
      </c>
      <c r="G137" s="258"/>
      <c r="H137" s="261">
        <v>1011.866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AT137" s="267" t="s">
        <v>260</v>
      </c>
      <c r="AU137" s="267" t="s">
        <v>81</v>
      </c>
      <c r="AV137" s="14" t="s">
        <v>161</v>
      </c>
      <c r="AW137" s="14" t="s">
        <v>35</v>
      </c>
      <c r="AX137" s="14" t="s">
        <v>79</v>
      </c>
      <c r="AY137" s="267" t="s">
        <v>154</v>
      </c>
    </row>
    <row r="138" spans="2:65" s="1" customFormat="1" ht="16.5" customHeight="1">
      <c r="B138" s="42"/>
      <c r="C138" s="202" t="s">
        <v>235</v>
      </c>
      <c r="D138" s="202" t="s">
        <v>157</v>
      </c>
      <c r="E138" s="203" t="s">
        <v>707</v>
      </c>
      <c r="F138" s="204" t="s">
        <v>708</v>
      </c>
      <c r="G138" s="205" t="s">
        <v>195</v>
      </c>
      <c r="H138" s="206">
        <v>126.35</v>
      </c>
      <c r="I138" s="207"/>
      <c r="J138" s="208">
        <f>ROUND(I138*H138,2)</f>
        <v>0</v>
      </c>
      <c r="K138" s="204" t="s">
        <v>21</v>
      </c>
      <c r="L138" s="62"/>
      <c r="M138" s="209" t="s">
        <v>21</v>
      </c>
      <c r="N138" s="210" t="s">
        <v>42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161</v>
      </c>
      <c r="AT138" s="25" t="s">
        <v>157</v>
      </c>
      <c r="AU138" s="25" t="s">
        <v>81</v>
      </c>
      <c r="AY138" s="25" t="s">
        <v>154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79</v>
      </c>
      <c r="BK138" s="213">
        <f>ROUND(I138*H138,2)</f>
        <v>0</v>
      </c>
      <c r="BL138" s="25" t="s">
        <v>161</v>
      </c>
      <c r="BM138" s="25" t="s">
        <v>709</v>
      </c>
    </row>
    <row r="139" spans="2:65" s="12" customFormat="1">
      <c r="B139" s="227"/>
      <c r="C139" s="228"/>
      <c r="D139" s="214" t="s">
        <v>260</v>
      </c>
      <c r="E139" s="229" t="s">
        <v>21</v>
      </c>
      <c r="F139" s="230" t="s">
        <v>598</v>
      </c>
      <c r="G139" s="228"/>
      <c r="H139" s="231">
        <v>126.35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260</v>
      </c>
      <c r="AU139" s="237" t="s">
        <v>81</v>
      </c>
      <c r="AV139" s="12" t="s">
        <v>81</v>
      </c>
      <c r="AW139" s="12" t="s">
        <v>35</v>
      </c>
      <c r="AX139" s="12" t="s">
        <v>79</v>
      </c>
      <c r="AY139" s="237" t="s">
        <v>154</v>
      </c>
    </row>
    <row r="140" spans="2:65" s="1" customFormat="1" ht="16.5" customHeight="1">
      <c r="B140" s="42"/>
      <c r="C140" s="202" t="s">
        <v>239</v>
      </c>
      <c r="D140" s="202" t="s">
        <v>157</v>
      </c>
      <c r="E140" s="203" t="s">
        <v>710</v>
      </c>
      <c r="F140" s="204" t="s">
        <v>711</v>
      </c>
      <c r="G140" s="205" t="s">
        <v>195</v>
      </c>
      <c r="H140" s="206">
        <v>1011.866</v>
      </c>
      <c r="I140" s="207"/>
      <c r="J140" s="208">
        <f>ROUND(I140*H140,2)</f>
        <v>0</v>
      </c>
      <c r="K140" s="204" t="s">
        <v>21</v>
      </c>
      <c r="L140" s="62"/>
      <c r="M140" s="209" t="s">
        <v>21</v>
      </c>
      <c r="N140" s="210" t="s">
        <v>42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161</v>
      </c>
      <c r="AT140" s="25" t="s">
        <v>157</v>
      </c>
      <c r="AU140" s="25" t="s">
        <v>81</v>
      </c>
      <c r="AY140" s="25" t="s">
        <v>154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79</v>
      </c>
      <c r="BK140" s="213">
        <f>ROUND(I140*H140,2)</f>
        <v>0</v>
      </c>
      <c r="BL140" s="25" t="s">
        <v>161</v>
      </c>
      <c r="BM140" s="25" t="s">
        <v>712</v>
      </c>
    </row>
    <row r="141" spans="2:65" s="12" customFormat="1">
      <c r="B141" s="227"/>
      <c r="C141" s="228"/>
      <c r="D141" s="214" t="s">
        <v>260</v>
      </c>
      <c r="E141" s="229" t="s">
        <v>21</v>
      </c>
      <c r="F141" s="230" t="s">
        <v>600</v>
      </c>
      <c r="G141" s="228"/>
      <c r="H141" s="231">
        <v>1011.866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260</v>
      </c>
      <c r="AU141" s="237" t="s">
        <v>81</v>
      </c>
      <c r="AV141" s="12" t="s">
        <v>81</v>
      </c>
      <c r="AW141" s="12" t="s">
        <v>35</v>
      </c>
      <c r="AX141" s="12" t="s">
        <v>79</v>
      </c>
      <c r="AY141" s="237" t="s">
        <v>154</v>
      </c>
    </row>
    <row r="142" spans="2:65" s="1" customFormat="1" ht="16.5" customHeight="1">
      <c r="B142" s="42"/>
      <c r="C142" s="202" t="s">
        <v>299</v>
      </c>
      <c r="D142" s="202" t="s">
        <v>157</v>
      </c>
      <c r="E142" s="203" t="s">
        <v>713</v>
      </c>
      <c r="F142" s="204" t="s">
        <v>714</v>
      </c>
      <c r="G142" s="205" t="s">
        <v>160</v>
      </c>
      <c r="H142" s="206">
        <v>308.62599999999998</v>
      </c>
      <c r="I142" s="207"/>
      <c r="J142" s="208">
        <f>ROUND(I142*H142,2)</f>
        <v>0</v>
      </c>
      <c r="K142" s="204" t="s">
        <v>21</v>
      </c>
      <c r="L142" s="62"/>
      <c r="M142" s="209" t="s">
        <v>21</v>
      </c>
      <c r="N142" s="210" t="s">
        <v>42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161</v>
      </c>
      <c r="AT142" s="25" t="s">
        <v>157</v>
      </c>
      <c r="AU142" s="25" t="s">
        <v>81</v>
      </c>
      <c r="AY142" s="25" t="s">
        <v>154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79</v>
      </c>
      <c r="BK142" s="213">
        <f>ROUND(I142*H142,2)</f>
        <v>0</v>
      </c>
      <c r="BL142" s="25" t="s">
        <v>161</v>
      </c>
      <c r="BM142" s="25" t="s">
        <v>715</v>
      </c>
    </row>
    <row r="143" spans="2:65" s="12" customFormat="1">
      <c r="B143" s="227"/>
      <c r="C143" s="228"/>
      <c r="D143" s="214" t="s">
        <v>260</v>
      </c>
      <c r="E143" s="229" t="s">
        <v>21</v>
      </c>
      <c r="F143" s="230" t="s">
        <v>716</v>
      </c>
      <c r="G143" s="228"/>
      <c r="H143" s="231">
        <v>308.62599999999998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260</v>
      </c>
      <c r="AU143" s="237" t="s">
        <v>81</v>
      </c>
      <c r="AV143" s="12" t="s">
        <v>81</v>
      </c>
      <c r="AW143" s="12" t="s">
        <v>35</v>
      </c>
      <c r="AX143" s="12" t="s">
        <v>79</v>
      </c>
      <c r="AY143" s="237" t="s">
        <v>154</v>
      </c>
    </row>
    <row r="144" spans="2:65" s="1" customFormat="1" ht="16.5" customHeight="1">
      <c r="B144" s="42"/>
      <c r="C144" s="202" t="s">
        <v>206</v>
      </c>
      <c r="D144" s="202" t="s">
        <v>157</v>
      </c>
      <c r="E144" s="203" t="s">
        <v>717</v>
      </c>
      <c r="F144" s="204" t="s">
        <v>718</v>
      </c>
      <c r="G144" s="205" t="s">
        <v>160</v>
      </c>
      <c r="H144" s="206">
        <v>132.268</v>
      </c>
      <c r="I144" s="207"/>
      <c r="J144" s="208">
        <f>ROUND(I144*H144,2)</f>
        <v>0</v>
      </c>
      <c r="K144" s="204" t="s">
        <v>21</v>
      </c>
      <c r="L144" s="62"/>
      <c r="M144" s="209" t="s">
        <v>21</v>
      </c>
      <c r="N144" s="210" t="s">
        <v>42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161</v>
      </c>
      <c r="AT144" s="25" t="s">
        <v>157</v>
      </c>
      <c r="AU144" s="25" t="s">
        <v>81</v>
      </c>
      <c r="AY144" s="25" t="s">
        <v>154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79</v>
      </c>
      <c r="BK144" s="213">
        <f>ROUND(I144*H144,2)</f>
        <v>0</v>
      </c>
      <c r="BL144" s="25" t="s">
        <v>161</v>
      </c>
      <c r="BM144" s="25" t="s">
        <v>719</v>
      </c>
    </row>
    <row r="145" spans="2:65" s="12" customFormat="1">
      <c r="B145" s="227"/>
      <c r="C145" s="228"/>
      <c r="D145" s="214" t="s">
        <v>260</v>
      </c>
      <c r="E145" s="229" t="s">
        <v>21</v>
      </c>
      <c r="F145" s="230" t="s">
        <v>720</v>
      </c>
      <c r="G145" s="228"/>
      <c r="H145" s="231">
        <v>132.268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260</v>
      </c>
      <c r="AU145" s="237" t="s">
        <v>81</v>
      </c>
      <c r="AV145" s="12" t="s">
        <v>81</v>
      </c>
      <c r="AW145" s="12" t="s">
        <v>35</v>
      </c>
      <c r="AX145" s="12" t="s">
        <v>79</v>
      </c>
      <c r="AY145" s="237" t="s">
        <v>154</v>
      </c>
    </row>
    <row r="146" spans="2:65" s="1" customFormat="1" ht="16.5" customHeight="1">
      <c r="B146" s="42"/>
      <c r="C146" s="202" t="s">
        <v>9</v>
      </c>
      <c r="D146" s="202" t="s">
        <v>157</v>
      </c>
      <c r="E146" s="203" t="s">
        <v>721</v>
      </c>
      <c r="F146" s="204" t="s">
        <v>722</v>
      </c>
      <c r="G146" s="205" t="s">
        <v>160</v>
      </c>
      <c r="H146" s="206">
        <v>15.161</v>
      </c>
      <c r="I146" s="207"/>
      <c r="J146" s="208">
        <f>ROUND(I146*H146,2)</f>
        <v>0</v>
      </c>
      <c r="K146" s="204" t="s">
        <v>21</v>
      </c>
      <c r="L146" s="62"/>
      <c r="M146" s="209" t="s">
        <v>21</v>
      </c>
      <c r="N146" s="210" t="s">
        <v>42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161</v>
      </c>
      <c r="AT146" s="25" t="s">
        <v>157</v>
      </c>
      <c r="AU146" s="25" t="s">
        <v>81</v>
      </c>
      <c r="AY146" s="25" t="s">
        <v>154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79</v>
      </c>
      <c r="BK146" s="213">
        <f>ROUND(I146*H146,2)</f>
        <v>0</v>
      </c>
      <c r="BL146" s="25" t="s">
        <v>161</v>
      </c>
      <c r="BM146" s="25" t="s">
        <v>723</v>
      </c>
    </row>
    <row r="147" spans="2:65" s="12" customFormat="1">
      <c r="B147" s="227"/>
      <c r="C147" s="228"/>
      <c r="D147" s="214" t="s">
        <v>260</v>
      </c>
      <c r="E147" s="229" t="s">
        <v>21</v>
      </c>
      <c r="F147" s="230" t="s">
        <v>595</v>
      </c>
      <c r="G147" s="228"/>
      <c r="H147" s="231">
        <v>15.161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260</v>
      </c>
      <c r="AU147" s="237" t="s">
        <v>81</v>
      </c>
      <c r="AV147" s="12" t="s">
        <v>81</v>
      </c>
      <c r="AW147" s="12" t="s">
        <v>35</v>
      </c>
      <c r="AX147" s="12" t="s">
        <v>79</v>
      </c>
      <c r="AY147" s="237" t="s">
        <v>154</v>
      </c>
    </row>
    <row r="148" spans="2:65" s="1" customFormat="1" ht="16.5" customHeight="1">
      <c r="B148" s="42"/>
      <c r="C148" s="202" t="s">
        <v>249</v>
      </c>
      <c r="D148" s="202" t="s">
        <v>157</v>
      </c>
      <c r="E148" s="203" t="s">
        <v>724</v>
      </c>
      <c r="F148" s="204" t="s">
        <v>725</v>
      </c>
      <c r="G148" s="205" t="s">
        <v>160</v>
      </c>
      <c r="H148" s="206">
        <v>550.05200000000002</v>
      </c>
      <c r="I148" s="207"/>
      <c r="J148" s="208">
        <f>ROUND(I148*H148,2)</f>
        <v>0</v>
      </c>
      <c r="K148" s="204" t="s">
        <v>21</v>
      </c>
      <c r="L148" s="62"/>
      <c r="M148" s="209" t="s">
        <v>21</v>
      </c>
      <c r="N148" s="210" t="s">
        <v>42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161</v>
      </c>
      <c r="AT148" s="25" t="s">
        <v>157</v>
      </c>
      <c r="AU148" s="25" t="s">
        <v>81</v>
      </c>
      <c r="AY148" s="25" t="s">
        <v>154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79</v>
      </c>
      <c r="BK148" s="213">
        <f>ROUND(I148*H148,2)</f>
        <v>0</v>
      </c>
      <c r="BL148" s="25" t="s">
        <v>161</v>
      </c>
      <c r="BM148" s="25" t="s">
        <v>726</v>
      </c>
    </row>
    <row r="149" spans="2:65" s="12" customFormat="1">
      <c r="B149" s="227"/>
      <c r="C149" s="228"/>
      <c r="D149" s="214" t="s">
        <v>260</v>
      </c>
      <c r="E149" s="229" t="s">
        <v>21</v>
      </c>
      <c r="F149" s="230" t="s">
        <v>727</v>
      </c>
      <c r="G149" s="228"/>
      <c r="H149" s="231">
        <v>550.05200000000002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260</v>
      </c>
      <c r="AU149" s="237" t="s">
        <v>81</v>
      </c>
      <c r="AV149" s="12" t="s">
        <v>81</v>
      </c>
      <c r="AW149" s="12" t="s">
        <v>35</v>
      </c>
      <c r="AX149" s="12" t="s">
        <v>79</v>
      </c>
      <c r="AY149" s="237" t="s">
        <v>154</v>
      </c>
    </row>
    <row r="150" spans="2:65" s="1" customFormat="1" ht="16.5" customHeight="1">
      <c r="B150" s="42"/>
      <c r="C150" s="202" t="s">
        <v>310</v>
      </c>
      <c r="D150" s="202" t="s">
        <v>157</v>
      </c>
      <c r="E150" s="203" t="s">
        <v>165</v>
      </c>
      <c r="F150" s="204" t="s">
        <v>166</v>
      </c>
      <c r="G150" s="205" t="s">
        <v>160</v>
      </c>
      <c r="H150" s="206">
        <v>342.22399999999999</v>
      </c>
      <c r="I150" s="207"/>
      <c r="J150" s="208">
        <f>ROUND(I150*H150,2)</f>
        <v>0</v>
      </c>
      <c r="K150" s="204" t="s">
        <v>21</v>
      </c>
      <c r="L150" s="62"/>
      <c r="M150" s="209" t="s">
        <v>21</v>
      </c>
      <c r="N150" s="210" t="s">
        <v>42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161</v>
      </c>
      <c r="AT150" s="25" t="s">
        <v>157</v>
      </c>
      <c r="AU150" s="25" t="s">
        <v>81</v>
      </c>
      <c r="AY150" s="25" t="s">
        <v>154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79</v>
      </c>
      <c r="BK150" s="213">
        <f>ROUND(I150*H150,2)</f>
        <v>0</v>
      </c>
      <c r="BL150" s="25" t="s">
        <v>161</v>
      </c>
      <c r="BM150" s="25" t="s">
        <v>728</v>
      </c>
    </row>
    <row r="151" spans="2:65" s="12" customFormat="1">
      <c r="B151" s="227"/>
      <c r="C151" s="228"/>
      <c r="D151" s="214" t="s">
        <v>260</v>
      </c>
      <c r="E151" s="229" t="s">
        <v>21</v>
      </c>
      <c r="F151" s="230" t="s">
        <v>729</v>
      </c>
      <c r="G151" s="228"/>
      <c r="H151" s="231">
        <v>342.22399999999999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260</v>
      </c>
      <c r="AU151" s="237" t="s">
        <v>81</v>
      </c>
      <c r="AV151" s="12" t="s">
        <v>81</v>
      </c>
      <c r="AW151" s="12" t="s">
        <v>35</v>
      </c>
      <c r="AX151" s="12" t="s">
        <v>79</v>
      </c>
      <c r="AY151" s="237" t="s">
        <v>154</v>
      </c>
    </row>
    <row r="152" spans="2:65" s="1" customFormat="1" ht="25.5" customHeight="1">
      <c r="B152" s="42"/>
      <c r="C152" s="202" t="s">
        <v>315</v>
      </c>
      <c r="D152" s="202" t="s">
        <v>157</v>
      </c>
      <c r="E152" s="203" t="s">
        <v>169</v>
      </c>
      <c r="F152" s="204" t="s">
        <v>170</v>
      </c>
      <c r="G152" s="205" t="s">
        <v>160</v>
      </c>
      <c r="H152" s="206">
        <v>3080.0160000000001</v>
      </c>
      <c r="I152" s="207"/>
      <c r="J152" s="208">
        <f>ROUND(I152*H152,2)</f>
        <v>0</v>
      </c>
      <c r="K152" s="204" t="s">
        <v>21</v>
      </c>
      <c r="L152" s="62"/>
      <c r="M152" s="209" t="s">
        <v>21</v>
      </c>
      <c r="N152" s="210" t="s">
        <v>42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161</v>
      </c>
      <c r="AT152" s="25" t="s">
        <v>157</v>
      </c>
      <c r="AU152" s="25" t="s">
        <v>81</v>
      </c>
      <c r="AY152" s="25" t="s">
        <v>154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79</v>
      </c>
      <c r="BK152" s="213">
        <f>ROUND(I152*H152,2)</f>
        <v>0</v>
      </c>
      <c r="BL152" s="25" t="s">
        <v>161</v>
      </c>
      <c r="BM152" s="25" t="s">
        <v>730</v>
      </c>
    </row>
    <row r="153" spans="2:65" s="1" customFormat="1" ht="27">
      <c r="B153" s="42"/>
      <c r="C153" s="64"/>
      <c r="D153" s="214" t="s">
        <v>163</v>
      </c>
      <c r="E153" s="64"/>
      <c r="F153" s="215" t="s">
        <v>731</v>
      </c>
      <c r="G153" s="64"/>
      <c r="H153" s="64"/>
      <c r="I153" s="173"/>
      <c r="J153" s="64"/>
      <c r="K153" s="64"/>
      <c r="L153" s="62"/>
      <c r="M153" s="216"/>
      <c r="N153" s="43"/>
      <c r="O153" s="43"/>
      <c r="P153" s="43"/>
      <c r="Q153" s="43"/>
      <c r="R153" s="43"/>
      <c r="S153" s="43"/>
      <c r="T153" s="79"/>
      <c r="AT153" s="25" t="s">
        <v>163</v>
      </c>
      <c r="AU153" s="25" t="s">
        <v>81</v>
      </c>
    </row>
    <row r="154" spans="2:65" s="1" customFormat="1" ht="16.5" customHeight="1">
      <c r="B154" s="42"/>
      <c r="C154" s="202" t="s">
        <v>321</v>
      </c>
      <c r="D154" s="202" t="s">
        <v>157</v>
      </c>
      <c r="E154" s="203" t="s">
        <v>732</v>
      </c>
      <c r="F154" s="204" t="s">
        <v>733</v>
      </c>
      <c r="G154" s="205" t="s">
        <v>160</v>
      </c>
      <c r="H154" s="206">
        <v>264.536</v>
      </c>
      <c r="I154" s="207"/>
      <c r="J154" s="208">
        <f>ROUND(I154*H154,2)</f>
        <v>0</v>
      </c>
      <c r="K154" s="204" t="s">
        <v>21</v>
      </c>
      <c r="L154" s="62"/>
      <c r="M154" s="209" t="s">
        <v>21</v>
      </c>
      <c r="N154" s="210" t="s">
        <v>42</v>
      </c>
      <c r="O154" s="43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161</v>
      </c>
      <c r="AT154" s="25" t="s">
        <v>157</v>
      </c>
      <c r="AU154" s="25" t="s">
        <v>81</v>
      </c>
      <c r="AY154" s="25" t="s">
        <v>154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79</v>
      </c>
      <c r="BK154" s="213">
        <f>ROUND(I154*H154,2)</f>
        <v>0</v>
      </c>
      <c r="BL154" s="25" t="s">
        <v>161</v>
      </c>
      <c r="BM154" s="25" t="s">
        <v>734</v>
      </c>
    </row>
    <row r="155" spans="2:65" s="12" customFormat="1">
      <c r="B155" s="227"/>
      <c r="C155" s="228"/>
      <c r="D155" s="214" t="s">
        <v>260</v>
      </c>
      <c r="E155" s="229" t="s">
        <v>620</v>
      </c>
      <c r="F155" s="230" t="s">
        <v>735</v>
      </c>
      <c r="G155" s="228"/>
      <c r="H155" s="231">
        <v>606.76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260</v>
      </c>
      <c r="AU155" s="237" t="s">
        <v>81</v>
      </c>
      <c r="AV155" s="12" t="s">
        <v>81</v>
      </c>
      <c r="AW155" s="12" t="s">
        <v>35</v>
      </c>
      <c r="AX155" s="12" t="s">
        <v>71</v>
      </c>
      <c r="AY155" s="237" t="s">
        <v>154</v>
      </c>
    </row>
    <row r="156" spans="2:65" s="12" customFormat="1">
      <c r="B156" s="227"/>
      <c r="C156" s="228"/>
      <c r="D156" s="214" t="s">
        <v>260</v>
      </c>
      <c r="E156" s="229" t="s">
        <v>21</v>
      </c>
      <c r="F156" s="230" t="s">
        <v>736</v>
      </c>
      <c r="G156" s="228"/>
      <c r="H156" s="231">
        <v>264.536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260</v>
      </c>
      <c r="AU156" s="237" t="s">
        <v>81</v>
      </c>
      <c r="AV156" s="12" t="s">
        <v>81</v>
      </c>
      <c r="AW156" s="12" t="s">
        <v>35</v>
      </c>
      <c r="AX156" s="12" t="s">
        <v>79</v>
      </c>
      <c r="AY156" s="237" t="s">
        <v>154</v>
      </c>
    </row>
    <row r="157" spans="2:65" s="1" customFormat="1" ht="25.5" customHeight="1">
      <c r="B157" s="42"/>
      <c r="C157" s="202" t="s">
        <v>325</v>
      </c>
      <c r="D157" s="202" t="s">
        <v>157</v>
      </c>
      <c r="E157" s="203" t="s">
        <v>737</v>
      </c>
      <c r="F157" s="204" t="s">
        <v>738</v>
      </c>
      <c r="G157" s="205" t="s">
        <v>160</v>
      </c>
      <c r="H157" s="206">
        <v>2380.8240000000001</v>
      </c>
      <c r="I157" s="207"/>
      <c r="J157" s="208">
        <f>ROUND(I157*H157,2)</f>
        <v>0</v>
      </c>
      <c r="K157" s="204" t="s">
        <v>21</v>
      </c>
      <c r="L157" s="62"/>
      <c r="M157" s="209" t="s">
        <v>21</v>
      </c>
      <c r="N157" s="210" t="s">
        <v>42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161</v>
      </c>
      <c r="AT157" s="25" t="s">
        <v>157</v>
      </c>
      <c r="AU157" s="25" t="s">
        <v>81</v>
      </c>
      <c r="AY157" s="25" t="s">
        <v>154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79</v>
      </c>
      <c r="BK157" s="213">
        <f>ROUND(I157*H157,2)</f>
        <v>0</v>
      </c>
      <c r="BL157" s="25" t="s">
        <v>161</v>
      </c>
      <c r="BM157" s="25" t="s">
        <v>739</v>
      </c>
    </row>
    <row r="158" spans="2:65" s="1" customFormat="1" ht="27">
      <c r="B158" s="42"/>
      <c r="C158" s="64"/>
      <c r="D158" s="214" t="s">
        <v>163</v>
      </c>
      <c r="E158" s="64"/>
      <c r="F158" s="215" t="s">
        <v>731</v>
      </c>
      <c r="G158" s="64"/>
      <c r="H158" s="64"/>
      <c r="I158" s="173"/>
      <c r="J158" s="64"/>
      <c r="K158" s="64"/>
      <c r="L158" s="62"/>
      <c r="M158" s="216"/>
      <c r="N158" s="43"/>
      <c r="O158" s="43"/>
      <c r="P158" s="43"/>
      <c r="Q158" s="43"/>
      <c r="R158" s="43"/>
      <c r="S158" s="43"/>
      <c r="T158" s="79"/>
      <c r="AT158" s="25" t="s">
        <v>163</v>
      </c>
      <c r="AU158" s="25" t="s">
        <v>81</v>
      </c>
    </row>
    <row r="159" spans="2:65" s="1" customFormat="1" ht="16.5" customHeight="1">
      <c r="B159" s="42"/>
      <c r="C159" s="202" t="s">
        <v>221</v>
      </c>
      <c r="D159" s="202" t="s">
        <v>157</v>
      </c>
      <c r="E159" s="203" t="s">
        <v>740</v>
      </c>
      <c r="F159" s="204" t="s">
        <v>741</v>
      </c>
      <c r="G159" s="205" t="s">
        <v>160</v>
      </c>
      <c r="H159" s="206">
        <v>275.02600000000001</v>
      </c>
      <c r="I159" s="207"/>
      <c r="J159" s="208">
        <f>ROUND(I159*H159,2)</f>
        <v>0</v>
      </c>
      <c r="K159" s="204" t="s">
        <v>21</v>
      </c>
      <c r="L159" s="62"/>
      <c r="M159" s="209" t="s">
        <v>21</v>
      </c>
      <c r="N159" s="210" t="s">
        <v>42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161</v>
      </c>
      <c r="AT159" s="25" t="s">
        <v>157</v>
      </c>
      <c r="AU159" s="25" t="s">
        <v>81</v>
      </c>
      <c r="AY159" s="25" t="s">
        <v>154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79</v>
      </c>
      <c r="BK159" s="213">
        <f>ROUND(I159*H159,2)</f>
        <v>0</v>
      </c>
      <c r="BL159" s="25" t="s">
        <v>161</v>
      </c>
      <c r="BM159" s="25" t="s">
        <v>742</v>
      </c>
    </row>
    <row r="160" spans="2:65" s="12" customFormat="1">
      <c r="B160" s="227"/>
      <c r="C160" s="228"/>
      <c r="D160" s="214" t="s">
        <v>260</v>
      </c>
      <c r="E160" s="229" t="s">
        <v>21</v>
      </c>
      <c r="F160" s="230" t="s">
        <v>743</v>
      </c>
      <c r="G160" s="228"/>
      <c r="H160" s="231">
        <v>275.02600000000001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260</v>
      </c>
      <c r="AU160" s="237" t="s">
        <v>81</v>
      </c>
      <c r="AV160" s="12" t="s">
        <v>81</v>
      </c>
      <c r="AW160" s="12" t="s">
        <v>35</v>
      </c>
      <c r="AX160" s="12" t="s">
        <v>79</v>
      </c>
      <c r="AY160" s="237" t="s">
        <v>154</v>
      </c>
    </row>
    <row r="161" spans="2:65" s="1" customFormat="1" ht="16.5" customHeight="1">
      <c r="B161" s="42"/>
      <c r="C161" s="202" t="s">
        <v>270</v>
      </c>
      <c r="D161" s="202" t="s">
        <v>157</v>
      </c>
      <c r="E161" s="203" t="s">
        <v>173</v>
      </c>
      <c r="F161" s="204" t="s">
        <v>174</v>
      </c>
      <c r="G161" s="205" t="s">
        <v>160</v>
      </c>
      <c r="H161" s="206">
        <v>896.947</v>
      </c>
      <c r="I161" s="207"/>
      <c r="J161" s="208">
        <f>ROUND(I161*H161,2)</f>
        <v>0</v>
      </c>
      <c r="K161" s="204" t="s">
        <v>21</v>
      </c>
      <c r="L161" s="62"/>
      <c r="M161" s="209" t="s">
        <v>21</v>
      </c>
      <c r="N161" s="210" t="s">
        <v>42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161</v>
      </c>
      <c r="AT161" s="25" t="s">
        <v>157</v>
      </c>
      <c r="AU161" s="25" t="s">
        <v>81</v>
      </c>
      <c r="AY161" s="25" t="s">
        <v>154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79</v>
      </c>
      <c r="BK161" s="213">
        <f>ROUND(I161*H161,2)</f>
        <v>0</v>
      </c>
      <c r="BL161" s="25" t="s">
        <v>161</v>
      </c>
      <c r="BM161" s="25" t="s">
        <v>744</v>
      </c>
    </row>
    <row r="162" spans="2:65" s="12" customFormat="1">
      <c r="B162" s="227"/>
      <c r="C162" s="228"/>
      <c r="D162" s="214" t="s">
        <v>260</v>
      </c>
      <c r="E162" s="229" t="s">
        <v>21</v>
      </c>
      <c r="F162" s="230" t="s">
        <v>745</v>
      </c>
      <c r="G162" s="228"/>
      <c r="H162" s="231">
        <v>896.947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260</v>
      </c>
      <c r="AU162" s="237" t="s">
        <v>81</v>
      </c>
      <c r="AV162" s="12" t="s">
        <v>81</v>
      </c>
      <c r="AW162" s="12" t="s">
        <v>35</v>
      </c>
      <c r="AX162" s="12" t="s">
        <v>79</v>
      </c>
      <c r="AY162" s="237" t="s">
        <v>154</v>
      </c>
    </row>
    <row r="163" spans="2:65" s="1" customFormat="1" ht="16.5" customHeight="1">
      <c r="B163" s="42"/>
      <c r="C163" s="202" t="s">
        <v>274</v>
      </c>
      <c r="D163" s="202" t="s">
        <v>157</v>
      </c>
      <c r="E163" s="203" t="s">
        <v>177</v>
      </c>
      <c r="F163" s="204" t="s">
        <v>178</v>
      </c>
      <c r="G163" s="205" t="s">
        <v>179</v>
      </c>
      <c r="H163" s="206">
        <v>606.76</v>
      </c>
      <c r="I163" s="207"/>
      <c r="J163" s="208">
        <f>ROUND(I163*H163,2)</f>
        <v>0</v>
      </c>
      <c r="K163" s="204" t="s">
        <v>21</v>
      </c>
      <c r="L163" s="62"/>
      <c r="M163" s="209" t="s">
        <v>21</v>
      </c>
      <c r="N163" s="210" t="s">
        <v>42</v>
      </c>
      <c r="O163" s="43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5" t="s">
        <v>161</v>
      </c>
      <c r="AT163" s="25" t="s">
        <v>157</v>
      </c>
      <c r="AU163" s="25" t="s">
        <v>81</v>
      </c>
      <c r="AY163" s="25" t="s">
        <v>154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79</v>
      </c>
      <c r="BK163" s="213">
        <f>ROUND(I163*H163,2)</f>
        <v>0</v>
      </c>
      <c r="BL163" s="25" t="s">
        <v>161</v>
      </c>
      <c r="BM163" s="25" t="s">
        <v>746</v>
      </c>
    </row>
    <row r="164" spans="2:65" s="12" customFormat="1">
      <c r="B164" s="227"/>
      <c r="C164" s="228"/>
      <c r="D164" s="214" t="s">
        <v>260</v>
      </c>
      <c r="E164" s="229" t="s">
        <v>21</v>
      </c>
      <c r="F164" s="230" t="s">
        <v>620</v>
      </c>
      <c r="G164" s="228"/>
      <c r="H164" s="231">
        <v>606.76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260</v>
      </c>
      <c r="AU164" s="237" t="s">
        <v>81</v>
      </c>
      <c r="AV164" s="12" t="s">
        <v>81</v>
      </c>
      <c r="AW164" s="12" t="s">
        <v>35</v>
      </c>
      <c r="AX164" s="12" t="s">
        <v>79</v>
      </c>
      <c r="AY164" s="237" t="s">
        <v>154</v>
      </c>
    </row>
    <row r="165" spans="2:65" s="1" customFormat="1" ht="16.5" customHeight="1">
      <c r="B165" s="42"/>
      <c r="C165" s="202" t="s">
        <v>181</v>
      </c>
      <c r="D165" s="202" t="s">
        <v>157</v>
      </c>
      <c r="E165" s="203" t="s">
        <v>747</v>
      </c>
      <c r="F165" s="204" t="s">
        <v>748</v>
      </c>
      <c r="G165" s="205" t="s">
        <v>160</v>
      </c>
      <c r="H165" s="206">
        <v>550.053</v>
      </c>
      <c r="I165" s="207"/>
      <c r="J165" s="208">
        <f>ROUND(I165*H165,2)</f>
        <v>0</v>
      </c>
      <c r="K165" s="204" t="s">
        <v>21</v>
      </c>
      <c r="L165" s="62"/>
      <c r="M165" s="209" t="s">
        <v>21</v>
      </c>
      <c r="N165" s="210" t="s">
        <v>42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161</v>
      </c>
      <c r="AT165" s="25" t="s">
        <v>157</v>
      </c>
      <c r="AU165" s="25" t="s">
        <v>81</v>
      </c>
      <c r="AY165" s="25" t="s">
        <v>154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79</v>
      </c>
      <c r="BK165" s="213">
        <f>ROUND(I165*H165,2)</f>
        <v>0</v>
      </c>
      <c r="BL165" s="25" t="s">
        <v>161</v>
      </c>
      <c r="BM165" s="25" t="s">
        <v>749</v>
      </c>
    </row>
    <row r="166" spans="2:65" s="12" customFormat="1" ht="40.5">
      <c r="B166" s="227"/>
      <c r="C166" s="228"/>
      <c r="D166" s="214" t="s">
        <v>260</v>
      </c>
      <c r="E166" s="229" t="s">
        <v>622</v>
      </c>
      <c r="F166" s="230" t="s">
        <v>750</v>
      </c>
      <c r="G166" s="228"/>
      <c r="H166" s="231">
        <v>331.733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260</v>
      </c>
      <c r="AU166" s="237" t="s">
        <v>81</v>
      </c>
      <c r="AV166" s="12" t="s">
        <v>81</v>
      </c>
      <c r="AW166" s="12" t="s">
        <v>35</v>
      </c>
      <c r="AX166" s="12" t="s">
        <v>71</v>
      </c>
      <c r="AY166" s="237" t="s">
        <v>154</v>
      </c>
    </row>
    <row r="167" spans="2:65" s="12" customFormat="1">
      <c r="B167" s="227"/>
      <c r="C167" s="228"/>
      <c r="D167" s="214" t="s">
        <v>260</v>
      </c>
      <c r="E167" s="229" t="s">
        <v>624</v>
      </c>
      <c r="F167" s="230" t="s">
        <v>751</v>
      </c>
      <c r="G167" s="228"/>
      <c r="H167" s="231">
        <v>550.053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260</v>
      </c>
      <c r="AU167" s="237" t="s">
        <v>81</v>
      </c>
      <c r="AV167" s="12" t="s">
        <v>81</v>
      </c>
      <c r="AW167" s="12" t="s">
        <v>35</v>
      </c>
      <c r="AX167" s="12" t="s">
        <v>79</v>
      </c>
      <c r="AY167" s="237" t="s">
        <v>154</v>
      </c>
    </row>
    <row r="168" spans="2:65" s="1" customFormat="1" ht="16.5" customHeight="1">
      <c r="B168" s="42"/>
      <c r="C168" s="217" t="s">
        <v>186</v>
      </c>
      <c r="D168" s="217" t="s">
        <v>187</v>
      </c>
      <c r="E168" s="218" t="s">
        <v>752</v>
      </c>
      <c r="F168" s="219" t="s">
        <v>753</v>
      </c>
      <c r="G168" s="220" t="s">
        <v>179</v>
      </c>
      <c r="H168" s="221">
        <v>550.05399999999997</v>
      </c>
      <c r="I168" s="222"/>
      <c r="J168" s="223">
        <f>ROUND(I168*H168,2)</f>
        <v>0</v>
      </c>
      <c r="K168" s="219" t="s">
        <v>21</v>
      </c>
      <c r="L168" s="224"/>
      <c r="M168" s="225" t="s">
        <v>21</v>
      </c>
      <c r="N168" s="226" t="s">
        <v>42</v>
      </c>
      <c r="O168" s="43"/>
      <c r="P168" s="211">
        <f>O168*H168</f>
        <v>0</v>
      </c>
      <c r="Q168" s="211">
        <v>1</v>
      </c>
      <c r="R168" s="211">
        <f>Q168*H168</f>
        <v>550.05399999999997</v>
      </c>
      <c r="S168" s="211">
        <v>0</v>
      </c>
      <c r="T168" s="212">
        <f>S168*H168</f>
        <v>0</v>
      </c>
      <c r="AR168" s="25" t="s">
        <v>190</v>
      </c>
      <c r="AT168" s="25" t="s">
        <v>187</v>
      </c>
      <c r="AU168" s="25" t="s">
        <v>81</v>
      </c>
      <c r="AY168" s="25" t="s">
        <v>154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79</v>
      </c>
      <c r="BK168" s="213">
        <f>ROUND(I168*H168,2)</f>
        <v>0</v>
      </c>
      <c r="BL168" s="25" t="s">
        <v>161</v>
      </c>
      <c r="BM168" s="25" t="s">
        <v>754</v>
      </c>
    </row>
    <row r="169" spans="2:65" s="1" customFormat="1" ht="27">
      <c r="B169" s="42"/>
      <c r="C169" s="64"/>
      <c r="D169" s="214" t="s">
        <v>163</v>
      </c>
      <c r="E169" s="64"/>
      <c r="F169" s="215" t="s">
        <v>755</v>
      </c>
      <c r="G169" s="64"/>
      <c r="H169" s="64"/>
      <c r="I169" s="173"/>
      <c r="J169" s="64"/>
      <c r="K169" s="64"/>
      <c r="L169" s="62"/>
      <c r="M169" s="216"/>
      <c r="N169" s="43"/>
      <c r="O169" s="43"/>
      <c r="P169" s="43"/>
      <c r="Q169" s="43"/>
      <c r="R169" s="43"/>
      <c r="S169" s="43"/>
      <c r="T169" s="79"/>
      <c r="AT169" s="25" t="s">
        <v>163</v>
      </c>
      <c r="AU169" s="25" t="s">
        <v>81</v>
      </c>
    </row>
    <row r="170" spans="2:65" s="12" customFormat="1">
      <c r="B170" s="227"/>
      <c r="C170" s="228"/>
      <c r="D170" s="214" t="s">
        <v>260</v>
      </c>
      <c r="E170" s="229" t="s">
        <v>610</v>
      </c>
      <c r="F170" s="230" t="s">
        <v>756</v>
      </c>
      <c r="G170" s="228"/>
      <c r="H170" s="231">
        <v>275.02699999999999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260</v>
      </c>
      <c r="AU170" s="237" t="s">
        <v>81</v>
      </c>
      <c r="AV170" s="12" t="s">
        <v>81</v>
      </c>
      <c r="AW170" s="12" t="s">
        <v>35</v>
      </c>
      <c r="AX170" s="12" t="s">
        <v>71</v>
      </c>
      <c r="AY170" s="237" t="s">
        <v>154</v>
      </c>
    </row>
    <row r="171" spans="2:65" s="12" customFormat="1">
      <c r="B171" s="227"/>
      <c r="C171" s="228"/>
      <c r="D171" s="214" t="s">
        <v>260</v>
      </c>
      <c r="E171" s="229" t="s">
        <v>21</v>
      </c>
      <c r="F171" s="230" t="s">
        <v>757</v>
      </c>
      <c r="G171" s="228"/>
      <c r="H171" s="231">
        <v>550.05399999999997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260</v>
      </c>
      <c r="AU171" s="237" t="s">
        <v>81</v>
      </c>
      <c r="AV171" s="12" t="s">
        <v>81</v>
      </c>
      <c r="AW171" s="12" t="s">
        <v>35</v>
      </c>
      <c r="AX171" s="12" t="s">
        <v>79</v>
      </c>
      <c r="AY171" s="237" t="s">
        <v>154</v>
      </c>
    </row>
    <row r="172" spans="2:65" s="1" customFormat="1" ht="16.5" customHeight="1">
      <c r="B172" s="42"/>
      <c r="C172" s="202" t="s">
        <v>319</v>
      </c>
      <c r="D172" s="202" t="s">
        <v>157</v>
      </c>
      <c r="E172" s="203" t="s">
        <v>758</v>
      </c>
      <c r="F172" s="204" t="s">
        <v>759</v>
      </c>
      <c r="G172" s="205" t="s">
        <v>160</v>
      </c>
      <c r="H172" s="206">
        <v>195.67500000000001</v>
      </c>
      <c r="I172" s="207"/>
      <c r="J172" s="208">
        <f>ROUND(I172*H172,2)</f>
        <v>0</v>
      </c>
      <c r="K172" s="204" t="s">
        <v>21</v>
      </c>
      <c r="L172" s="62"/>
      <c r="M172" s="209" t="s">
        <v>21</v>
      </c>
      <c r="N172" s="210" t="s">
        <v>42</v>
      </c>
      <c r="O172" s="43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161</v>
      </c>
      <c r="AT172" s="25" t="s">
        <v>157</v>
      </c>
      <c r="AU172" s="25" t="s">
        <v>81</v>
      </c>
      <c r="AY172" s="25" t="s">
        <v>154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79</v>
      </c>
      <c r="BK172" s="213">
        <f>ROUND(I172*H172,2)</f>
        <v>0</v>
      </c>
      <c r="BL172" s="25" t="s">
        <v>161</v>
      </c>
      <c r="BM172" s="25" t="s">
        <v>760</v>
      </c>
    </row>
    <row r="173" spans="2:65" s="12" customFormat="1" ht="27">
      <c r="B173" s="227"/>
      <c r="C173" s="228"/>
      <c r="D173" s="214" t="s">
        <v>260</v>
      </c>
      <c r="E173" s="229" t="s">
        <v>592</v>
      </c>
      <c r="F173" s="230" t="s">
        <v>761</v>
      </c>
      <c r="G173" s="228"/>
      <c r="H173" s="231">
        <v>195.67500000000001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260</v>
      </c>
      <c r="AU173" s="237" t="s">
        <v>81</v>
      </c>
      <c r="AV173" s="12" t="s">
        <v>81</v>
      </c>
      <c r="AW173" s="12" t="s">
        <v>35</v>
      </c>
      <c r="AX173" s="12" t="s">
        <v>79</v>
      </c>
      <c r="AY173" s="237" t="s">
        <v>154</v>
      </c>
    </row>
    <row r="174" spans="2:65" s="1" customFormat="1" ht="16.5" customHeight="1">
      <c r="B174" s="42"/>
      <c r="C174" s="217" t="s">
        <v>332</v>
      </c>
      <c r="D174" s="217" t="s">
        <v>187</v>
      </c>
      <c r="E174" s="218" t="s">
        <v>762</v>
      </c>
      <c r="F174" s="219" t="s">
        <v>763</v>
      </c>
      <c r="G174" s="220" t="s">
        <v>179</v>
      </c>
      <c r="H174" s="221">
        <v>391.35</v>
      </c>
      <c r="I174" s="222"/>
      <c r="J174" s="223">
        <f>ROUND(I174*H174,2)</f>
        <v>0</v>
      </c>
      <c r="K174" s="219" t="s">
        <v>21</v>
      </c>
      <c r="L174" s="224"/>
      <c r="M174" s="225" t="s">
        <v>21</v>
      </c>
      <c r="N174" s="226" t="s">
        <v>42</v>
      </c>
      <c r="O174" s="43"/>
      <c r="P174" s="211">
        <f>O174*H174</f>
        <v>0</v>
      </c>
      <c r="Q174" s="211">
        <v>1</v>
      </c>
      <c r="R174" s="211">
        <f>Q174*H174</f>
        <v>391.35</v>
      </c>
      <c r="S174" s="211">
        <v>0</v>
      </c>
      <c r="T174" s="212">
        <f>S174*H174</f>
        <v>0</v>
      </c>
      <c r="AR174" s="25" t="s">
        <v>190</v>
      </c>
      <c r="AT174" s="25" t="s">
        <v>187</v>
      </c>
      <c r="AU174" s="25" t="s">
        <v>81</v>
      </c>
      <c r="AY174" s="25" t="s">
        <v>154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79</v>
      </c>
      <c r="BK174" s="213">
        <f>ROUND(I174*H174,2)</f>
        <v>0</v>
      </c>
      <c r="BL174" s="25" t="s">
        <v>161</v>
      </c>
      <c r="BM174" s="25" t="s">
        <v>764</v>
      </c>
    </row>
    <row r="175" spans="2:65" s="12" customFormat="1">
      <c r="B175" s="227"/>
      <c r="C175" s="228"/>
      <c r="D175" s="214" t="s">
        <v>260</v>
      </c>
      <c r="E175" s="229" t="s">
        <v>21</v>
      </c>
      <c r="F175" s="230" t="s">
        <v>765</v>
      </c>
      <c r="G175" s="228"/>
      <c r="H175" s="231">
        <v>391.35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260</v>
      </c>
      <c r="AU175" s="237" t="s">
        <v>81</v>
      </c>
      <c r="AV175" s="12" t="s">
        <v>81</v>
      </c>
      <c r="AW175" s="12" t="s">
        <v>35</v>
      </c>
      <c r="AX175" s="12" t="s">
        <v>79</v>
      </c>
      <c r="AY175" s="237" t="s">
        <v>154</v>
      </c>
    </row>
    <row r="176" spans="2:65" s="11" customFormat="1" ht="29.85" customHeight="1">
      <c r="B176" s="186"/>
      <c r="C176" s="187"/>
      <c r="D176" s="188" t="s">
        <v>70</v>
      </c>
      <c r="E176" s="200" t="s">
        <v>81</v>
      </c>
      <c r="F176" s="200" t="s">
        <v>197</v>
      </c>
      <c r="G176" s="187"/>
      <c r="H176" s="187"/>
      <c r="I176" s="190"/>
      <c r="J176" s="201">
        <f>BK176</f>
        <v>0</v>
      </c>
      <c r="K176" s="187"/>
      <c r="L176" s="192"/>
      <c r="M176" s="193"/>
      <c r="N176" s="194"/>
      <c r="O176" s="194"/>
      <c r="P176" s="195">
        <f>SUM(P177:P178)</f>
        <v>0</v>
      </c>
      <c r="Q176" s="194"/>
      <c r="R176" s="195">
        <f>SUM(R177:R178)</f>
        <v>63.416942999999996</v>
      </c>
      <c r="S176" s="194"/>
      <c r="T176" s="196">
        <f>SUM(T177:T178)</f>
        <v>0</v>
      </c>
      <c r="AR176" s="197" t="s">
        <v>79</v>
      </c>
      <c r="AT176" s="198" t="s">
        <v>70</v>
      </c>
      <c r="AU176" s="198" t="s">
        <v>79</v>
      </c>
      <c r="AY176" s="197" t="s">
        <v>154</v>
      </c>
      <c r="BK176" s="199">
        <f>SUM(BK177:BK178)</f>
        <v>0</v>
      </c>
    </row>
    <row r="177" spans="2:65" s="1" customFormat="1" ht="25.5" customHeight="1">
      <c r="B177" s="42"/>
      <c r="C177" s="202" t="s">
        <v>278</v>
      </c>
      <c r="D177" s="202" t="s">
        <v>157</v>
      </c>
      <c r="E177" s="203" t="s">
        <v>766</v>
      </c>
      <c r="F177" s="204" t="s">
        <v>767</v>
      </c>
      <c r="G177" s="205" t="s">
        <v>228</v>
      </c>
      <c r="H177" s="206">
        <v>279.89999999999998</v>
      </c>
      <c r="I177" s="207"/>
      <c r="J177" s="208">
        <f>ROUND(I177*H177,2)</f>
        <v>0</v>
      </c>
      <c r="K177" s="204" t="s">
        <v>21</v>
      </c>
      <c r="L177" s="62"/>
      <c r="M177" s="209" t="s">
        <v>21</v>
      </c>
      <c r="N177" s="210" t="s">
        <v>42</v>
      </c>
      <c r="O177" s="43"/>
      <c r="P177" s="211">
        <f>O177*H177</f>
        <v>0</v>
      </c>
      <c r="Q177" s="211">
        <v>0.22656999999999999</v>
      </c>
      <c r="R177" s="211">
        <f>Q177*H177</f>
        <v>63.416942999999996</v>
      </c>
      <c r="S177" s="211">
        <v>0</v>
      </c>
      <c r="T177" s="212">
        <f>S177*H177</f>
        <v>0</v>
      </c>
      <c r="AR177" s="25" t="s">
        <v>161</v>
      </c>
      <c r="AT177" s="25" t="s">
        <v>157</v>
      </c>
      <c r="AU177" s="25" t="s">
        <v>81</v>
      </c>
      <c r="AY177" s="25" t="s">
        <v>154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79</v>
      </c>
      <c r="BK177" s="213">
        <f>ROUND(I177*H177,2)</f>
        <v>0</v>
      </c>
      <c r="BL177" s="25" t="s">
        <v>161</v>
      </c>
      <c r="BM177" s="25" t="s">
        <v>768</v>
      </c>
    </row>
    <row r="178" spans="2:65" s="12" customFormat="1">
      <c r="B178" s="227"/>
      <c r="C178" s="228"/>
      <c r="D178" s="214" t="s">
        <v>260</v>
      </c>
      <c r="E178" s="229" t="s">
        <v>581</v>
      </c>
      <c r="F178" s="230" t="s">
        <v>769</v>
      </c>
      <c r="G178" s="228"/>
      <c r="H178" s="231">
        <v>279.89999999999998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260</v>
      </c>
      <c r="AU178" s="237" t="s">
        <v>81</v>
      </c>
      <c r="AV178" s="12" t="s">
        <v>81</v>
      </c>
      <c r="AW178" s="12" t="s">
        <v>35</v>
      </c>
      <c r="AX178" s="12" t="s">
        <v>79</v>
      </c>
      <c r="AY178" s="237" t="s">
        <v>154</v>
      </c>
    </row>
    <row r="179" spans="2:65" s="11" customFormat="1" ht="29.85" customHeight="1">
      <c r="B179" s="186"/>
      <c r="C179" s="187"/>
      <c r="D179" s="188" t="s">
        <v>70</v>
      </c>
      <c r="E179" s="200" t="s">
        <v>161</v>
      </c>
      <c r="F179" s="200" t="s">
        <v>244</v>
      </c>
      <c r="G179" s="187"/>
      <c r="H179" s="187"/>
      <c r="I179" s="190"/>
      <c r="J179" s="201">
        <f>BK179</f>
        <v>0</v>
      </c>
      <c r="K179" s="187"/>
      <c r="L179" s="192"/>
      <c r="M179" s="193"/>
      <c r="N179" s="194"/>
      <c r="O179" s="194"/>
      <c r="P179" s="195">
        <f>SUM(P180:P195)</f>
        <v>0</v>
      </c>
      <c r="Q179" s="194"/>
      <c r="R179" s="195">
        <f>SUM(R180:R195)</f>
        <v>123.74622165</v>
      </c>
      <c r="S179" s="194"/>
      <c r="T179" s="196">
        <f>SUM(T180:T195)</f>
        <v>0</v>
      </c>
      <c r="AR179" s="197" t="s">
        <v>79</v>
      </c>
      <c r="AT179" s="198" t="s">
        <v>70</v>
      </c>
      <c r="AU179" s="198" t="s">
        <v>79</v>
      </c>
      <c r="AY179" s="197" t="s">
        <v>154</v>
      </c>
      <c r="BK179" s="199">
        <f>SUM(BK180:BK195)</f>
        <v>0</v>
      </c>
    </row>
    <row r="180" spans="2:65" s="1" customFormat="1" ht="16.5" customHeight="1">
      <c r="B180" s="42"/>
      <c r="C180" s="202" t="s">
        <v>284</v>
      </c>
      <c r="D180" s="202" t="s">
        <v>157</v>
      </c>
      <c r="E180" s="203" t="s">
        <v>770</v>
      </c>
      <c r="F180" s="204" t="s">
        <v>771</v>
      </c>
      <c r="G180" s="205" t="s">
        <v>160</v>
      </c>
      <c r="H180" s="206">
        <v>65.144999999999996</v>
      </c>
      <c r="I180" s="207"/>
      <c r="J180" s="208">
        <f>ROUND(I180*H180,2)</f>
        <v>0</v>
      </c>
      <c r="K180" s="204" t="s">
        <v>21</v>
      </c>
      <c r="L180" s="62"/>
      <c r="M180" s="209" t="s">
        <v>21</v>
      </c>
      <c r="N180" s="210" t="s">
        <v>42</v>
      </c>
      <c r="O180" s="43"/>
      <c r="P180" s="211">
        <f>O180*H180</f>
        <v>0</v>
      </c>
      <c r="Q180" s="211">
        <v>1.8907700000000001</v>
      </c>
      <c r="R180" s="211">
        <f>Q180*H180</f>
        <v>123.17421164999999</v>
      </c>
      <c r="S180" s="211">
        <v>0</v>
      </c>
      <c r="T180" s="212">
        <f>S180*H180</f>
        <v>0</v>
      </c>
      <c r="AR180" s="25" t="s">
        <v>161</v>
      </c>
      <c r="AT180" s="25" t="s">
        <v>157</v>
      </c>
      <c r="AU180" s="25" t="s">
        <v>81</v>
      </c>
      <c r="AY180" s="25" t="s">
        <v>154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79</v>
      </c>
      <c r="BK180" s="213">
        <f>ROUND(I180*H180,2)</f>
        <v>0</v>
      </c>
      <c r="BL180" s="25" t="s">
        <v>161</v>
      </c>
      <c r="BM180" s="25" t="s">
        <v>772</v>
      </c>
    </row>
    <row r="181" spans="2:65" s="12" customFormat="1">
      <c r="B181" s="227"/>
      <c r="C181" s="228"/>
      <c r="D181" s="214" t="s">
        <v>260</v>
      </c>
      <c r="E181" s="229" t="s">
        <v>590</v>
      </c>
      <c r="F181" s="230" t="s">
        <v>773</v>
      </c>
      <c r="G181" s="228"/>
      <c r="H181" s="231">
        <v>65.144999999999996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260</v>
      </c>
      <c r="AU181" s="237" t="s">
        <v>81</v>
      </c>
      <c r="AV181" s="12" t="s">
        <v>81</v>
      </c>
      <c r="AW181" s="12" t="s">
        <v>35</v>
      </c>
      <c r="AX181" s="12" t="s">
        <v>79</v>
      </c>
      <c r="AY181" s="237" t="s">
        <v>154</v>
      </c>
    </row>
    <row r="182" spans="2:65" s="1" customFormat="1" ht="16.5" customHeight="1">
      <c r="B182" s="42"/>
      <c r="C182" s="202" t="s">
        <v>288</v>
      </c>
      <c r="D182" s="202" t="s">
        <v>157</v>
      </c>
      <c r="E182" s="203" t="s">
        <v>774</v>
      </c>
      <c r="F182" s="204" t="s">
        <v>775</v>
      </c>
      <c r="G182" s="205" t="s">
        <v>215</v>
      </c>
      <c r="H182" s="206">
        <v>8</v>
      </c>
      <c r="I182" s="207"/>
      <c r="J182" s="208">
        <f>ROUND(I182*H182,2)</f>
        <v>0</v>
      </c>
      <c r="K182" s="204" t="s">
        <v>21</v>
      </c>
      <c r="L182" s="62"/>
      <c r="M182" s="209" t="s">
        <v>21</v>
      </c>
      <c r="N182" s="210" t="s">
        <v>42</v>
      </c>
      <c r="O182" s="43"/>
      <c r="P182" s="211">
        <f>O182*H182</f>
        <v>0</v>
      </c>
      <c r="Q182" s="211">
        <v>6.6E-3</v>
      </c>
      <c r="R182" s="211">
        <f>Q182*H182</f>
        <v>5.28E-2</v>
      </c>
      <c r="S182" s="211">
        <v>0</v>
      </c>
      <c r="T182" s="212">
        <f>S182*H182</f>
        <v>0</v>
      </c>
      <c r="AR182" s="25" t="s">
        <v>161</v>
      </c>
      <c r="AT182" s="25" t="s">
        <v>157</v>
      </c>
      <c r="AU182" s="25" t="s">
        <v>81</v>
      </c>
      <c r="AY182" s="25" t="s">
        <v>154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79</v>
      </c>
      <c r="BK182" s="213">
        <f>ROUND(I182*H182,2)</f>
        <v>0</v>
      </c>
      <c r="BL182" s="25" t="s">
        <v>161</v>
      </c>
      <c r="BM182" s="25" t="s">
        <v>776</v>
      </c>
    </row>
    <row r="183" spans="2:65" s="12" customFormat="1">
      <c r="B183" s="227"/>
      <c r="C183" s="228"/>
      <c r="D183" s="214" t="s">
        <v>260</v>
      </c>
      <c r="E183" s="229" t="s">
        <v>21</v>
      </c>
      <c r="F183" s="230" t="s">
        <v>777</v>
      </c>
      <c r="G183" s="228"/>
      <c r="H183" s="231">
        <v>8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260</v>
      </c>
      <c r="AU183" s="237" t="s">
        <v>81</v>
      </c>
      <c r="AV183" s="12" t="s">
        <v>81</v>
      </c>
      <c r="AW183" s="12" t="s">
        <v>35</v>
      </c>
      <c r="AX183" s="12" t="s">
        <v>79</v>
      </c>
      <c r="AY183" s="237" t="s">
        <v>154</v>
      </c>
    </row>
    <row r="184" spans="2:65" s="1" customFormat="1" ht="16.5" customHeight="1">
      <c r="B184" s="42"/>
      <c r="C184" s="217" t="s">
        <v>292</v>
      </c>
      <c r="D184" s="217" t="s">
        <v>187</v>
      </c>
      <c r="E184" s="218" t="s">
        <v>778</v>
      </c>
      <c r="F184" s="219" t="s">
        <v>779</v>
      </c>
      <c r="G184" s="220" t="s">
        <v>215</v>
      </c>
      <c r="H184" s="221">
        <v>2.02</v>
      </c>
      <c r="I184" s="222"/>
      <c r="J184" s="223">
        <f>ROUND(I184*H184,2)</f>
        <v>0</v>
      </c>
      <c r="K184" s="219" t="s">
        <v>21</v>
      </c>
      <c r="L184" s="224"/>
      <c r="M184" s="225" t="s">
        <v>21</v>
      </c>
      <c r="N184" s="226" t="s">
        <v>42</v>
      </c>
      <c r="O184" s="43"/>
      <c r="P184" s="211">
        <f>O184*H184</f>
        <v>0</v>
      </c>
      <c r="Q184" s="211">
        <v>2.8000000000000001E-2</v>
      </c>
      <c r="R184" s="211">
        <f>Q184*H184</f>
        <v>5.6559999999999999E-2</v>
      </c>
      <c r="S184" s="211">
        <v>0</v>
      </c>
      <c r="T184" s="212">
        <f>S184*H184</f>
        <v>0</v>
      </c>
      <c r="AR184" s="25" t="s">
        <v>190</v>
      </c>
      <c r="AT184" s="25" t="s">
        <v>187</v>
      </c>
      <c r="AU184" s="25" t="s">
        <v>81</v>
      </c>
      <c r="AY184" s="25" t="s">
        <v>154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79</v>
      </c>
      <c r="BK184" s="213">
        <f>ROUND(I184*H184,2)</f>
        <v>0</v>
      </c>
      <c r="BL184" s="25" t="s">
        <v>161</v>
      </c>
      <c r="BM184" s="25" t="s">
        <v>780</v>
      </c>
    </row>
    <row r="185" spans="2:65" s="12" customFormat="1">
      <c r="B185" s="227"/>
      <c r="C185" s="228"/>
      <c r="D185" s="214" t="s">
        <v>260</v>
      </c>
      <c r="E185" s="229" t="s">
        <v>21</v>
      </c>
      <c r="F185" s="230" t="s">
        <v>781</v>
      </c>
      <c r="G185" s="228"/>
      <c r="H185" s="231">
        <v>2.02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260</v>
      </c>
      <c r="AU185" s="237" t="s">
        <v>81</v>
      </c>
      <c r="AV185" s="12" t="s">
        <v>81</v>
      </c>
      <c r="AW185" s="12" t="s">
        <v>35</v>
      </c>
      <c r="AX185" s="12" t="s">
        <v>79</v>
      </c>
      <c r="AY185" s="237" t="s">
        <v>154</v>
      </c>
    </row>
    <row r="186" spans="2:65" s="1" customFormat="1" ht="16.5" customHeight="1">
      <c r="B186" s="42"/>
      <c r="C186" s="217" t="s">
        <v>459</v>
      </c>
      <c r="D186" s="217" t="s">
        <v>187</v>
      </c>
      <c r="E186" s="218" t="s">
        <v>782</v>
      </c>
      <c r="F186" s="219" t="s">
        <v>783</v>
      </c>
      <c r="G186" s="220" t="s">
        <v>215</v>
      </c>
      <c r="H186" s="221">
        <v>3.03</v>
      </c>
      <c r="I186" s="222"/>
      <c r="J186" s="223">
        <f>ROUND(I186*H186,2)</f>
        <v>0</v>
      </c>
      <c r="K186" s="219" t="s">
        <v>21</v>
      </c>
      <c r="L186" s="224"/>
      <c r="M186" s="225" t="s">
        <v>21</v>
      </c>
      <c r="N186" s="226" t="s">
        <v>42</v>
      </c>
      <c r="O186" s="43"/>
      <c r="P186" s="211">
        <f>O186*H186</f>
        <v>0</v>
      </c>
      <c r="Q186" s="211">
        <v>3.9E-2</v>
      </c>
      <c r="R186" s="211">
        <f>Q186*H186</f>
        <v>0.11817</v>
      </c>
      <c r="S186" s="211">
        <v>0</v>
      </c>
      <c r="T186" s="212">
        <f>S186*H186</f>
        <v>0</v>
      </c>
      <c r="AR186" s="25" t="s">
        <v>190</v>
      </c>
      <c r="AT186" s="25" t="s">
        <v>187</v>
      </c>
      <c r="AU186" s="25" t="s">
        <v>81</v>
      </c>
      <c r="AY186" s="25" t="s">
        <v>154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79</v>
      </c>
      <c r="BK186" s="213">
        <f>ROUND(I186*H186,2)</f>
        <v>0</v>
      </c>
      <c r="BL186" s="25" t="s">
        <v>161</v>
      </c>
      <c r="BM186" s="25" t="s">
        <v>784</v>
      </c>
    </row>
    <row r="187" spans="2:65" s="12" customFormat="1">
      <c r="B187" s="227"/>
      <c r="C187" s="228"/>
      <c r="D187" s="214" t="s">
        <v>260</v>
      </c>
      <c r="E187" s="229" t="s">
        <v>21</v>
      </c>
      <c r="F187" s="230" t="s">
        <v>785</v>
      </c>
      <c r="G187" s="228"/>
      <c r="H187" s="231">
        <v>3.03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260</v>
      </c>
      <c r="AU187" s="237" t="s">
        <v>81</v>
      </c>
      <c r="AV187" s="12" t="s">
        <v>81</v>
      </c>
      <c r="AW187" s="12" t="s">
        <v>35</v>
      </c>
      <c r="AX187" s="12" t="s">
        <v>79</v>
      </c>
      <c r="AY187" s="237" t="s">
        <v>154</v>
      </c>
    </row>
    <row r="188" spans="2:65" s="1" customFormat="1" ht="16.5" customHeight="1">
      <c r="B188" s="42"/>
      <c r="C188" s="217" t="s">
        <v>463</v>
      </c>
      <c r="D188" s="217" t="s">
        <v>187</v>
      </c>
      <c r="E188" s="218" t="s">
        <v>786</v>
      </c>
      <c r="F188" s="219" t="s">
        <v>787</v>
      </c>
      <c r="G188" s="220" t="s">
        <v>215</v>
      </c>
      <c r="H188" s="221">
        <v>2.02</v>
      </c>
      <c r="I188" s="222"/>
      <c r="J188" s="223">
        <f>ROUND(I188*H188,2)</f>
        <v>0</v>
      </c>
      <c r="K188" s="219" t="s">
        <v>21</v>
      </c>
      <c r="L188" s="224"/>
      <c r="M188" s="225" t="s">
        <v>21</v>
      </c>
      <c r="N188" s="226" t="s">
        <v>42</v>
      </c>
      <c r="O188" s="43"/>
      <c r="P188" s="211">
        <f>O188*H188</f>
        <v>0</v>
      </c>
      <c r="Q188" s="211">
        <v>5.0999999999999997E-2</v>
      </c>
      <c r="R188" s="211">
        <f>Q188*H188</f>
        <v>0.10302</v>
      </c>
      <c r="S188" s="211">
        <v>0</v>
      </c>
      <c r="T188" s="212">
        <f>S188*H188</f>
        <v>0</v>
      </c>
      <c r="AR188" s="25" t="s">
        <v>190</v>
      </c>
      <c r="AT188" s="25" t="s">
        <v>187</v>
      </c>
      <c r="AU188" s="25" t="s">
        <v>81</v>
      </c>
      <c r="AY188" s="25" t="s">
        <v>154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79</v>
      </c>
      <c r="BK188" s="213">
        <f>ROUND(I188*H188,2)</f>
        <v>0</v>
      </c>
      <c r="BL188" s="25" t="s">
        <v>161</v>
      </c>
      <c r="BM188" s="25" t="s">
        <v>788</v>
      </c>
    </row>
    <row r="189" spans="2:65" s="12" customFormat="1">
      <c r="B189" s="227"/>
      <c r="C189" s="228"/>
      <c r="D189" s="214" t="s">
        <v>260</v>
      </c>
      <c r="E189" s="229" t="s">
        <v>21</v>
      </c>
      <c r="F189" s="230" t="s">
        <v>781</v>
      </c>
      <c r="G189" s="228"/>
      <c r="H189" s="231">
        <v>2.02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260</v>
      </c>
      <c r="AU189" s="237" t="s">
        <v>81</v>
      </c>
      <c r="AV189" s="12" t="s">
        <v>81</v>
      </c>
      <c r="AW189" s="12" t="s">
        <v>35</v>
      </c>
      <c r="AX189" s="12" t="s">
        <v>79</v>
      </c>
      <c r="AY189" s="237" t="s">
        <v>154</v>
      </c>
    </row>
    <row r="190" spans="2:65" s="1" customFormat="1" ht="16.5" customHeight="1">
      <c r="B190" s="42"/>
      <c r="C190" s="217" t="s">
        <v>467</v>
      </c>
      <c r="D190" s="217" t="s">
        <v>187</v>
      </c>
      <c r="E190" s="218" t="s">
        <v>789</v>
      </c>
      <c r="F190" s="219" t="s">
        <v>790</v>
      </c>
      <c r="G190" s="220" t="s">
        <v>215</v>
      </c>
      <c r="H190" s="221">
        <v>1.01</v>
      </c>
      <c r="I190" s="222"/>
      <c r="J190" s="223">
        <f>ROUND(I190*H190,2)</f>
        <v>0</v>
      </c>
      <c r="K190" s="219" t="s">
        <v>21</v>
      </c>
      <c r="L190" s="224"/>
      <c r="M190" s="225" t="s">
        <v>21</v>
      </c>
      <c r="N190" s="226" t="s">
        <v>42</v>
      </c>
      <c r="O190" s="43"/>
      <c r="P190" s="211">
        <f>O190*H190</f>
        <v>0</v>
      </c>
      <c r="Q190" s="211">
        <v>6.4000000000000001E-2</v>
      </c>
      <c r="R190" s="211">
        <f>Q190*H190</f>
        <v>6.4640000000000003E-2</v>
      </c>
      <c r="S190" s="211">
        <v>0</v>
      </c>
      <c r="T190" s="212">
        <f>S190*H190</f>
        <v>0</v>
      </c>
      <c r="AR190" s="25" t="s">
        <v>190</v>
      </c>
      <c r="AT190" s="25" t="s">
        <v>187</v>
      </c>
      <c r="AU190" s="25" t="s">
        <v>81</v>
      </c>
      <c r="AY190" s="25" t="s">
        <v>154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79</v>
      </c>
      <c r="BK190" s="213">
        <f>ROUND(I190*H190,2)</f>
        <v>0</v>
      </c>
      <c r="BL190" s="25" t="s">
        <v>161</v>
      </c>
      <c r="BM190" s="25" t="s">
        <v>791</v>
      </c>
    </row>
    <row r="191" spans="2:65" s="12" customFormat="1">
      <c r="B191" s="227"/>
      <c r="C191" s="228"/>
      <c r="D191" s="214" t="s">
        <v>260</v>
      </c>
      <c r="E191" s="229" t="s">
        <v>21</v>
      </c>
      <c r="F191" s="230" t="s">
        <v>792</v>
      </c>
      <c r="G191" s="228"/>
      <c r="H191" s="231">
        <v>1.01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260</v>
      </c>
      <c r="AU191" s="237" t="s">
        <v>81</v>
      </c>
      <c r="AV191" s="12" t="s">
        <v>81</v>
      </c>
      <c r="AW191" s="12" t="s">
        <v>35</v>
      </c>
      <c r="AX191" s="12" t="s">
        <v>79</v>
      </c>
      <c r="AY191" s="237" t="s">
        <v>154</v>
      </c>
    </row>
    <row r="192" spans="2:65" s="1" customFormat="1" ht="16.5" customHeight="1">
      <c r="B192" s="42"/>
      <c r="C192" s="202" t="s">
        <v>255</v>
      </c>
      <c r="D192" s="202" t="s">
        <v>157</v>
      </c>
      <c r="E192" s="203" t="s">
        <v>793</v>
      </c>
      <c r="F192" s="204" t="s">
        <v>794</v>
      </c>
      <c r="G192" s="205" t="s">
        <v>215</v>
      </c>
      <c r="H192" s="206">
        <v>2</v>
      </c>
      <c r="I192" s="207"/>
      <c r="J192" s="208">
        <f>ROUND(I192*H192,2)</f>
        <v>0</v>
      </c>
      <c r="K192" s="204" t="s">
        <v>21</v>
      </c>
      <c r="L192" s="62"/>
      <c r="M192" s="209" t="s">
        <v>21</v>
      </c>
      <c r="N192" s="210" t="s">
        <v>42</v>
      </c>
      <c r="O192" s="43"/>
      <c r="P192" s="211">
        <f>O192*H192</f>
        <v>0</v>
      </c>
      <c r="Q192" s="211">
        <v>6.6E-3</v>
      </c>
      <c r="R192" s="211">
        <f>Q192*H192</f>
        <v>1.32E-2</v>
      </c>
      <c r="S192" s="211">
        <v>0</v>
      </c>
      <c r="T192" s="212">
        <f>S192*H192</f>
        <v>0</v>
      </c>
      <c r="AR192" s="25" t="s">
        <v>161</v>
      </c>
      <c r="AT192" s="25" t="s">
        <v>157</v>
      </c>
      <c r="AU192" s="25" t="s">
        <v>81</v>
      </c>
      <c r="AY192" s="25" t="s">
        <v>154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79</v>
      </c>
      <c r="BK192" s="213">
        <f>ROUND(I192*H192,2)</f>
        <v>0</v>
      </c>
      <c r="BL192" s="25" t="s">
        <v>161</v>
      </c>
      <c r="BM192" s="25" t="s">
        <v>795</v>
      </c>
    </row>
    <row r="193" spans="2:65" s="12" customFormat="1">
      <c r="B193" s="227"/>
      <c r="C193" s="228"/>
      <c r="D193" s="214" t="s">
        <v>260</v>
      </c>
      <c r="E193" s="229" t="s">
        <v>21</v>
      </c>
      <c r="F193" s="230" t="s">
        <v>796</v>
      </c>
      <c r="G193" s="228"/>
      <c r="H193" s="231">
        <v>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260</v>
      </c>
      <c r="AU193" s="237" t="s">
        <v>81</v>
      </c>
      <c r="AV193" s="12" t="s">
        <v>81</v>
      </c>
      <c r="AW193" s="12" t="s">
        <v>35</v>
      </c>
      <c r="AX193" s="12" t="s">
        <v>79</v>
      </c>
      <c r="AY193" s="237" t="s">
        <v>154</v>
      </c>
    </row>
    <row r="194" spans="2:65" s="1" customFormat="1" ht="16.5" customHeight="1">
      <c r="B194" s="42"/>
      <c r="C194" s="217" t="s">
        <v>345</v>
      </c>
      <c r="D194" s="217" t="s">
        <v>187</v>
      </c>
      <c r="E194" s="218" t="s">
        <v>797</v>
      </c>
      <c r="F194" s="219" t="s">
        <v>798</v>
      </c>
      <c r="G194" s="220" t="s">
        <v>215</v>
      </c>
      <c r="H194" s="221">
        <v>2.02</v>
      </c>
      <c r="I194" s="222"/>
      <c r="J194" s="223">
        <f>ROUND(I194*H194,2)</f>
        <v>0</v>
      </c>
      <c r="K194" s="219" t="s">
        <v>21</v>
      </c>
      <c r="L194" s="224"/>
      <c r="M194" s="225" t="s">
        <v>21</v>
      </c>
      <c r="N194" s="226" t="s">
        <v>42</v>
      </c>
      <c r="O194" s="43"/>
      <c r="P194" s="211">
        <f>O194*H194</f>
        <v>0</v>
      </c>
      <c r="Q194" s="211">
        <v>8.1000000000000003E-2</v>
      </c>
      <c r="R194" s="211">
        <f>Q194*H194</f>
        <v>0.16362000000000002</v>
      </c>
      <c r="S194" s="211">
        <v>0</v>
      </c>
      <c r="T194" s="212">
        <f>S194*H194</f>
        <v>0</v>
      </c>
      <c r="AR194" s="25" t="s">
        <v>190</v>
      </c>
      <c r="AT194" s="25" t="s">
        <v>187</v>
      </c>
      <c r="AU194" s="25" t="s">
        <v>81</v>
      </c>
      <c r="AY194" s="25" t="s">
        <v>154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79</v>
      </c>
      <c r="BK194" s="213">
        <f>ROUND(I194*H194,2)</f>
        <v>0</v>
      </c>
      <c r="BL194" s="25" t="s">
        <v>161</v>
      </c>
      <c r="BM194" s="25" t="s">
        <v>799</v>
      </c>
    </row>
    <row r="195" spans="2:65" s="12" customFormat="1">
      <c r="B195" s="227"/>
      <c r="C195" s="228"/>
      <c r="D195" s="214" t="s">
        <v>260</v>
      </c>
      <c r="E195" s="229" t="s">
        <v>21</v>
      </c>
      <c r="F195" s="230" t="s">
        <v>781</v>
      </c>
      <c r="G195" s="228"/>
      <c r="H195" s="231">
        <v>2.02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260</v>
      </c>
      <c r="AU195" s="237" t="s">
        <v>81</v>
      </c>
      <c r="AV195" s="12" t="s">
        <v>81</v>
      </c>
      <c r="AW195" s="12" t="s">
        <v>35</v>
      </c>
      <c r="AX195" s="12" t="s">
        <v>79</v>
      </c>
      <c r="AY195" s="237" t="s">
        <v>154</v>
      </c>
    </row>
    <row r="196" spans="2:65" s="11" customFormat="1" ht="29.85" customHeight="1">
      <c r="B196" s="186"/>
      <c r="C196" s="187"/>
      <c r="D196" s="188" t="s">
        <v>70</v>
      </c>
      <c r="E196" s="200" t="s">
        <v>190</v>
      </c>
      <c r="F196" s="200" t="s">
        <v>800</v>
      </c>
      <c r="G196" s="187"/>
      <c r="H196" s="187"/>
      <c r="I196" s="190"/>
      <c r="J196" s="201">
        <f>BK196</f>
        <v>0</v>
      </c>
      <c r="K196" s="187"/>
      <c r="L196" s="192"/>
      <c r="M196" s="193"/>
      <c r="N196" s="194"/>
      <c r="O196" s="194"/>
      <c r="P196" s="195">
        <f>SUM(P197:P283)</f>
        <v>0</v>
      </c>
      <c r="Q196" s="194"/>
      <c r="R196" s="195">
        <f>SUM(R197:R283)</f>
        <v>45.617515220000008</v>
      </c>
      <c r="S196" s="194"/>
      <c r="T196" s="196">
        <f>SUM(T197:T283)</f>
        <v>0</v>
      </c>
      <c r="AR196" s="197" t="s">
        <v>79</v>
      </c>
      <c r="AT196" s="198" t="s">
        <v>70</v>
      </c>
      <c r="AU196" s="198" t="s">
        <v>79</v>
      </c>
      <c r="AY196" s="197" t="s">
        <v>154</v>
      </c>
      <c r="BK196" s="199">
        <f>SUM(BK197:BK283)</f>
        <v>0</v>
      </c>
    </row>
    <row r="197" spans="2:65" s="1" customFormat="1" ht="16.5" customHeight="1">
      <c r="B197" s="42"/>
      <c r="C197" s="202" t="s">
        <v>351</v>
      </c>
      <c r="D197" s="202" t="s">
        <v>157</v>
      </c>
      <c r="E197" s="203" t="s">
        <v>801</v>
      </c>
      <c r="F197" s="204" t="s">
        <v>802</v>
      </c>
      <c r="G197" s="205" t="s">
        <v>228</v>
      </c>
      <c r="H197" s="206">
        <v>77.11</v>
      </c>
      <c r="I197" s="207"/>
      <c r="J197" s="208">
        <f>ROUND(I197*H197,2)</f>
        <v>0</v>
      </c>
      <c r="K197" s="204" t="s">
        <v>21</v>
      </c>
      <c r="L197" s="62"/>
      <c r="M197" s="209" t="s">
        <v>21</v>
      </c>
      <c r="N197" s="210" t="s">
        <v>42</v>
      </c>
      <c r="O197" s="43"/>
      <c r="P197" s="211">
        <f>O197*H197</f>
        <v>0</v>
      </c>
      <c r="Q197" s="211">
        <v>2.0000000000000002E-5</v>
      </c>
      <c r="R197" s="211">
        <f>Q197*H197</f>
        <v>1.5422000000000001E-3</v>
      </c>
      <c r="S197" s="211">
        <v>0</v>
      </c>
      <c r="T197" s="212">
        <f>S197*H197</f>
        <v>0</v>
      </c>
      <c r="AR197" s="25" t="s">
        <v>161</v>
      </c>
      <c r="AT197" s="25" t="s">
        <v>157</v>
      </c>
      <c r="AU197" s="25" t="s">
        <v>81</v>
      </c>
      <c r="AY197" s="25" t="s">
        <v>154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79</v>
      </c>
      <c r="BK197" s="213">
        <f>ROUND(I197*H197,2)</f>
        <v>0</v>
      </c>
      <c r="BL197" s="25" t="s">
        <v>161</v>
      </c>
      <c r="BM197" s="25" t="s">
        <v>803</v>
      </c>
    </row>
    <row r="198" spans="2:65" s="12" customFormat="1">
      <c r="B198" s="227"/>
      <c r="C198" s="228"/>
      <c r="D198" s="214" t="s">
        <v>260</v>
      </c>
      <c r="E198" s="229" t="s">
        <v>585</v>
      </c>
      <c r="F198" s="230" t="s">
        <v>804</v>
      </c>
      <c r="G198" s="228"/>
      <c r="H198" s="231">
        <v>36.01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260</v>
      </c>
      <c r="AU198" s="237" t="s">
        <v>81</v>
      </c>
      <c r="AV198" s="12" t="s">
        <v>81</v>
      </c>
      <c r="AW198" s="12" t="s">
        <v>35</v>
      </c>
      <c r="AX198" s="12" t="s">
        <v>71</v>
      </c>
      <c r="AY198" s="237" t="s">
        <v>154</v>
      </c>
    </row>
    <row r="199" spans="2:65" s="12" customFormat="1">
      <c r="B199" s="227"/>
      <c r="C199" s="228"/>
      <c r="D199" s="214" t="s">
        <v>260</v>
      </c>
      <c r="E199" s="229" t="s">
        <v>588</v>
      </c>
      <c r="F199" s="230" t="s">
        <v>805</v>
      </c>
      <c r="G199" s="228"/>
      <c r="H199" s="231">
        <v>41.1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260</v>
      </c>
      <c r="AU199" s="237" t="s">
        <v>81</v>
      </c>
      <c r="AV199" s="12" t="s">
        <v>81</v>
      </c>
      <c r="AW199" s="12" t="s">
        <v>35</v>
      </c>
      <c r="AX199" s="12" t="s">
        <v>71</v>
      </c>
      <c r="AY199" s="237" t="s">
        <v>154</v>
      </c>
    </row>
    <row r="200" spans="2:65" s="14" customFormat="1">
      <c r="B200" s="257"/>
      <c r="C200" s="258"/>
      <c r="D200" s="214" t="s">
        <v>260</v>
      </c>
      <c r="E200" s="259" t="s">
        <v>21</v>
      </c>
      <c r="F200" s="260" t="s">
        <v>698</v>
      </c>
      <c r="G200" s="258"/>
      <c r="H200" s="261">
        <v>77.11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AT200" s="267" t="s">
        <v>260</v>
      </c>
      <c r="AU200" s="267" t="s">
        <v>81</v>
      </c>
      <c r="AV200" s="14" t="s">
        <v>161</v>
      </c>
      <c r="AW200" s="14" t="s">
        <v>35</v>
      </c>
      <c r="AX200" s="14" t="s">
        <v>79</v>
      </c>
      <c r="AY200" s="267" t="s">
        <v>154</v>
      </c>
    </row>
    <row r="201" spans="2:65" s="1" customFormat="1" ht="16.5" customHeight="1">
      <c r="B201" s="42"/>
      <c r="C201" s="217" t="s">
        <v>355</v>
      </c>
      <c r="D201" s="217" t="s">
        <v>187</v>
      </c>
      <c r="E201" s="218" t="s">
        <v>806</v>
      </c>
      <c r="F201" s="219" t="s">
        <v>807</v>
      </c>
      <c r="G201" s="220" t="s">
        <v>228</v>
      </c>
      <c r="H201" s="221">
        <v>78.266999999999996</v>
      </c>
      <c r="I201" s="222"/>
      <c r="J201" s="223">
        <f>ROUND(I201*H201,2)</f>
        <v>0</v>
      </c>
      <c r="K201" s="219" t="s">
        <v>21</v>
      </c>
      <c r="L201" s="224"/>
      <c r="M201" s="225" t="s">
        <v>21</v>
      </c>
      <c r="N201" s="226" t="s">
        <v>42</v>
      </c>
      <c r="O201" s="43"/>
      <c r="P201" s="211">
        <f>O201*H201</f>
        <v>0</v>
      </c>
      <c r="Q201" s="211">
        <v>5.1999999999999998E-3</v>
      </c>
      <c r="R201" s="211">
        <f>Q201*H201</f>
        <v>0.40698839999999997</v>
      </c>
      <c r="S201" s="211">
        <v>0</v>
      </c>
      <c r="T201" s="212">
        <f>S201*H201</f>
        <v>0</v>
      </c>
      <c r="AR201" s="25" t="s">
        <v>190</v>
      </c>
      <c r="AT201" s="25" t="s">
        <v>187</v>
      </c>
      <c r="AU201" s="25" t="s">
        <v>81</v>
      </c>
      <c r="AY201" s="25" t="s">
        <v>154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79</v>
      </c>
      <c r="BK201" s="213">
        <f>ROUND(I201*H201,2)</f>
        <v>0</v>
      </c>
      <c r="BL201" s="25" t="s">
        <v>161</v>
      </c>
      <c r="BM201" s="25" t="s">
        <v>808</v>
      </c>
    </row>
    <row r="202" spans="2:65" s="1" customFormat="1" ht="27">
      <c r="B202" s="42"/>
      <c r="C202" s="64"/>
      <c r="D202" s="214" t="s">
        <v>163</v>
      </c>
      <c r="E202" s="64"/>
      <c r="F202" s="215" t="s">
        <v>809</v>
      </c>
      <c r="G202" s="64"/>
      <c r="H202" s="64"/>
      <c r="I202" s="173"/>
      <c r="J202" s="64"/>
      <c r="K202" s="64"/>
      <c r="L202" s="62"/>
      <c r="M202" s="216"/>
      <c r="N202" s="43"/>
      <c r="O202" s="43"/>
      <c r="P202" s="43"/>
      <c r="Q202" s="43"/>
      <c r="R202" s="43"/>
      <c r="S202" s="43"/>
      <c r="T202" s="79"/>
      <c r="AT202" s="25" t="s">
        <v>163</v>
      </c>
      <c r="AU202" s="25" t="s">
        <v>81</v>
      </c>
    </row>
    <row r="203" spans="2:65" s="1" customFormat="1" ht="16.5" customHeight="1">
      <c r="B203" s="42"/>
      <c r="C203" s="202" t="s">
        <v>511</v>
      </c>
      <c r="D203" s="202" t="s">
        <v>157</v>
      </c>
      <c r="E203" s="203" t="s">
        <v>810</v>
      </c>
      <c r="F203" s="204" t="s">
        <v>811</v>
      </c>
      <c r="G203" s="205" t="s">
        <v>228</v>
      </c>
      <c r="H203" s="206">
        <v>100.76</v>
      </c>
      <c r="I203" s="207"/>
      <c r="J203" s="208">
        <f>ROUND(I203*H203,2)</f>
        <v>0</v>
      </c>
      <c r="K203" s="204" t="s">
        <v>21</v>
      </c>
      <c r="L203" s="62"/>
      <c r="M203" s="209" t="s">
        <v>21</v>
      </c>
      <c r="N203" s="210" t="s">
        <v>42</v>
      </c>
      <c r="O203" s="43"/>
      <c r="P203" s="211">
        <f>O203*H203</f>
        <v>0</v>
      </c>
      <c r="Q203" s="211">
        <v>2.0000000000000002E-5</v>
      </c>
      <c r="R203" s="211">
        <f>Q203*H203</f>
        <v>2.0152000000000004E-3</v>
      </c>
      <c r="S203" s="211">
        <v>0</v>
      </c>
      <c r="T203" s="212">
        <f>S203*H203</f>
        <v>0</v>
      </c>
      <c r="AR203" s="25" t="s">
        <v>161</v>
      </c>
      <c r="AT203" s="25" t="s">
        <v>157</v>
      </c>
      <c r="AU203" s="25" t="s">
        <v>81</v>
      </c>
      <c r="AY203" s="25" t="s">
        <v>154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79</v>
      </c>
      <c r="BK203" s="213">
        <f>ROUND(I203*H203,2)</f>
        <v>0</v>
      </c>
      <c r="BL203" s="25" t="s">
        <v>161</v>
      </c>
      <c r="BM203" s="25" t="s">
        <v>812</v>
      </c>
    </row>
    <row r="204" spans="2:65" s="12" customFormat="1">
      <c r="B204" s="227"/>
      <c r="C204" s="228"/>
      <c r="D204" s="214" t="s">
        <v>260</v>
      </c>
      <c r="E204" s="229" t="s">
        <v>583</v>
      </c>
      <c r="F204" s="230" t="s">
        <v>813</v>
      </c>
      <c r="G204" s="228"/>
      <c r="H204" s="231">
        <v>100.76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260</v>
      </c>
      <c r="AU204" s="237" t="s">
        <v>81</v>
      </c>
      <c r="AV204" s="12" t="s">
        <v>81</v>
      </c>
      <c r="AW204" s="12" t="s">
        <v>35</v>
      </c>
      <c r="AX204" s="12" t="s">
        <v>79</v>
      </c>
      <c r="AY204" s="237" t="s">
        <v>154</v>
      </c>
    </row>
    <row r="205" spans="2:65" s="1" customFormat="1" ht="16.5" customHeight="1">
      <c r="B205" s="42"/>
      <c r="C205" s="217" t="s">
        <v>514</v>
      </c>
      <c r="D205" s="217" t="s">
        <v>187</v>
      </c>
      <c r="E205" s="218" t="s">
        <v>814</v>
      </c>
      <c r="F205" s="219" t="s">
        <v>815</v>
      </c>
      <c r="G205" s="220" t="s">
        <v>228</v>
      </c>
      <c r="H205" s="221">
        <v>102.271</v>
      </c>
      <c r="I205" s="222"/>
      <c r="J205" s="223">
        <f>ROUND(I205*H205,2)</f>
        <v>0</v>
      </c>
      <c r="K205" s="219" t="s">
        <v>21</v>
      </c>
      <c r="L205" s="224"/>
      <c r="M205" s="225" t="s">
        <v>21</v>
      </c>
      <c r="N205" s="226" t="s">
        <v>42</v>
      </c>
      <c r="O205" s="43"/>
      <c r="P205" s="211">
        <f>O205*H205</f>
        <v>0</v>
      </c>
      <c r="Q205" s="211">
        <v>7.1199999999999996E-3</v>
      </c>
      <c r="R205" s="211">
        <f>Q205*H205</f>
        <v>0.72816952000000001</v>
      </c>
      <c r="S205" s="211">
        <v>0</v>
      </c>
      <c r="T205" s="212">
        <f>S205*H205</f>
        <v>0</v>
      </c>
      <c r="AR205" s="25" t="s">
        <v>190</v>
      </c>
      <c r="AT205" s="25" t="s">
        <v>187</v>
      </c>
      <c r="AU205" s="25" t="s">
        <v>81</v>
      </c>
      <c r="AY205" s="25" t="s">
        <v>154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79</v>
      </c>
      <c r="BK205" s="213">
        <f>ROUND(I205*H205,2)</f>
        <v>0</v>
      </c>
      <c r="BL205" s="25" t="s">
        <v>161</v>
      </c>
      <c r="BM205" s="25" t="s">
        <v>816</v>
      </c>
    </row>
    <row r="206" spans="2:65" s="1" customFormat="1" ht="27">
      <c r="B206" s="42"/>
      <c r="C206" s="64"/>
      <c r="D206" s="214" t="s">
        <v>163</v>
      </c>
      <c r="E206" s="64"/>
      <c r="F206" s="215" t="s">
        <v>809</v>
      </c>
      <c r="G206" s="64"/>
      <c r="H206" s="64"/>
      <c r="I206" s="173"/>
      <c r="J206" s="64"/>
      <c r="K206" s="64"/>
      <c r="L206" s="62"/>
      <c r="M206" s="216"/>
      <c r="N206" s="43"/>
      <c r="O206" s="43"/>
      <c r="P206" s="43"/>
      <c r="Q206" s="43"/>
      <c r="R206" s="43"/>
      <c r="S206" s="43"/>
      <c r="T206" s="79"/>
      <c r="AT206" s="25" t="s">
        <v>163</v>
      </c>
      <c r="AU206" s="25" t="s">
        <v>81</v>
      </c>
    </row>
    <row r="207" spans="2:65" s="1" customFormat="1" ht="16.5" customHeight="1">
      <c r="B207" s="42"/>
      <c r="C207" s="202" t="s">
        <v>518</v>
      </c>
      <c r="D207" s="202" t="s">
        <v>157</v>
      </c>
      <c r="E207" s="203" t="s">
        <v>817</v>
      </c>
      <c r="F207" s="204" t="s">
        <v>818</v>
      </c>
      <c r="G207" s="205" t="s">
        <v>228</v>
      </c>
      <c r="H207" s="206">
        <v>34.53</v>
      </c>
      <c r="I207" s="207"/>
      <c r="J207" s="208">
        <f>ROUND(I207*H207,2)</f>
        <v>0</v>
      </c>
      <c r="K207" s="204" t="s">
        <v>21</v>
      </c>
      <c r="L207" s="62"/>
      <c r="M207" s="209" t="s">
        <v>21</v>
      </c>
      <c r="N207" s="210" t="s">
        <v>42</v>
      </c>
      <c r="O207" s="43"/>
      <c r="P207" s="211">
        <f>O207*H207</f>
        <v>0</v>
      </c>
      <c r="Q207" s="211">
        <v>3.0000000000000001E-5</v>
      </c>
      <c r="R207" s="211">
        <f>Q207*H207</f>
        <v>1.0359E-3</v>
      </c>
      <c r="S207" s="211">
        <v>0</v>
      </c>
      <c r="T207" s="212">
        <f>S207*H207</f>
        <v>0</v>
      </c>
      <c r="AR207" s="25" t="s">
        <v>161</v>
      </c>
      <c r="AT207" s="25" t="s">
        <v>157</v>
      </c>
      <c r="AU207" s="25" t="s">
        <v>81</v>
      </c>
      <c r="AY207" s="25" t="s">
        <v>154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79</v>
      </c>
      <c r="BK207" s="213">
        <f>ROUND(I207*H207,2)</f>
        <v>0</v>
      </c>
      <c r="BL207" s="25" t="s">
        <v>161</v>
      </c>
      <c r="BM207" s="25" t="s">
        <v>819</v>
      </c>
    </row>
    <row r="208" spans="2:65" s="12" customFormat="1">
      <c r="B208" s="227"/>
      <c r="C208" s="228"/>
      <c r="D208" s="214" t="s">
        <v>260</v>
      </c>
      <c r="E208" s="229" t="s">
        <v>157</v>
      </c>
      <c r="F208" s="230" t="s">
        <v>820</v>
      </c>
      <c r="G208" s="228"/>
      <c r="H208" s="231">
        <v>34.53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260</v>
      </c>
      <c r="AU208" s="237" t="s">
        <v>81</v>
      </c>
      <c r="AV208" s="12" t="s">
        <v>81</v>
      </c>
      <c r="AW208" s="12" t="s">
        <v>35</v>
      </c>
      <c r="AX208" s="12" t="s">
        <v>79</v>
      </c>
      <c r="AY208" s="237" t="s">
        <v>154</v>
      </c>
    </row>
    <row r="209" spans="2:65" s="1" customFormat="1" ht="25.5" customHeight="1">
      <c r="B209" s="42"/>
      <c r="C209" s="217" t="s">
        <v>508</v>
      </c>
      <c r="D209" s="217" t="s">
        <v>187</v>
      </c>
      <c r="E209" s="218" t="s">
        <v>821</v>
      </c>
      <c r="F209" s="219" t="s">
        <v>822</v>
      </c>
      <c r="G209" s="220" t="s">
        <v>228</v>
      </c>
      <c r="H209" s="221">
        <v>35.048000000000002</v>
      </c>
      <c r="I209" s="222"/>
      <c r="J209" s="223">
        <f>ROUND(I209*H209,2)</f>
        <v>0</v>
      </c>
      <c r="K209" s="219" t="s">
        <v>21</v>
      </c>
      <c r="L209" s="224"/>
      <c r="M209" s="225" t="s">
        <v>21</v>
      </c>
      <c r="N209" s="226" t="s">
        <v>42</v>
      </c>
      <c r="O209" s="43"/>
      <c r="P209" s="211">
        <f>O209*H209</f>
        <v>0</v>
      </c>
      <c r="Q209" s="211">
        <v>1.2999999999999999E-2</v>
      </c>
      <c r="R209" s="211">
        <f>Q209*H209</f>
        <v>0.45562400000000003</v>
      </c>
      <c r="S209" s="211">
        <v>0</v>
      </c>
      <c r="T209" s="212">
        <f>S209*H209</f>
        <v>0</v>
      </c>
      <c r="AR209" s="25" t="s">
        <v>190</v>
      </c>
      <c r="AT209" s="25" t="s">
        <v>187</v>
      </c>
      <c r="AU209" s="25" t="s">
        <v>81</v>
      </c>
      <c r="AY209" s="25" t="s">
        <v>154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79</v>
      </c>
      <c r="BK209" s="213">
        <f>ROUND(I209*H209,2)</f>
        <v>0</v>
      </c>
      <c r="BL209" s="25" t="s">
        <v>161</v>
      </c>
      <c r="BM209" s="25" t="s">
        <v>823</v>
      </c>
    </row>
    <row r="210" spans="2:65" s="1" customFormat="1" ht="27">
      <c r="B210" s="42"/>
      <c r="C210" s="64"/>
      <c r="D210" s="214" t="s">
        <v>163</v>
      </c>
      <c r="E210" s="64"/>
      <c r="F210" s="215" t="s">
        <v>809</v>
      </c>
      <c r="G210" s="64"/>
      <c r="H210" s="64"/>
      <c r="I210" s="173"/>
      <c r="J210" s="64"/>
      <c r="K210" s="64"/>
      <c r="L210" s="62"/>
      <c r="M210" s="216"/>
      <c r="N210" s="43"/>
      <c r="O210" s="43"/>
      <c r="P210" s="43"/>
      <c r="Q210" s="43"/>
      <c r="R210" s="43"/>
      <c r="S210" s="43"/>
      <c r="T210" s="79"/>
      <c r="AT210" s="25" t="s">
        <v>163</v>
      </c>
      <c r="AU210" s="25" t="s">
        <v>81</v>
      </c>
    </row>
    <row r="211" spans="2:65" s="1" customFormat="1" ht="16.5" customHeight="1">
      <c r="B211" s="42"/>
      <c r="C211" s="202" t="s">
        <v>522</v>
      </c>
      <c r="D211" s="202" t="s">
        <v>157</v>
      </c>
      <c r="E211" s="203" t="s">
        <v>824</v>
      </c>
      <c r="F211" s="204" t="s">
        <v>825</v>
      </c>
      <c r="G211" s="205" t="s">
        <v>228</v>
      </c>
      <c r="H211" s="206">
        <v>67.5</v>
      </c>
      <c r="I211" s="207"/>
      <c r="J211" s="208">
        <f>ROUND(I211*H211,2)</f>
        <v>0</v>
      </c>
      <c r="K211" s="204" t="s">
        <v>21</v>
      </c>
      <c r="L211" s="62"/>
      <c r="M211" s="209" t="s">
        <v>21</v>
      </c>
      <c r="N211" s="210" t="s">
        <v>42</v>
      </c>
      <c r="O211" s="43"/>
      <c r="P211" s="211">
        <f>O211*H211</f>
        <v>0</v>
      </c>
      <c r="Q211" s="211">
        <v>4.0000000000000003E-5</v>
      </c>
      <c r="R211" s="211">
        <f>Q211*H211</f>
        <v>2.7000000000000001E-3</v>
      </c>
      <c r="S211" s="211">
        <v>0</v>
      </c>
      <c r="T211" s="212">
        <f>S211*H211</f>
        <v>0</v>
      </c>
      <c r="AR211" s="25" t="s">
        <v>161</v>
      </c>
      <c r="AT211" s="25" t="s">
        <v>157</v>
      </c>
      <c r="AU211" s="25" t="s">
        <v>81</v>
      </c>
      <c r="AY211" s="25" t="s">
        <v>154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79</v>
      </c>
      <c r="BK211" s="213">
        <f>ROUND(I211*H211,2)</f>
        <v>0</v>
      </c>
      <c r="BL211" s="25" t="s">
        <v>161</v>
      </c>
      <c r="BM211" s="25" t="s">
        <v>826</v>
      </c>
    </row>
    <row r="212" spans="2:65" s="12" customFormat="1">
      <c r="B212" s="227"/>
      <c r="C212" s="228"/>
      <c r="D212" s="214" t="s">
        <v>260</v>
      </c>
      <c r="E212" s="229" t="s">
        <v>579</v>
      </c>
      <c r="F212" s="230" t="s">
        <v>827</v>
      </c>
      <c r="G212" s="228"/>
      <c r="H212" s="231">
        <v>67.5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260</v>
      </c>
      <c r="AU212" s="237" t="s">
        <v>81</v>
      </c>
      <c r="AV212" s="12" t="s">
        <v>81</v>
      </c>
      <c r="AW212" s="12" t="s">
        <v>35</v>
      </c>
      <c r="AX212" s="12" t="s">
        <v>79</v>
      </c>
      <c r="AY212" s="237" t="s">
        <v>154</v>
      </c>
    </row>
    <row r="213" spans="2:65" s="1" customFormat="1" ht="16.5" customHeight="1">
      <c r="B213" s="42"/>
      <c r="C213" s="217" t="s">
        <v>828</v>
      </c>
      <c r="D213" s="217" t="s">
        <v>187</v>
      </c>
      <c r="E213" s="218" t="s">
        <v>829</v>
      </c>
      <c r="F213" s="219" t="s">
        <v>830</v>
      </c>
      <c r="G213" s="220" t="s">
        <v>228</v>
      </c>
      <c r="H213" s="221">
        <v>68.513000000000005</v>
      </c>
      <c r="I213" s="222"/>
      <c r="J213" s="223">
        <f>ROUND(I213*H213,2)</f>
        <v>0</v>
      </c>
      <c r="K213" s="219" t="s">
        <v>21</v>
      </c>
      <c r="L213" s="224"/>
      <c r="M213" s="225" t="s">
        <v>21</v>
      </c>
      <c r="N213" s="226" t="s">
        <v>42</v>
      </c>
      <c r="O213" s="43"/>
      <c r="P213" s="211">
        <f>O213*H213</f>
        <v>0</v>
      </c>
      <c r="Q213" s="211">
        <v>2.1999999999999999E-2</v>
      </c>
      <c r="R213" s="211">
        <f>Q213*H213</f>
        <v>1.5072860000000001</v>
      </c>
      <c r="S213" s="211">
        <v>0</v>
      </c>
      <c r="T213" s="212">
        <f>S213*H213</f>
        <v>0</v>
      </c>
      <c r="AR213" s="25" t="s">
        <v>190</v>
      </c>
      <c r="AT213" s="25" t="s">
        <v>187</v>
      </c>
      <c r="AU213" s="25" t="s">
        <v>81</v>
      </c>
      <c r="AY213" s="25" t="s">
        <v>154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5" t="s">
        <v>79</v>
      </c>
      <c r="BK213" s="213">
        <f>ROUND(I213*H213,2)</f>
        <v>0</v>
      </c>
      <c r="BL213" s="25" t="s">
        <v>161</v>
      </c>
      <c r="BM213" s="25" t="s">
        <v>831</v>
      </c>
    </row>
    <row r="214" spans="2:65" s="1" customFormat="1" ht="27">
      <c r="B214" s="42"/>
      <c r="C214" s="64"/>
      <c r="D214" s="214" t="s">
        <v>163</v>
      </c>
      <c r="E214" s="64"/>
      <c r="F214" s="215" t="s">
        <v>809</v>
      </c>
      <c r="G214" s="64"/>
      <c r="H214" s="64"/>
      <c r="I214" s="173"/>
      <c r="J214" s="64"/>
      <c r="K214" s="64"/>
      <c r="L214" s="62"/>
      <c r="M214" s="216"/>
      <c r="N214" s="43"/>
      <c r="O214" s="43"/>
      <c r="P214" s="43"/>
      <c r="Q214" s="43"/>
      <c r="R214" s="43"/>
      <c r="S214" s="43"/>
      <c r="T214" s="79"/>
      <c r="AT214" s="25" t="s">
        <v>163</v>
      </c>
      <c r="AU214" s="25" t="s">
        <v>81</v>
      </c>
    </row>
    <row r="215" spans="2:65" s="1" customFormat="1" ht="16.5" customHeight="1">
      <c r="B215" s="42"/>
      <c r="C215" s="202" t="s">
        <v>832</v>
      </c>
      <c r="D215" s="202" t="s">
        <v>157</v>
      </c>
      <c r="E215" s="203" t="s">
        <v>833</v>
      </c>
      <c r="F215" s="204" t="s">
        <v>834</v>
      </c>
      <c r="G215" s="205" t="s">
        <v>215</v>
      </c>
      <c r="H215" s="206">
        <v>12</v>
      </c>
      <c r="I215" s="207"/>
      <c r="J215" s="208">
        <f>ROUND(I215*H215,2)</f>
        <v>0</v>
      </c>
      <c r="K215" s="204" t="s">
        <v>21</v>
      </c>
      <c r="L215" s="62"/>
      <c r="M215" s="209" t="s">
        <v>21</v>
      </c>
      <c r="N215" s="210" t="s">
        <v>42</v>
      </c>
      <c r="O215" s="43"/>
      <c r="P215" s="211">
        <f>O215*H215</f>
        <v>0</v>
      </c>
      <c r="Q215" s="211">
        <v>1E-4</v>
      </c>
      <c r="R215" s="211">
        <f>Q215*H215</f>
        <v>1.2000000000000001E-3</v>
      </c>
      <c r="S215" s="211">
        <v>0</v>
      </c>
      <c r="T215" s="212">
        <f>S215*H215</f>
        <v>0</v>
      </c>
      <c r="AR215" s="25" t="s">
        <v>161</v>
      </c>
      <c r="AT215" s="25" t="s">
        <v>157</v>
      </c>
      <c r="AU215" s="25" t="s">
        <v>81</v>
      </c>
      <c r="AY215" s="25" t="s">
        <v>154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79</v>
      </c>
      <c r="BK215" s="213">
        <f>ROUND(I215*H215,2)</f>
        <v>0</v>
      </c>
      <c r="BL215" s="25" t="s">
        <v>161</v>
      </c>
      <c r="BM215" s="25" t="s">
        <v>835</v>
      </c>
    </row>
    <row r="216" spans="2:65" s="1" customFormat="1" ht="16.5" customHeight="1">
      <c r="B216" s="42"/>
      <c r="C216" s="217" t="s">
        <v>836</v>
      </c>
      <c r="D216" s="217" t="s">
        <v>187</v>
      </c>
      <c r="E216" s="218" t="s">
        <v>837</v>
      </c>
      <c r="F216" s="219" t="s">
        <v>838</v>
      </c>
      <c r="G216" s="220" t="s">
        <v>215</v>
      </c>
      <c r="H216" s="221">
        <v>12</v>
      </c>
      <c r="I216" s="222"/>
      <c r="J216" s="223">
        <f>ROUND(I216*H216,2)</f>
        <v>0</v>
      </c>
      <c r="K216" s="219" t="s">
        <v>21</v>
      </c>
      <c r="L216" s="224"/>
      <c r="M216" s="225" t="s">
        <v>21</v>
      </c>
      <c r="N216" s="226" t="s">
        <v>42</v>
      </c>
      <c r="O216" s="43"/>
      <c r="P216" s="211">
        <f>O216*H216</f>
        <v>0</v>
      </c>
      <c r="Q216" s="211">
        <v>3.8999999999999998E-3</v>
      </c>
      <c r="R216" s="211">
        <f>Q216*H216</f>
        <v>4.6799999999999994E-2</v>
      </c>
      <c r="S216" s="211">
        <v>0</v>
      </c>
      <c r="T216" s="212">
        <f>S216*H216</f>
        <v>0</v>
      </c>
      <c r="AR216" s="25" t="s">
        <v>190</v>
      </c>
      <c r="AT216" s="25" t="s">
        <v>187</v>
      </c>
      <c r="AU216" s="25" t="s">
        <v>81</v>
      </c>
      <c r="AY216" s="25" t="s">
        <v>154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79</v>
      </c>
      <c r="BK216" s="213">
        <f>ROUND(I216*H216,2)</f>
        <v>0</v>
      </c>
      <c r="BL216" s="25" t="s">
        <v>161</v>
      </c>
      <c r="BM216" s="25" t="s">
        <v>839</v>
      </c>
    </row>
    <row r="217" spans="2:65" s="12" customFormat="1">
      <c r="B217" s="227"/>
      <c r="C217" s="228"/>
      <c r="D217" s="214" t="s">
        <v>260</v>
      </c>
      <c r="E217" s="229" t="s">
        <v>21</v>
      </c>
      <c r="F217" s="230" t="s">
        <v>840</v>
      </c>
      <c r="G217" s="228"/>
      <c r="H217" s="231">
        <v>12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260</v>
      </c>
      <c r="AU217" s="237" t="s">
        <v>81</v>
      </c>
      <c r="AV217" s="12" t="s">
        <v>81</v>
      </c>
      <c r="AW217" s="12" t="s">
        <v>35</v>
      </c>
      <c r="AX217" s="12" t="s">
        <v>79</v>
      </c>
      <c r="AY217" s="237" t="s">
        <v>154</v>
      </c>
    </row>
    <row r="218" spans="2:65" s="1" customFormat="1" ht="16.5" customHeight="1">
      <c r="B218" s="42"/>
      <c r="C218" s="202" t="s">
        <v>841</v>
      </c>
      <c r="D218" s="202" t="s">
        <v>157</v>
      </c>
      <c r="E218" s="203" t="s">
        <v>842</v>
      </c>
      <c r="F218" s="204" t="s">
        <v>843</v>
      </c>
      <c r="G218" s="205" t="s">
        <v>215</v>
      </c>
      <c r="H218" s="206">
        <v>5</v>
      </c>
      <c r="I218" s="207"/>
      <c r="J218" s="208">
        <f>ROUND(I218*H218,2)</f>
        <v>0</v>
      </c>
      <c r="K218" s="204" t="s">
        <v>21</v>
      </c>
      <c r="L218" s="62"/>
      <c r="M218" s="209" t="s">
        <v>21</v>
      </c>
      <c r="N218" s="210" t="s">
        <v>42</v>
      </c>
      <c r="O218" s="43"/>
      <c r="P218" s="211">
        <f>O218*H218</f>
        <v>0</v>
      </c>
      <c r="Q218" s="211">
        <v>1E-4</v>
      </c>
      <c r="R218" s="211">
        <f>Q218*H218</f>
        <v>5.0000000000000001E-4</v>
      </c>
      <c r="S218" s="211">
        <v>0</v>
      </c>
      <c r="T218" s="212">
        <f>S218*H218</f>
        <v>0</v>
      </c>
      <c r="AR218" s="25" t="s">
        <v>161</v>
      </c>
      <c r="AT218" s="25" t="s">
        <v>157</v>
      </c>
      <c r="AU218" s="25" t="s">
        <v>81</v>
      </c>
      <c r="AY218" s="25" t="s">
        <v>154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25" t="s">
        <v>79</v>
      </c>
      <c r="BK218" s="213">
        <f>ROUND(I218*H218,2)</f>
        <v>0</v>
      </c>
      <c r="BL218" s="25" t="s">
        <v>161</v>
      </c>
      <c r="BM218" s="25" t="s">
        <v>844</v>
      </c>
    </row>
    <row r="219" spans="2:65" s="12" customFormat="1">
      <c r="B219" s="227"/>
      <c r="C219" s="228"/>
      <c r="D219" s="214" t="s">
        <v>260</v>
      </c>
      <c r="E219" s="229" t="s">
        <v>21</v>
      </c>
      <c r="F219" s="230" t="s">
        <v>845</v>
      </c>
      <c r="G219" s="228"/>
      <c r="H219" s="231">
        <v>5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260</v>
      </c>
      <c r="AU219" s="237" t="s">
        <v>81</v>
      </c>
      <c r="AV219" s="12" t="s">
        <v>81</v>
      </c>
      <c r="AW219" s="12" t="s">
        <v>35</v>
      </c>
      <c r="AX219" s="12" t="s">
        <v>79</v>
      </c>
      <c r="AY219" s="237" t="s">
        <v>154</v>
      </c>
    </row>
    <row r="220" spans="2:65" s="1" customFormat="1" ht="16.5" customHeight="1">
      <c r="B220" s="42"/>
      <c r="C220" s="217" t="s">
        <v>846</v>
      </c>
      <c r="D220" s="217" t="s">
        <v>187</v>
      </c>
      <c r="E220" s="218" t="s">
        <v>847</v>
      </c>
      <c r="F220" s="219" t="s">
        <v>848</v>
      </c>
      <c r="G220" s="220" t="s">
        <v>215</v>
      </c>
      <c r="H220" s="221">
        <v>5</v>
      </c>
      <c r="I220" s="222"/>
      <c r="J220" s="223">
        <f>ROUND(I220*H220,2)</f>
        <v>0</v>
      </c>
      <c r="K220" s="219" t="s">
        <v>21</v>
      </c>
      <c r="L220" s="224"/>
      <c r="M220" s="225" t="s">
        <v>21</v>
      </c>
      <c r="N220" s="226" t="s">
        <v>42</v>
      </c>
      <c r="O220" s="43"/>
      <c r="P220" s="211">
        <f>O220*H220</f>
        <v>0</v>
      </c>
      <c r="Q220" s="211">
        <v>1.1000000000000001E-3</v>
      </c>
      <c r="R220" s="211">
        <f>Q220*H220</f>
        <v>5.5000000000000005E-3</v>
      </c>
      <c r="S220" s="211">
        <v>0</v>
      </c>
      <c r="T220" s="212">
        <f>S220*H220</f>
        <v>0</v>
      </c>
      <c r="AR220" s="25" t="s">
        <v>190</v>
      </c>
      <c r="AT220" s="25" t="s">
        <v>187</v>
      </c>
      <c r="AU220" s="25" t="s">
        <v>81</v>
      </c>
      <c r="AY220" s="25" t="s">
        <v>154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79</v>
      </c>
      <c r="BK220" s="213">
        <f>ROUND(I220*H220,2)</f>
        <v>0</v>
      </c>
      <c r="BL220" s="25" t="s">
        <v>161</v>
      </c>
      <c r="BM220" s="25" t="s">
        <v>849</v>
      </c>
    </row>
    <row r="221" spans="2:65" s="1" customFormat="1" ht="16.5" customHeight="1">
      <c r="B221" s="42"/>
      <c r="C221" s="202" t="s">
        <v>500</v>
      </c>
      <c r="D221" s="202" t="s">
        <v>157</v>
      </c>
      <c r="E221" s="203" t="s">
        <v>850</v>
      </c>
      <c r="F221" s="204" t="s">
        <v>851</v>
      </c>
      <c r="G221" s="205" t="s">
        <v>215</v>
      </c>
      <c r="H221" s="206">
        <v>10</v>
      </c>
      <c r="I221" s="207"/>
      <c r="J221" s="208">
        <f>ROUND(I221*H221,2)</f>
        <v>0</v>
      </c>
      <c r="K221" s="204" t="s">
        <v>21</v>
      </c>
      <c r="L221" s="62"/>
      <c r="M221" s="209" t="s">
        <v>21</v>
      </c>
      <c r="N221" s="210" t="s">
        <v>42</v>
      </c>
      <c r="O221" s="43"/>
      <c r="P221" s="211">
        <f>O221*H221</f>
        <v>0</v>
      </c>
      <c r="Q221" s="211">
        <v>1E-4</v>
      </c>
      <c r="R221" s="211">
        <f>Q221*H221</f>
        <v>1E-3</v>
      </c>
      <c r="S221" s="211">
        <v>0</v>
      </c>
      <c r="T221" s="212">
        <f>S221*H221</f>
        <v>0</v>
      </c>
      <c r="AR221" s="25" t="s">
        <v>161</v>
      </c>
      <c r="AT221" s="25" t="s">
        <v>157</v>
      </c>
      <c r="AU221" s="25" t="s">
        <v>81</v>
      </c>
      <c r="AY221" s="25" t="s">
        <v>154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79</v>
      </c>
      <c r="BK221" s="213">
        <f>ROUND(I221*H221,2)</f>
        <v>0</v>
      </c>
      <c r="BL221" s="25" t="s">
        <v>161</v>
      </c>
      <c r="BM221" s="25" t="s">
        <v>852</v>
      </c>
    </row>
    <row r="222" spans="2:65" s="1" customFormat="1" ht="16.5" customHeight="1">
      <c r="B222" s="42"/>
      <c r="C222" s="217" t="s">
        <v>437</v>
      </c>
      <c r="D222" s="217" t="s">
        <v>187</v>
      </c>
      <c r="E222" s="218" t="s">
        <v>853</v>
      </c>
      <c r="F222" s="219" t="s">
        <v>854</v>
      </c>
      <c r="G222" s="220" t="s">
        <v>215</v>
      </c>
      <c r="H222" s="221">
        <v>6</v>
      </c>
      <c r="I222" s="222"/>
      <c r="J222" s="223">
        <f>ROUND(I222*H222,2)</f>
        <v>0</v>
      </c>
      <c r="K222" s="219" t="s">
        <v>21</v>
      </c>
      <c r="L222" s="224"/>
      <c r="M222" s="225" t="s">
        <v>21</v>
      </c>
      <c r="N222" s="226" t="s">
        <v>42</v>
      </c>
      <c r="O222" s="43"/>
      <c r="P222" s="211">
        <f>O222*H222</f>
        <v>0</v>
      </c>
      <c r="Q222" s="211">
        <v>6.7999999999999996E-3</v>
      </c>
      <c r="R222" s="211">
        <f>Q222*H222</f>
        <v>4.0799999999999996E-2</v>
      </c>
      <c r="S222" s="211">
        <v>0</v>
      </c>
      <c r="T222" s="212">
        <f>S222*H222</f>
        <v>0</v>
      </c>
      <c r="AR222" s="25" t="s">
        <v>190</v>
      </c>
      <c r="AT222" s="25" t="s">
        <v>187</v>
      </c>
      <c r="AU222" s="25" t="s">
        <v>81</v>
      </c>
      <c r="AY222" s="25" t="s">
        <v>154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25" t="s">
        <v>79</v>
      </c>
      <c r="BK222" s="213">
        <f>ROUND(I222*H222,2)</f>
        <v>0</v>
      </c>
      <c r="BL222" s="25" t="s">
        <v>161</v>
      </c>
      <c r="BM222" s="25" t="s">
        <v>855</v>
      </c>
    </row>
    <row r="223" spans="2:65" s="12" customFormat="1">
      <c r="B223" s="227"/>
      <c r="C223" s="228"/>
      <c r="D223" s="214" t="s">
        <v>260</v>
      </c>
      <c r="E223" s="229" t="s">
        <v>21</v>
      </c>
      <c r="F223" s="230" t="s">
        <v>856</v>
      </c>
      <c r="G223" s="228"/>
      <c r="H223" s="231">
        <v>6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260</v>
      </c>
      <c r="AU223" s="237" t="s">
        <v>81</v>
      </c>
      <c r="AV223" s="12" t="s">
        <v>81</v>
      </c>
      <c r="AW223" s="12" t="s">
        <v>35</v>
      </c>
      <c r="AX223" s="12" t="s">
        <v>79</v>
      </c>
      <c r="AY223" s="237" t="s">
        <v>154</v>
      </c>
    </row>
    <row r="224" spans="2:65" s="1" customFormat="1" ht="16.5" customHeight="1">
      <c r="B224" s="42"/>
      <c r="C224" s="217" t="s">
        <v>504</v>
      </c>
      <c r="D224" s="217" t="s">
        <v>187</v>
      </c>
      <c r="E224" s="218" t="s">
        <v>857</v>
      </c>
      <c r="F224" s="219" t="s">
        <v>858</v>
      </c>
      <c r="G224" s="220" t="s">
        <v>215</v>
      </c>
      <c r="H224" s="221">
        <v>4</v>
      </c>
      <c r="I224" s="222"/>
      <c r="J224" s="223">
        <f>ROUND(I224*H224,2)</f>
        <v>0</v>
      </c>
      <c r="K224" s="219" t="s">
        <v>21</v>
      </c>
      <c r="L224" s="224"/>
      <c r="M224" s="225" t="s">
        <v>21</v>
      </c>
      <c r="N224" s="226" t="s">
        <v>42</v>
      </c>
      <c r="O224" s="43"/>
      <c r="P224" s="211">
        <f>O224*H224</f>
        <v>0</v>
      </c>
      <c r="Q224" s="211">
        <v>7.7999999999999996E-3</v>
      </c>
      <c r="R224" s="211">
        <f>Q224*H224</f>
        <v>3.1199999999999999E-2</v>
      </c>
      <c r="S224" s="211">
        <v>0</v>
      </c>
      <c r="T224" s="212">
        <f>S224*H224</f>
        <v>0</v>
      </c>
      <c r="AR224" s="25" t="s">
        <v>190</v>
      </c>
      <c r="AT224" s="25" t="s">
        <v>187</v>
      </c>
      <c r="AU224" s="25" t="s">
        <v>81</v>
      </c>
      <c r="AY224" s="25" t="s">
        <v>154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79</v>
      </c>
      <c r="BK224" s="213">
        <f>ROUND(I224*H224,2)</f>
        <v>0</v>
      </c>
      <c r="BL224" s="25" t="s">
        <v>161</v>
      </c>
      <c r="BM224" s="25" t="s">
        <v>859</v>
      </c>
    </row>
    <row r="225" spans="2:65" s="12" customFormat="1">
      <c r="B225" s="227"/>
      <c r="C225" s="228"/>
      <c r="D225" s="214" t="s">
        <v>260</v>
      </c>
      <c r="E225" s="229" t="s">
        <v>21</v>
      </c>
      <c r="F225" s="230" t="s">
        <v>860</v>
      </c>
      <c r="G225" s="228"/>
      <c r="H225" s="231">
        <v>4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260</v>
      </c>
      <c r="AU225" s="237" t="s">
        <v>81</v>
      </c>
      <c r="AV225" s="12" t="s">
        <v>81</v>
      </c>
      <c r="AW225" s="12" t="s">
        <v>35</v>
      </c>
      <c r="AX225" s="12" t="s">
        <v>79</v>
      </c>
      <c r="AY225" s="237" t="s">
        <v>154</v>
      </c>
    </row>
    <row r="226" spans="2:65" s="1" customFormat="1" ht="16.5" customHeight="1">
      <c r="B226" s="42"/>
      <c r="C226" s="202" t="s">
        <v>481</v>
      </c>
      <c r="D226" s="202" t="s">
        <v>157</v>
      </c>
      <c r="E226" s="203" t="s">
        <v>861</v>
      </c>
      <c r="F226" s="204" t="s">
        <v>862</v>
      </c>
      <c r="G226" s="205" t="s">
        <v>215</v>
      </c>
      <c r="H226" s="206">
        <v>6</v>
      </c>
      <c r="I226" s="207"/>
      <c r="J226" s="208">
        <f>ROUND(I226*H226,2)</f>
        <v>0</v>
      </c>
      <c r="K226" s="204" t="s">
        <v>21</v>
      </c>
      <c r="L226" s="62"/>
      <c r="M226" s="209" t="s">
        <v>21</v>
      </c>
      <c r="N226" s="210" t="s">
        <v>42</v>
      </c>
      <c r="O226" s="43"/>
      <c r="P226" s="211">
        <f>O226*H226</f>
        <v>0</v>
      </c>
      <c r="Q226" s="211">
        <v>1E-4</v>
      </c>
      <c r="R226" s="211">
        <f>Q226*H226</f>
        <v>6.0000000000000006E-4</v>
      </c>
      <c r="S226" s="211">
        <v>0</v>
      </c>
      <c r="T226" s="212">
        <f>S226*H226</f>
        <v>0</v>
      </c>
      <c r="AR226" s="25" t="s">
        <v>161</v>
      </c>
      <c r="AT226" s="25" t="s">
        <v>157</v>
      </c>
      <c r="AU226" s="25" t="s">
        <v>81</v>
      </c>
      <c r="AY226" s="25" t="s">
        <v>154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79</v>
      </c>
      <c r="BK226" s="213">
        <f>ROUND(I226*H226,2)</f>
        <v>0</v>
      </c>
      <c r="BL226" s="25" t="s">
        <v>161</v>
      </c>
      <c r="BM226" s="25" t="s">
        <v>863</v>
      </c>
    </row>
    <row r="227" spans="2:65" s="12" customFormat="1">
      <c r="B227" s="227"/>
      <c r="C227" s="228"/>
      <c r="D227" s="214" t="s">
        <v>260</v>
      </c>
      <c r="E227" s="229" t="s">
        <v>21</v>
      </c>
      <c r="F227" s="230" t="s">
        <v>864</v>
      </c>
      <c r="G227" s="228"/>
      <c r="H227" s="231">
        <v>6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260</v>
      </c>
      <c r="AU227" s="237" t="s">
        <v>81</v>
      </c>
      <c r="AV227" s="12" t="s">
        <v>81</v>
      </c>
      <c r="AW227" s="12" t="s">
        <v>35</v>
      </c>
      <c r="AX227" s="12" t="s">
        <v>79</v>
      </c>
      <c r="AY227" s="237" t="s">
        <v>154</v>
      </c>
    </row>
    <row r="228" spans="2:65" s="1" customFormat="1" ht="16.5" customHeight="1">
      <c r="B228" s="42"/>
      <c r="C228" s="217" t="s">
        <v>477</v>
      </c>
      <c r="D228" s="217" t="s">
        <v>187</v>
      </c>
      <c r="E228" s="218" t="s">
        <v>865</v>
      </c>
      <c r="F228" s="219" t="s">
        <v>866</v>
      </c>
      <c r="G228" s="220" t="s">
        <v>215</v>
      </c>
      <c r="H228" s="221">
        <v>6</v>
      </c>
      <c r="I228" s="222"/>
      <c r="J228" s="223">
        <f>ROUND(I228*H228,2)</f>
        <v>0</v>
      </c>
      <c r="K228" s="219" t="s">
        <v>21</v>
      </c>
      <c r="L228" s="224"/>
      <c r="M228" s="225" t="s">
        <v>21</v>
      </c>
      <c r="N228" s="226" t="s">
        <v>42</v>
      </c>
      <c r="O228" s="43"/>
      <c r="P228" s="211">
        <f>O228*H228</f>
        <v>0</v>
      </c>
      <c r="Q228" s="211">
        <v>1.1999999999999999E-3</v>
      </c>
      <c r="R228" s="211">
        <f>Q228*H228</f>
        <v>7.1999999999999998E-3</v>
      </c>
      <c r="S228" s="211">
        <v>0</v>
      </c>
      <c r="T228" s="212">
        <f>S228*H228</f>
        <v>0</v>
      </c>
      <c r="AR228" s="25" t="s">
        <v>190</v>
      </c>
      <c r="AT228" s="25" t="s">
        <v>187</v>
      </c>
      <c r="AU228" s="25" t="s">
        <v>81</v>
      </c>
      <c r="AY228" s="25" t="s">
        <v>154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79</v>
      </c>
      <c r="BK228" s="213">
        <f>ROUND(I228*H228,2)</f>
        <v>0</v>
      </c>
      <c r="BL228" s="25" t="s">
        <v>161</v>
      </c>
      <c r="BM228" s="25" t="s">
        <v>867</v>
      </c>
    </row>
    <row r="229" spans="2:65" s="1" customFormat="1" ht="16.5" customHeight="1">
      <c r="B229" s="42"/>
      <c r="C229" s="202" t="s">
        <v>416</v>
      </c>
      <c r="D229" s="202" t="s">
        <v>157</v>
      </c>
      <c r="E229" s="203" t="s">
        <v>868</v>
      </c>
      <c r="F229" s="204" t="s">
        <v>869</v>
      </c>
      <c r="G229" s="205" t="s">
        <v>215</v>
      </c>
      <c r="H229" s="206">
        <v>3</v>
      </c>
      <c r="I229" s="207"/>
      <c r="J229" s="208">
        <f>ROUND(I229*H229,2)</f>
        <v>0</v>
      </c>
      <c r="K229" s="204" t="s">
        <v>21</v>
      </c>
      <c r="L229" s="62"/>
      <c r="M229" s="209" t="s">
        <v>21</v>
      </c>
      <c r="N229" s="210" t="s">
        <v>42</v>
      </c>
      <c r="O229" s="43"/>
      <c r="P229" s="211">
        <f>O229*H229</f>
        <v>0</v>
      </c>
      <c r="Q229" s="211">
        <v>1E-4</v>
      </c>
      <c r="R229" s="211">
        <f>Q229*H229</f>
        <v>3.0000000000000003E-4</v>
      </c>
      <c r="S229" s="211">
        <v>0</v>
      </c>
      <c r="T229" s="212">
        <f>S229*H229</f>
        <v>0</v>
      </c>
      <c r="AR229" s="25" t="s">
        <v>161</v>
      </c>
      <c r="AT229" s="25" t="s">
        <v>157</v>
      </c>
      <c r="AU229" s="25" t="s">
        <v>81</v>
      </c>
      <c r="AY229" s="25" t="s">
        <v>154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25" t="s">
        <v>79</v>
      </c>
      <c r="BK229" s="213">
        <f>ROUND(I229*H229,2)</f>
        <v>0</v>
      </c>
      <c r="BL229" s="25" t="s">
        <v>161</v>
      </c>
      <c r="BM229" s="25" t="s">
        <v>870</v>
      </c>
    </row>
    <row r="230" spans="2:65" s="1" customFormat="1" ht="16.5" customHeight="1">
      <c r="B230" s="42"/>
      <c r="C230" s="217" t="s">
        <v>526</v>
      </c>
      <c r="D230" s="217" t="s">
        <v>187</v>
      </c>
      <c r="E230" s="218" t="s">
        <v>871</v>
      </c>
      <c r="F230" s="219" t="s">
        <v>872</v>
      </c>
      <c r="G230" s="220" t="s">
        <v>215</v>
      </c>
      <c r="H230" s="221">
        <v>3</v>
      </c>
      <c r="I230" s="222"/>
      <c r="J230" s="223">
        <f>ROUND(I230*H230,2)</f>
        <v>0</v>
      </c>
      <c r="K230" s="219" t="s">
        <v>21</v>
      </c>
      <c r="L230" s="224"/>
      <c r="M230" s="225" t="s">
        <v>21</v>
      </c>
      <c r="N230" s="226" t="s">
        <v>42</v>
      </c>
      <c r="O230" s="43"/>
      <c r="P230" s="211">
        <f>O230*H230</f>
        <v>0</v>
      </c>
      <c r="Q230" s="211">
        <v>9.7999999999999997E-3</v>
      </c>
      <c r="R230" s="211">
        <f>Q230*H230</f>
        <v>2.9399999999999999E-2</v>
      </c>
      <c r="S230" s="211">
        <v>0</v>
      </c>
      <c r="T230" s="212">
        <f>S230*H230</f>
        <v>0</v>
      </c>
      <c r="AR230" s="25" t="s">
        <v>190</v>
      </c>
      <c r="AT230" s="25" t="s">
        <v>187</v>
      </c>
      <c r="AU230" s="25" t="s">
        <v>81</v>
      </c>
      <c r="AY230" s="25" t="s">
        <v>154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79</v>
      </c>
      <c r="BK230" s="213">
        <f>ROUND(I230*H230,2)</f>
        <v>0</v>
      </c>
      <c r="BL230" s="25" t="s">
        <v>161</v>
      </c>
      <c r="BM230" s="25" t="s">
        <v>873</v>
      </c>
    </row>
    <row r="231" spans="2:65" s="12" customFormat="1">
      <c r="B231" s="227"/>
      <c r="C231" s="228"/>
      <c r="D231" s="214" t="s">
        <v>260</v>
      </c>
      <c r="E231" s="229" t="s">
        <v>21</v>
      </c>
      <c r="F231" s="230" t="s">
        <v>874</v>
      </c>
      <c r="G231" s="228"/>
      <c r="H231" s="231">
        <v>3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260</v>
      </c>
      <c r="AU231" s="237" t="s">
        <v>81</v>
      </c>
      <c r="AV231" s="12" t="s">
        <v>81</v>
      </c>
      <c r="AW231" s="12" t="s">
        <v>35</v>
      </c>
      <c r="AX231" s="12" t="s">
        <v>79</v>
      </c>
      <c r="AY231" s="237" t="s">
        <v>154</v>
      </c>
    </row>
    <row r="232" spans="2:65" s="1" customFormat="1" ht="16.5" customHeight="1">
      <c r="B232" s="42"/>
      <c r="C232" s="202" t="s">
        <v>528</v>
      </c>
      <c r="D232" s="202" t="s">
        <v>157</v>
      </c>
      <c r="E232" s="203" t="s">
        <v>875</v>
      </c>
      <c r="F232" s="204" t="s">
        <v>876</v>
      </c>
      <c r="G232" s="205" t="s">
        <v>215</v>
      </c>
      <c r="H232" s="206">
        <v>3</v>
      </c>
      <c r="I232" s="207"/>
      <c r="J232" s="208">
        <f>ROUND(I232*H232,2)</f>
        <v>0</v>
      </c>
      <c r="K232" s="204" t="s">
        <v>21</v>
      </c>
      <c r="L232" s="62"/>
      <c r="M232" s="209" t="s">
        <v>21</v>
      </c>
      <c r="N232" s="210" t="s">
        <v>42</v>
      </c>
      <c r="O232" s="43"/>
      <c r="P232" s="211">
        <f>O232*H232</f>
        <v>0</v>
      </c>
      <c r="Q232" s="211">
        <v>1E-4</v>
      </c>
      <c r="R232" s="211">
        <f>Q232*H232</f>
        <v>3.0000000000000003E-4</v>
      </c>
      <c r="S232" s="211">
        <v>0</v>
      </c>
      <c r="T232" s="212">
        <f>S232*H232</f>
        <v>0</v>
      </c>
      <c r="AR232" s="25" t="s">
        <v>161</v>
      </c>
      <c r="AT232" s="25" t="s">
        <v>157</v>
      </c>
      <c r="AU232" s="25" t="s">
        <v>81</v>
      </c>
      <c r="AY232" s="25" t="s">
        <v>154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79</v>
      </c>
      <c r="BK232" s="213">
        <f>ROUND(I232*H232,2)</f>
        <v>0</v>
      </c>
      <c r="BL232" s="25" t="s">
        <v>161</v>
      </c>
      <c r="BM232" s="25" t="s">
        <v>877</v>
      </c>
    </row>
    <row r="233" spans="2:65" s="12" customFormat="1">
      <c r="B233" s="227"/>
      <c r="C233" s="228"/>
      <c r="D233" s="214" t="s">
        <v>260</v>
      </c>
      <c r="E233" s="229" t="s">
        <v>21</v>
      </c>
      <c r="F233" s="230" t="s">
        <v>878</v>
      </c>
      <c r="G233" s="228"/>
      <c r="H233" s="231">
        <v>3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260</v>
      </c>
      <c r="AU233" s="237" t="s">
        <v>81</v>
      </c>
      <c r="AV233" s="12" t="s">
        <v>81</v>
      </c>
      <c r="AW233" s="12" t="s">
        <v>35</v>
      </c>
      <c r="AX233" s="12" t="s">
        <v>79</v>
      </c>
      <c r="AY233" s="237" t="s">
        <v>154</v>
      </c>
    </row>
    <row r="234" spans="2:65" s="1" customFormat="1" ht="16.5" customHeight="1">
      <c r="B234" s="42"/>
      <c r="C234" s="217" t="s">
        <v>532</v>
      </c>
      <c r="D234" s="217" t="s">
        <v>187</v>
      </c>
      <c r="E234" s="218" t="s">
        <v>879</v>
      </c>
      <c r="F234" s="219" t="s">
        <v>880</v>
      </c>
      <c r="G234" s="220" t="s">
        <v>215</v>
      </c>
      <c r="H234" s="221">
        <v>3</v>
      </c>
      <c r="I234" s="222"/>
      <c r="J234" s="223">
        <f>ROUND(I234*H234,2)</f>
        <v>0</v>
      </c>
      <c r="K234" s="219" t="s">
        <v>21</v>
      </c>
      <c r="L234" s="224"/>
      <c r="M234" s="225" t="s">
        <v>21</v>
      </c>
      <c r="N234" s="226" t="s">
        <v>42</v>
      </c>
      <c r="O234" s="43"/>
      <c r="P234" s="211">
        <f>O234*H234</f>
        <v>0</v>
      </c>
      <c r="Q234" s="211">
        <v>2.5000000000000001E-3</v>
      </c>
      <c r="R234" s="211">
        <f>Q234*H234</f>
        <v>7.4999999999999997E-3</v>
      </c>
      <c r="S234" s="211">
        <v>0</v>
      </c>
      <c r="T234" s="212">
        <f>S234*H234</f>
        <v>0</v>
      </c>
      <c r="AR234" s="25" t="s">
        <v>190</v>
      </c>
      <c r="AT234" s="25" t="s">
        <v>187</v>
      </c>
      <c r="AU234" s="25" t="s">
        <v>81</v>
      </c>
      <c r="AY234" s="25" t="s">
        <v>154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5" t="s">
        <v>79</v>
      </c>
      <c r="BK234" s="213">
        <f>ROUND(I234*H234,2)</f>
        <v>0</v>
      </c>
      <c r="BL234" s="25" t="s">
        <v>161</v>
      </c>
      <c r="BM234" s="25" t="s">
        <v>881</v>
      </c>
    </row>
    <row r="235" spans="2:65" s="1" customFormat="1" ht="16.5" customHeight="1">
      <c r="B235" s="42"/>
      <c r="C235" s="202" t="s">
        <v>536</v>
      </c>
      <c r="D235" s="202" t="s">
        <v>157</v>
      </c>
      <c r="E235" s="203" t="s">
        <v>882</v>
      </c>
      <c r="F235" s="204" t="s">
        <v>883</v>
      </c>
      <c r="G235" s="205" t="s">
        <v>215</v>
      </c>
      <c r="H235" s="206">
        <v>5</v>
      </c>
      <c r="I235" s="207"/>
      <c r="J235" s="208">
        <f>ROUND(I235*H235,2)</f>
        <v>0</v>
      </c>
      <c r="K235" s="204" t="s">
        <v>21</v>
      </c>
      <c r="L235" s="62"/>
      <c r="M235" s="209" t="s">
        <v>21</v>
      </c>
      <c r="N235" s="210" t="s">
        <v>42</v>
      </c>
      <c r="O235" s="43"/>
      <c r="P235" s="211">
        <f>O235*H235</f>
        <v>0</v>
      </c>
      <c r="Q235" s="211">
        <v>1.2E-4</v>
      </c>
      <c r="R235" s="211">
        <f>Q235*H235</f>
        <v>6.0000000000000006E-4</v>
      </c>
      <c r="S235" s="211">
        <v>0</v>
      </c>
      <c r="T235" s="212">
        <f>S235*H235</f>
        <v>0</v>
      </c>
      <c r="AR235" s="25" t="s">
        <v>161</v>
      </c>
      <c r="AT235" s="25" t="s">
        <v>157</v>
      </c>
      <c r="AU235" s="25" t="s">
        <v>81</v>
      </c>
      <c r="AY235" s="25" t="s">
        <v>154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79</v>
      </c>
      <c r="BK235" s="213">
        <f>ROUND(I235*H235,2)</f>
        <v>0</v>
      </c>
      <c r="BL235" s="25" t="s">
        <v>161</v>
      </c>
      <c r="BM235" s="25" t="s">
        <v>884</v>
      </c>
    </row>
    <row r="236" spans="2:65" s="1" customFormat="1" ht="16.5" customHeight="1">
      <c r="B236" s="42"/>
      <c r="C236" s="217" t="s">
        <v>538</v>
      </c>
      <c r="D236" s="217" t="s">
        <v>187</v>
      </c>
      <c r="E236" s="218" t="s">
        <v>885</v>
      </c>
      <c r="F236" s="219" t="s">
        <v>886</v>
      </c>
      <c r="G236" s="220" t="s">
        <v>215</v>
      </c>
      <c r="H236" s="221">
        <v>4</v>
      </c>
      <c r="I236" s="222"/>
      <c r="J236" s="223">
        <f>ROUND(I236*H236,2)</f>
        <v>0</v>
      </c>
      <c r="K236" s="219" t="s">
        <v>21</v>
      </c>
      <c r="L236" s="224"/>
      <c r="M236" s="225" t="s">
        <v>21</v>
      </c>
      <c r="N236" s="226" t="s">
        <v>42</v>
      </c>
      <c r="O236" s="43"/>
      <c r="P236" s="211">
        <f>O236*H236</f>
        <v>0</v>
      </c>
      <c r="Q236" s="211">
        <v>1.6899999999999998E-2</v>
      </c>
      <c r="R236" s="211">
        <f>Q236*H236</f>
        <v>6.7599999999999993E-2</v>
      </c>
      <c r="S236" s="211">
        <v>0</v>
      </c>
      <c r="T236" s="212">
        <f>S236*H236</f>
        <v>0</v>
      </c>
      <c r="AR236" s="25" t="s">
        <v>190</v>
      </c>
      <c r="AT236" s="25" t="s">
        <v>187</v>
      </c>
      <c r="AU236" s="25" t="s">
        <v>81</v>
      </c>
      <c r="AY236" s="25" t="s">
        <v>154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79</v>
      </c>
      <c r="BK236" s="213">
        <f>ROUND(I236*H236,2)</f>
        <v>0</v>
      </c>
      <c r="BL236" s="25" t="s">
        <v>161</v>
      </c>
      <c r="BM236" s="25" t="s">
        <v>887</v>
      </c>
    </row>
    <row r="237" spans="2:65" s="12" customFormat="1">
      <c r="B237" s="227"/>
      <c r="C237" s="228"/>
      <c r="D237" s="214" t="s">
        <v>260</v>
      </c>
      <c r="E237" s="229" t="s">
        <v>21</v>
      </c>
      <c r="F237" s="230" t="s">
        <v>860</v>
      </c>
      <c r="G237" s="228"/>
      <c r="H237" s="231">
        <v>4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260</v>
      </c>
      <c r="AU237" s="237" t="s">
        <v>81</v>
      </c>
      <c r="AV237" s="12" t="s">
        <v>81</v>
      </c>
      <c r="AW237" s="12" t="s">
        <v>35</v>
      </c>
      <c r="AX237" s="12" t="s">
        <v>79</v>
      </c>
      <c r="AY237" s="237" t="s">
        <v>154</v>
      </c>
    </row>
    <row r="238" spans="2:65" s="1" customFormat="1" ht="16.5" customHeight="1">
      <c r="B238" s="42"/>
      <c r="C238" s="217" t="s">
        <v>540</v>
      </c>
      <c r="D238" s="217" t="s">
        <v>187</v>
      </c>
      <c r="E238" s="218" t="s">
        <v>888</v>
      </c>
      <c r="F238" s="219" t="s">
        <v>889</v>
      </c>
      <c r="G238" s="220" t="s">
        <v>215</v>
      </c>
      <c r="H238" s="221">
        <v>1</v>
      </c>
      <c r="I238" s="222"/>
      <c r="J238" s="223">
        <f>ROUND(I238*H238,2)</f>
        <v>0</v>
      </c>
      <c r="K238" s="219" t="s">
        <v>21</v>
      </c>
      <c r="L238" s="224"/>
      <c r="M238" s="225" t="s">
        <v>21</v>
      </c>
      <c r="N238" s="226" t="s">
        <v>42</v>
      </c>
      <c r="O238" s="43"/>
      <c r="P238" s="211">
        <f>O238*H238</f>
        <v>0</v>
      </c>
      <c r="Q238" s="211">
        <v>1.8200000000000001E-2</v>
      </c>
      <c r="R238" s="211">
        <f>Q238*H238</f>
        <v>1.8200000000000001E-2</v>
      </c>
      <c r="S238" s="211">
        <v>0</v>
      </c>
      <c r="T238" s="212">
        <f>S238*H238</f>
        <v>0</v>
      </c>
      <c r="AR238" s="25" t="s">
        <v>190</v>
      </c>
      <c r="AT238" s="25" t="s">
        <v>187</v>
      </c>
      <c r="AU238" s="25" t="s">
        <v>81</v>
      </c>
      <c r="AY238" s="25" t="s">
        <v>154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79</v>
      </c>
      <c r="BK238" s="213">
        <f>ROUND(I238*H238,2)</f>
        <v>0</v>
      </c>
      <c r="BL238" s="25" t="s">
        <v>161</v>
      </c>
      <c r="BM238" s="25" t="s">
        <v>890</v>
      </c>
    </row>
    <row r="239" spans="2:65" s="12" customFormat="1">
      <c r="B239" s="227"/>
      <c r="C239" s="228"/>
      <c r="D239" s="214" t="s">
        <v>260</v>
      </c>
      <c r="E239" s="229" t="s">
        <v>21</v>
      </c>
      <c r="F239" s="230" t="s">
        <v>891</v>
      </c>
      <c r="G239" s="228"/>
      <c r="H239" s="231">
        <v>1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260</v>
      </c>
      <c r="AU239" s="237" t="s">
        <v>81</v>
      </c>
      <c r="AV239" s="12" t="s">
        <v>81</v>
      </c>
      <c r="AW239" s="12" t="s">
        <v>35</v>
      </c>
      <c r="AX239" s="12" t="s">
        <v>79</v>
      </c>
      <c r="AY239" s="237" t="s">
        <v>154</v>
      </c>
    </row>
    <row r="240" spans="2:65" s="1" customFormat="1" ht="16.5" customHeight="1">
      <c r="B240" s="42"/>
      <c r="C240" s="202" t="s">
        <v>544</v>
      </c>
      <c r="D240" s="202" t="s">
        <v>157</v>
      </c>
      <c r="E240" s="203" t="s">
        <v>892</v>
      </c>
      <c r="F240" s="204" t="s">
        <v>893</v>
      </c>
      <c r="G240" s="205" t="s">
        <v>215</v>
      </c>
      <c r="H240" s="206">
        <v>6</v>
      </c>
      <c r="I240" s="207"/>
      <c r="J240" s="208">
        <f>ROUND(I240*H240,2)</f>
        <v>0</v>
      </c>
      <c r="K240" s="204" t="s">
        <v>21</v>
      </c>
      <c r="L240" s="62"/>
      <c r="M240" s="209" t="s">
        <v>21</v>
      </c>
      <c r="N240" s="210" t="s">
        <v>42</v>
      </c>
      <c r="O240" s="43"/>
      <c r="P240" s="211">
        <f>O240*H240</f>
        <v>0</v>
      </c>
      <c r="Q240" s="211">
        <v>1.1E-4</v>
      </c>
      <c r="R240" s="211">
        <f>Q240*H240</f>
        <v>6.6E-4</v>
      </c>
      <c r="S240" s="211">
        <v>0</v>
      </c>
      <c r="T240" s="212">
        <f>S240*H240</f>
        <v>0</v>
      </c>
      <c r="AR240" s="25" t="s">
        <v>161</v>
      </c>
      <c r="AT240" s="25" t="s">
        <v>157</v>
      </c>
      <c r="AU240" s="25" t="s">
        <v>81</v>
      </c>
      <c r="AY240" s="25" t="s">
        <v>154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25" t="s">
        <v>79</v>
      </c>
      <c r="BK240" s="213">
        <f>ROUND(I240*H240,2)</f>
        <v>0</v>
      </c>
      <c r="BL240" s="25" t="s">
        <v>161</v>
      </c>
      <c r="BM240" s="25" t="s">
        <v>894</v>
      </c>
    </row>
    <row r="241" spans="2:65" s="12" customFormat="1">
      <c r="B241" s="227"/>
      <c r="C241" s="228"/>
      <c r="D241" s="214" t="s">
        <v>260</v>
      </c>
      <c r="E241" s="229" t="s">
        <v>21</v>
      </c>
      <c r="F241" s="230" t="s">
        <v>864</v>
      </c>
      <c r="G241" s="228"/>
      <c r="H241" s="231">
        <v>6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260</v>
      </c>
      <c r="AU241" s="237" t="s">
        <v>81</v>
      </c>
      <c r="AV241" s="12" t="s">
        <v>81</v>
      </c>
      <c r="AW241" s="12" t="s">
        <v>35</v>
      </c>
      <c r="AX241" s="12" t="s">
        <v>79</v>
      </c>
      <c r="AY241" s="237" t="s">
        <v>154</v>
      </c>
    </row>
    <row r="242" spans="2:65" s="1" customFormat="1" ht="16.5" customHeight="1">
      <c r="B242" s="42"/>
      <c r="C242" s="217" t="s">
        <v>548</v>
      </c>
      <c r="D242" s="217" t="s">
        <v>187</v>
      </c>
      <c r="E242" s="218" t="s">
        <v>895</v>
      </c>
      <c r="F242" s="219" t="s">
        <v>896</v>
      </c>
      <c r="G242" s="220" t="s">
        <v>215</v>
      </c>
      <c r="H242" s="221">
        <v>6</v>
      </c>
      <c r="I242" s="222"/>
      <c r="J242" s="223">
        <f>ROUND(I242*H242,2)</f>
        <v>0</v>
      </c>
      <c r="K242" s="219" t="s">
        <v>21</v>
      </c>
      <c r="L242" s="224"/>
      <c r="M242" s="225" t="s">
        <v>21</v>
      </c>
      <c r="N242" s="226" t="s">
        <v>42</v>
      </c>
      <c r="O242" s="43"/>
      <c r="P242" s="211">
        <f>O242*H242</f>
        <v>0</v>
      </c>
      <c r="Q242" s="211">
        <v>6.3E-3</v>
      </c>
      <c r="R242" s="211">
        <f>Q242*H242</f>
        <v>3.78E-2</v>
      </c>
      <c r="S242" s="211">
        <v>0</v>
      </c>
      <c r="T242" s="212">
        <f>S242*H242</f>
        <v>0</v>
      </c>
      <c r="AR242" s="25" t="s">
        <v>190</v>
      </c>
      <c r="AT242" s="25" t="s">
        <v>187</v>
      </c>
      <c r="AU242" s="25" t="s">
        <v>81</v>
      </c>
      <c r="AY242" s="25" t="s">
        <v>154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79</v>
      </c>
      <c r="BK242" s="213">
        <f>ROUND(I242*H242,2)</f>
        <v>0</v>
      </c>
      <c r="BL242" s="25" t="s">
        <v>161</v>
      </c>
      <c r="BM242" s="25" t="s">
        <v>897</v>
      </c>
    </row>
    <row r="243" spans="2:65" s="1" customFormat="1" ht="16.5" customHeight="1">
      <c r="B243" s="42"/>
      <c r="C243" s="202" t="s">
        <v>552</v>
      </c>
      <c r="D243" s="202" t="s">
        <v>157</v>
      </c>
      <c r="E243" s="203" t="s">
        <v>898</v>
      </c>
      <c r="F243" s="204" t="s">
        <v>899</v>
      </c>
      <c r="G243" s="205" t="s">
        <v>900</v>
      </c>
      <c r="H243" s="206">
        <v>3</v>
      </c>
      <c r="I243" s="207"/>
      <c r="J243" s="208">
        <f>ROUND(I243*H243,2)</f>
        <v>0</v>
      </c>
      <c r="K243" s="204" t="s">
        <v>21</v>
      </c>
      <c r="L243" s="62"/>
      <c r="M243" s="209" t="s">
        <v>21</v>
      </c>
      <c r="N243" s="210" t="s">
        <v>42</v>
      </c>
      <c r="O243" s="43"/>
      <c r="P243" s="211">
        <f>O243*H243</f>
        <v>0</v>
      </c>
      <c r="Q243" s="211">
        <v>3.1E-4</v>
      </c>
      <c r="R243" s="211">
        <f>Q243*H243</f>
        <v>9.3000000000000005E-4</v>
      </c>
      <c r="S243" s="211">
        <v>0</v>
      </c>
      <c r="T243" s="212">
        <f>S243*H243</f>
        <v>0</v>
      </c>
      <c r="AR243" s="25" t="s">
        <v>161</v>
      </c>
      <c r="AT243" s="25" t="s">
        <v>157</v>
      </c>
      <c r="AU243" s="25" t="s">
        <v>81</v>
      </c>
      <c r="AY243" s="25" t="s">
        <v>154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25" t="s">
        <v>79</v>
      </c>
      <c r="BK243" s="213">
        <f>ROUND(I243*H243,2)</f>
        <v>0</v>
      </c>
      <c r="BL243" s="25" t="s">
        <v>161</v>
      </c>
      <c r="BM243" s="25" t="s">
        <v>901</v>
      </c>
    </row>
    <row r="244" spans="2:65" s="12" customFormat="1">
      <c r="B244" s="227"/>
      <c r="C244" s="228"/>
      <c r="D244" s="214" t="s">
        <v>260</v>
      </c>
      <c r="E244" s="229" t="s">
        <v>21</v>
      </c>
      <c r="F244" s="230" t="s">
        <v>902</v>
      </c>
      <c r="G244" s="228"/>
      <c r="H244" s="231">
        <v>3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260</v>
      </c>
      <c r="AU244" s="237" t="s">
        <v>81</v>
      </c>
      <c r="AV244" s="12" t="s">
        <v>81</v>
      </c>
      <c r="AW244" s="12" t="s">
        <v>35</v>
      </c>
      <c r="AX244" s="12" t="s">
        <v>79</v>
      </c>
      <c r="AY244" s="237" t="s">
        <v>154</v>
      </c>
    </row>
    <row r="245" spans="2:65" s="1" customFormat="1" ht="16.5" customHeight="1">
      <c r="B245" s="42"/>
      <c r="C245" s="202" t="s">
        <v>556</v>
      </c>
      <c r="D245" s="202" t="s">
        <v>157</v>
      </c>
      <c r="E245" s="203" t="s">
        <v>903</v>
      </c>
      <c r="F245" s="204" t="s">
        <v>904</v>
      </c>
      <c r="G245" s="205" t="s">
        <v>900</v>
      </c>
      <c r="H245" s="206">
        <v>4</v>
      </c>
      <c r="I245" s="207"/>
      <c r="J245" s="208">
        <f>ROUND(I245*H245,2)</f>
        <v>0</v>
      </c>
      <c r="K245" s="204" t="s">
        <v>21</v>
      </c>
      <c r="L245" s="62"/>
      <c r="M245" s="209" t="s">
        <v>21</v>
      </c>
      <c r="N245" s="210" t="s">
        <v>42</v>
      </c>
      <c r="O245" s="43"/>
      <c r="P245" s="211">
        <f>O245*H245</f>
        <v>0</v>
      </c>
      <c r="Q245" s="211">
        <v>3.1E-4</v>
      </c>
      <c r="R245" s="211">
        <f>Q245*H245</f>
        <v>1.24E-3</v>
      </c>
      <c r="S245" s="211">
        <v>0</v>
      </c>
      <c r="T245" s="212">
        <f>S245*H245</f>
        <v>0</v>
      </c>
      <c r="AR245" s="25" t="s">
        <v>161</v>
      </c>
      <c r="AT245" s="25" t="s">
        <v>157</v>
      </c>
      <c r="AU245" s="25" t="s">
        <v>81</v>
      </c>
      <c r="AY245" s="25" t="s">
        <v>154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25" t="s">
        <v>79</v>
      </c>
      <c r="BK245" s="213">
        <f>ROUND(I245*H245,2)</f>
        <v>0</v>
      </c>
      <c r="BL245" s="25" t="s">
        <v>161</v>
      </c>
      <c r="BM245" s="25" t="s">
        <v>905</v>
      </c>
    </row>
    <row r="246" spans="2:65" s="12" customFormat="1">
      <c r="B246" s="227"/>
      <c r="C246" s="228"/>
      <c r="D246" s="214" t="s">
        <v>260</v>
      </c>
      <c r="E246" s="229" t="s">
        <v>21</v>
      </c>
      <c r="F246" s="230" t="s">
        <v>906</v>
      </c>
      <c r="G246" s="228"/>
      <c r="H246" s="231">
        <v>4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260</v>
      </c>
      <c r="AU246" s="237" t="s">
        <v>81</v>
      </c>
      <c r="AV246" s="12" t="s">
        <v>81</v>
      </c>
      <c r="AW246" s="12" t="s">
        <v>35</v>
      </c>
      <c r="AX246" s="12" t="s">
        <v>79</v>
      </c>
      <c r="AY246" s="237" t="s">
        <v>154</v>
      </c>
    </row>
    <row r="247" spans="2:65" s="1" customFormat="1" ht="16.5" customHeight="1">
      <c r="B247" s="42"/>
      <c r="C247" s="202" t="s">
        <v>560</v>
      </c>
      <c r="D247" s="202" t="s">
        <v>157</v>
      </c>
      <c r="E247" s="203" t="s">
        <v>907</v>
      </c>
      <c r="F247" s="204" t="s">
        <v>908</v>
      </c>
      <c r="G247" s="205" t="s">
        <v>900</v>
      </c>
      <c r="H247" s="206">
        <v>2</v>
      </c>
      <c r="I247" s="207"/>
      <c r="J247" s="208">
        <f>ROUND(I247*H247,2)</f>
        <v>0</v>
      </c>
      <c r="K247" s="204" t="s">
        <v>21</v>
      </c>
      <c r="L247" s="62"/>
      <c r="M247" s="209" t="s">
        <v>21</v>
      </c>
      <c r="N247" s="210" t="s">
        <v>42</v>
      </c>
      <c r="O247" s="43"/>
      <c r="P247" s="211">
        <f>O247*H247</f>
        <v>0</v>
      </c>
      <c r="Q247" s="211">
        <v>2.5000000000000001E-4</v>
      </c>
      <c r="R247" s="211">
        <f>Q247*H247</f>
        <v>5.0000000000000001E-4</v>
      </c>
      <c r="S247" s="211">
        <v>0</v>
      </c>
      <c r="T247" s="212">
        <f>S247*H247</f>
        <v>0</v>
      </c>
      <c r="AR247" s="25" t="s">
        <v>161</v>
      </c>
      <c r="AT247" s="25" t="s">
        <v>157</v>
      </c>
      <c r="AU247" s="25" t="s">
        <v>81</v>
      </c>
      <c r="AY247" s="25" t="s">
        <v>154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25" t="s">
        <v>79</v>
      </c>
      <c r="BK247" s="213">
        <f>ROUND(I247*H247,2)</f>
        <v>0</v>
      </c>
      <c r="BL247" s="25" t="s">
        <v>161</v>
      </c>
      <c r="BM247" s="25" t="s">
        <v>909</v>
      </c>
    </row>
    <row r="248" spans="2:65" s="12" customFormat="1">
      <c r="B248" s="227"/>
      <c r="C248" s="228"/>
      <c r="D248" s="214" t="s">
        <v>260</v>
      </c>
      <c r="E248" s="229" t="s">
        <v>21</v>
      </c>
      <c r="F248" s="230" t="s">
        <v>910</v>
      </c>
      <c r="G248" s="228"/>
      <c r="H248" s="231">
        <v>2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260</v>
      </c>
      <c r="AU248" s="237" t="s">
        <v>81</v>
      </c>
      <c r="AV248" s="12" t="s">
        <v>81</v>
      </c>
      <c r="AW248" s="12" t="s">
        <v>35</v>
      </c>
      <c r="AX248" s="12" t="s">
        <v>79</v>
      </c>
      <c r="AY248" s="237" t="s">
        <v>154</v>
      </c>
    </row>
    <row r="249" spans="2:65" s="1" customFormat="1" ht="16.5" customHeight="1">
      <c r="B249" s="42"/>
      <c r="C249" s="202" t="s">
        <v>564</v>
      </c>
      <c r="D249" s="202" t="s">
        <v>157</v>
      </c>
      <c r="E249" s="203" t="s">
        <v>911</v>
      </c>
      <c r="F249" s="204" t="s">
        <v>912</v>
      </c>
      <c r="G249" s="205" t="s">
        <v>900</v>
      </c>
      <c r="H249" s="206">
        <v>3</v>
      </c>
      <c r="I249" s="207"/>
      <c r="J249" s="208">
        <f>ROUND(I249*H249,2)</f>
        <v>0</v>
      </c>
      <c r="K249" s="204" t="s">
        <v>21</v>
      </c>
      <c r="L249" s="62"/>
      <c r="M249" s="209" t="s">
        <v>21</v>
      </c>
      <c r="N249" s="210" t="s">
        <v>42</v>
      </c>
      <c r="O249" s="43"/>
      <c r="P249" s="211">
        <f>O249*H249</f>
        <v>0</v>
      </c>
      <c r="Q249" s="211">
        <v>4.2999999999999999E-4</v>
      </c>
      <c r="R249" s="211">
        <f>Q249*H249</f>
        <v>1.2899999999999999E-3</v>
      </c>
      <c r="S249" s="211">
        <v>0</v>
      </c>
      <c r="T249" s="212">
        <f>S249*H249</f>
        <v>0</v>
      </c>
      <c r="AR249" s="25" t="s">
        <v>161</v>
      </c>
      <c r="AT249" s="25" t="s">
        <v>157</v>
      </c>
      <c r="AU249" s="25" t="s">
        <v>81</v>
      </c>
      <c r="AY249" s="25" t="s">
        <v>154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25" t="s">
        <v>79</v>
      </c>
      <c r="BK249" s="213">
        <f>ROUND(I249*H249,2)</f>
        <v>0</v>
      </c>
      <c r="BL249" s="25" t="s">
        <v>161</v>
      </c>
      <c r="BM249" s="25" t="s">
        <v>913</v>
      </c>
    </row>
    <row r="250" spans="2:65" s="12" customFormat="1">
      <c r="B250" s="227"/>
      <c r="C250" s="228"/>
      <c r="D250" s="214" t="s">
        <v>260</v>
      </c>
      <c r="E250" s="229" t="s">
        <v>21</v>
      </c>
      <c r="F250" s="230" t="s">
        <v>914</v>
      </c>
      <c r="G250" s="228"/>
      <c r="H250" s="231">
        <v>3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260</v>
      </c>
      <c r="AU250" s="237" t="s">
        <v>81</v>
      </c>
      <c r="AV250" s="12" t="s">
        <v>81</v>
      </c>
      <c r="AW250" s="12" t="s">
        <v>35</v>
      </c>
      <c r="AX250" s="12" t="s">
        <v>79</v>
      </c>
      <c r="AY250" s="237" t="s">
        <v>154</v>
      </c>
    </row>
    <row r="251" spans="2:65" s="1" customFormat="1" ht="16.5" customHeight="1">
      <c r="B251" s="42"/>
      <c r="C251" s="202" t="s">
        <v>915</v>
      </c>
      <c r="D251" s="202" t="s">
        <v>157</v>
      </c>
      <c r="E251" s="203" t="s">
        <v>916</v>
      </c>
      <c r="F251" s="204" t="s">
        <v>917</v>
      </c>
      <c r="G251" s="205" t="s">
        <v>215</v>
      </c>
      <c r="H251" s="206">
        <v>41</v>
      </c>
      <c r="I251" s="207"/>
      <c r="J251" s="208">
        <f>ROUND(I251*H251,2)</f>
        <v>0</v>
      </c>
      <c r="K251" s="204" t="s">
        <v>21</v>
      </c>
      <c r="L251" s="62"/>
      <c r="M251" s="209" t="s">
        <v>21</v>
      </c>
      <c r="N251" s="210" t="s">
        <v>42</v>
      </c>
      <c r="O251" s="43"/>
      <c r="P251" s="211">
        <f>O251*H251</f>
        <v>0</v>
      </c>
      <c r="Q251" s="211">
        <v>9.1800000000000007E-3</v>
      </c>
      <c r="R251" s="211">
        <f>Q251*H251</f>
        <v>0.37638000000000005</v>
      </c>
      <c r="S251" s="211">
        <v>0</v>
      </c>
      <c r="T251" s="212">
        <f>S251*H251</f>
        <v>0</v>
      </c>
      <c r="AR251" s="25" t="s">
        <v>161</v>
      </c>
      <c r="AT251" s="25" t="s">
        <v>157</v>
      </c>
      <c r="AU251" s="25" t="s">
        <v>81</v>
      </c>
      <c r="AY251" s="25" t="s">
        <v>154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79</v>
      </c>
      <c r="BK251" s="213">
        <f>ROUND(I251*H251,2)</f>
        <v>0</v>
      </c>
      <c r="BL251" s="25" t="s">
        <v>161</v>
      </c>
      <c r="BM251" s="25" t="s">
        <v>918</v>
      </c>
    </row>
    <row r="252" spans="2:65" s="12" customFormat="1">
      <c r="B252" s="227"/>
      <c r="C252" s="228"/>
      <c r="D252" s="214" t="s">
        <v>260</v>
      </c>
      <c r="E252" s="229" t="s">
        <v>21</v>
      </c>
      <c r="F252" s="230" t="s">
        <v>919</v>
      </c>
      <c r="G252" s="228"/>
      <c r="H252" s="231">
        <v>41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260</v>
      </c>
      <c r="AU252" s="237" t="s">
        <v>81</v>
      </c>
      <c r="AV252" s="12" t="s">
        <v>81</v>
      </c>
      <c r="AW252" s="12" t="s">
        <v>35</v>
      </c>
      <c r="AX252" s="12" t="s">
        <v>79</v>
      </c>
      <c r="AY252" s="237" t="s">
        <v>154</v>
      </c>
    </row>
    <row r="253" spans="2:65" s="1" customFormat="1" ht="25.5" customHeight="1">
      <c r="B253" s="42"/>
      <c r="C253" s="217" t="s">
        <v>920</v>
      </c>
      <c r="D253" s="217" t="s">
        <v>187</v>
      </c>
      <c r="E253" s="218" t="s">
        <v>921</v>
      </c>
      <c r="F253" s="219" t="s">
        <v>922</v>
      </c>
      <c r="G253" s="220" t="s">
        <v>215</v>
      </c>
      <c r="H253" s="221">
        <v>6.06</v>
      </c>
      <c r="I253" s="222"/>
      <c r="J253" s="223">
        <f>ROUND(I253*H253,2)</f>
        <v>0</v>
      </c>
      <c r="K253" s="219" t="s">
        <v>21</v>
      </c>
      <c r="L253" s="224"/>
      <c r="M253" s="225" t="s">
        <v>21</v>
      </c>
      <c r="N253" s="226" t="s">
        <v>42</v>
      </c>
      <c r="O253" s="43"/>
      <c r="P253" s="211">
        <f>O253*H253</f>
        <v>0</v>
      </c>
      <c r="Q253" s="211">
        <v>0.254</v>
      </c>
      <c r="R253" s="211">
        <f>Q253*H253</f>
        <v>1.5392399999999999</v>
      </c>
      <c r="S253" s="211">
        <v>0</v>
      </c>
      <c r="T253" s="212">
        <f>S253*H253</f>
        <v>0</v>
      </c>
      <c r="AR253" s="25" t="s">
        <v>190</v>
      </c>
      <c r="AT253" s="25" t="s">
        <v>187</v>
      </c>
      <c r="AU253" s="25" t="s">
        <v>81</v>
      </c>
      <c r="AY253" s="25" t="s">
        <v>154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79</v>
      </c>
      <c r="BK253" s="213">
        <f>ROUND(I253*H253,2)</f>
        <v>0</v>
      </c>
      <c r="BL253" s="25" t="s">
        <v>161</v>
      </c>
      <c r="BM253" s="25" t="s">
        <v>923</v>
      </c>
    </row>
    <row r="254" spans="2:65" s="12" customFormat="1">
      <c r="B254" s="227"/>
      <c r="C254" s="228"/>
      <c r="D254" s="214" t="s">
        <v>260</v>
      </c>
      <c r="E254" s="229" t="s">
        <v>21</v>
      </c>
      <c r="F254" s="230" t="s">
        <v>924</v>
      </c>
      <c r="G254" s="228"/>
      <c r="H254" s="231">
        <v>6.06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260</v>
      </c>
      <c r="AU254" s="237" t="s">
        <v>81</v>
      </c>
      <c r="AV254" s="12" t="s">
        <v>81</v>
      </c>
      <c r="AW254" s="12" t="s">
        <v>35</v>
      </c>
      <c r="AX254" s="12" t="s">
        <v>79</v>
      </c>
      <c r="AY254" s="237" t="s">
        <v>154</v>
      </c>
    </row>
    <row r="255" spans="2:65" s="1" customFormat="1" ht="25.5" customHeight="1">
      <c r="B255" s="42"/>
      <c r="C255" s="217" t="s">
        <v>925</v>
      </c>
      <c r="D255" s="217" t="s">
        <v>187</v>
      </c>
      <c r="E255" s="218" t="s">
        <v>926</v>
      </c>
      <c r="F255" s="219" t="s">
        <v>927</v>
      </c>
      <c r="G255" s="220" t="s">
        <v>215</v>
      </c>
      <c r="H255" s="221">
        <v>5.05</v>
      </c>
      <c r="I255" s="222"/>
      <c r="J255" s="223">
        <f>ROUND(I255*H255,2)</f>
        <v>0</v>
      </c>
      <c r="K255" s="219" t="s">
        <v>21</v>
      </c>
      <c r="L255" s="224"/>
      <c r="M255" s="225" t="s">
        <v>21</v>
      </c>
      <c r="N255" s="226" t="s">
        <v>42</v>
      </c>
      <c r="O255" s="43"/>
      <c r="P255" s="211">
        <f>O255*H255</f>
        <v>0</v>
      </c>
      <c r="Q255" s="211">
        <v>0.50600000000000001</v>
      </c>
      <c r="R255" s="211">
        <f>Q255*H255</f>
        <v>2.5552999999999999</v>
      </c>
      <c r="S255" s="211">
        <v>0</v>
      </c>
      <c r="T255" s="212">
        <f>S255*H255</f>
        <v>0</v>
      </c>
      <c r="AR255" s="25" t="s">
        <v>190</v>
      </c>
      <c r="AT255" s="25" t="s">
        <v>187</v>
      </c>
      <c r="AU255" s="25" t="s">
        <v>81</v>
      </c>
      <c r="AY255" s="25" t="s">
        <v>154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79</v>
      </c>
      <c r="BK255" s="213">
        <f>ROUND(I255*H255,2)</f>
        <v>0</v>
      </c>
      <c r="BL255" s="25" t="s">
        <v>161</v>
      </c>
      <c r="BM255" s="25" t="s">
        <v>928</v>
      </c>
    </row>
    <row r="256" spans="2:65" s="12" customFormat="1">
      <c r="B256" s="227"/>
      <c r="C256" s="228"/>
      <c r="D256" s="214" t="s">
        <v>260</v>
      </c>
      <c r="E256" s="229" t="s">
        <v>21</v>
      </c>
      <c r="F256" s="230" t="s">
        <v>929</v>
      </c>
      <c r="G256" s="228"/>
      <c r="H256" s="231">
        <v>5.05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260</v>
      </c>
      <c r="AU256" s="237" t="s">
        <v>81</v>
      </c>
      <c r="AV256" s="12" t="s">
        <v>81</v>
      </c>
      <c r="AW256" s="12" t="s">
        <v>35</v>
      </c>
      <c r="AX256" s="12" t="s">
        <v>79</v>
      </c>
      <c r="AY256" s="237" t="s">
        <v>154</v>
      </c>
    </row>
    <row r="257" spans="2:65" s="1" customFormat="1" ht="25.5" customHeight="1">
      <c r="B257" s="42"/>
      <c r="C257" s="217" t="s">
        <v>930</v>
      </c>
      <c r="D257" s="217" t="s">
        <v>187</v>
      </c>
      <c r="E257" s="218" t="s">
        <v>931</v>
      </c>
      <c r="F257" s="219" t="s">
        <v>932</v>
      </c>
      <c r="G257" s="220" t="s">
        <v>215</v>
      </c>
      <c r="H257" s="221">
        <v>6.06</v>
      </c>
      <c r="I257" s="222"/>
      <c r="J257" s="223">
        <f>ROUND(I257*H257,2)</f>
        <v>0</v>
      </c>
      <c r="K257" s="219" t="s">
        <v>21</v>
      </c>
      <c r="L257" s="224"/>
      <c r="M257" s="225" t="s">
        <v>21</v>
      </c>
      <c r="N257" s="226" t="s">
        <v>42</v>
      </c>
      <c r="O257" s="43"/>
      <c r="P257" s="211">
        <f>O257*H257</f>
        <v>0</v>
      </c>
      <c r="Q257" s="211">
        <v>1.0129999999999999</v>
      </c>
      <c r="R257" s="211">
        <f>Q257*H257</f>
        <v>6.1387799999999988</v>
      </c>
      <c r="S257" s="211">
        <v>0</v>
      </c>
      <c r="T257" s="212">
        <f>S257*H257</f>
        <v>0</v>
      </c>
      <c r="AR257" s="25" t="s">
        <v>190</v>
      </c>
      <c r="AT257" s="25" t="s">
        <v>187</v>
      </c>
      <c r="AU257" s="25" t="s">
        <v>81</v>
      </c>
      <c r="AY257" s="25" t="s">
        <v>154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25" t="s">
        <v>79</v>
      </c>
      <c r="BK257" s="213">
        <f>ROUND(I257*H257,2)</f>
        <v>0</v>
      </c>
      <c r="BL257" s="25" t="s">
        <v>161</v>
      </c>
      <c r="BM257" s="25" t="s">
        <v>933</v>
      </c>
    </row>
    <row r="258" spans="2:65" s="12" customFormat="1">
      <c r="B258" s="227"/>
      <c r="C258" s="228"/>
      <c r="D258" s="214" t="s">
        <v>260</v>
      </c>
      <c r="E258" s="229" t="s">
        <v>21</v>
      </c>
      <c r="F258" s="230" t="s">
        <v>924</v>
      </c>
      <c r="G258" s="228"/>
      <c r="H258" s="231">
        <v>6.06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260</v>
      </c>
      <c r="AU258" s="237" t="s">
        <v>81</v>
      </c>
      <c r="AV258" s="12" t="s">
        <v>81</v>
      </c>
      <c r="AW258" s="12" t="s">
        <v>35</v>
      </c>
      <c r="AX258" s="12" t="s">
        <v>79</v>
      </c>
      <c r="AY258" s="237" t="s">
        <v>154</v>
      </c>
    </row>
    <row r="259" spans="2:65" s="1" customFormat="1" ht="16.5" customHeight="1">
      <c r="B259" s="42"/>
      <c r="C259" s="202" t="s">
        <v>934</v>
      </c>
      <c r="D259" s="202" t="s">
        <v>157</v>
      </c>
      <c r="E259" s="203" t="s">
        <v>935</v>
      </c>
      <c r="F259" s="204" t="s">
        <v>936</v>
      </c>
      <c r="G259" s="205" t="s">
        <v>215</v>
      </c>
      <c r="H259" s="206">
        <v>4</v>
      </c>
      <c r="I259" s="207"/>
      <c r="J259" s="208">
        <f>ROUND(I259*H259,2)</f>
        <v>0</v>
      </c>
      <c r="K259" s="204" t="s">
        <v>21</v>
      </c>
      <c r="L259" s="62"/>
      <c r="M259" s="209" t="s">
        <v>21</v>
      </c>
      <c r="N259" s="210" t="s">
        <v>42</v>
      </c>
      <c r="O259" s="43"/>
      <c r="P259" s="211">
        <f>O259*H259</f>
        <v>0</v>
      </c>
      <c r="Q259" s="211">
        <v>1.1469999999999999E-2</v>
      </c>
      <c r="R259" s="211">
        <f>Q259*H259</f>
        <v>4.5879999999999997E-2</v>
      </c>
      <c r="S259" s="211">
        <v>0</v>
      </c>
      <c r="T259" s="212">
        <f>S259*H259</f>
        <v>0</v>
      </c>
      <c r="AR259" s="25" t="s">
        <v>161</v>
      </c>
      <c r="AT259" s="25" t="s">
        <v>157</v>
      </c>
      <c r="AU259" s="25" t="s">
        <v>81</v>
      </c>
      <c r="AY259" s="25" t="s">
        <v>154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79</v>
      </c>
      <c r="BK259" s="213">
        <f>ROUND(I259*H259,2)</f>
        <v>0</v>
      </c>
      <c r="BL259" s="25" t="s">
        <v>161</v>
      </c>
      <c r="BM259" s="25" t="s">
        <v>937</v>
      </c>
    </row>
    <row r="260" spans="2:65" s="1" customFormat="1" ht="16.5" customHeight="1">
      <c r="B260" s="42"/>
      <c r="C260" s="217" t="s">
        <v>938</v>
      </c>
      <c r="D260" s="217" t="s">
        <v>187</v>
      </c>
      <c r="E260" s="218" t="s">
        <v>939</v>
      </c>
      <c r="F260" s="219" t="s">
        <v>940</v>
      </c>
      <c r="G260" s="220" t="s">
        <v>215</v>
      </c>
      <c r="H260" s="221">
        <v>4.04</v>
      </c>
      <c r="I260" s="222"/>
      <c r="J260" s="223">
        <f>ROUND(I260*H260,2)</f>
        <v>0</v>
      </c>
      <c r="K260" s="219" t="s">
        <v>21</v>
      </c>
      <c r="L260" s="224"/>
      <c r="M260" s="225" t="s">
        <v>21</v>
      </c>
      <c r="N260" s="226" t="s">
        <v>42</v>
      </c>
      <c r="O260" s="43"/>
      <c r="P260" s="211">
        <f>O260*H260</f>
        <v>0</v>
      </c>
      <c r="Q260" s="211">
        <v>0.54800000000000004</v>
      </c>
      <c r="R260" s="211">
        <f>Q260*H260</f>
        <v>2.2139200000000003</v>
      </c>
      <c r="S260" s="211">
        <v>0</v>
      </c>
      <c r="T260" s="212">
        <f>S260*H260</f>
        <v>0</v>
      </c>
      <c r="AR260" s="25" t="s">
        <v>190</v>
      </c>
      <c r="AT260" s="25" t="s">
        <v>187</v>
      </c>
      <c r="AU260" s="25" t="s">
        <v>81</v>
      </c>
      <c r="AY260" s="25" t="s">
        <v>154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5" t="s">
        <v>79</v>
      </c>
      <c r="BK260" s="213">
        <f>ROUND(I260*H260,2)</f>
        <v>0</v>
      </c>
      <c r="BL260" s="25" t="s">
        <v>161</v>
      </c>
      <c r="BM260" s="25" t="s">
        <v>941</v>
      </c>
    </row>
    <row r="261" spans="2:65" s="12" customFormat="1">
      <c r="B261" s="227"/>
      <c r="C261" s="228"/>
      <c r="D261" s="214" t="s">
        <v>260</v>
      </c>
      <c r="E261" s="229" t="s">
        <v>21</v>
      </c>
      <c r="F261" s="230" t="s">
        <v>942</v>
      </c>
      <c r="G261" s="228"/>
      <c r="H261" s="231">
        <v>4.04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260</v>
      </c>
      <c r="AU261" s="237" t="s">
        <v>81</v>
      </c>
      <c r="AV261" s="12" t="s">
        <v>81</v>
      </c>
      <c r="AW261" s="12" t="s">
        <v>35</v>
      </c>
      <c r="AX261" s="12" t="s">
        <v>79</v>
      </c>
      <c r="AY261" s="237" t="s">
        <v>154</v>
      </c>
    </row>
    <row r="262" spans="2:65" s="1" customFormat="1" ht="16.5" customHeight="1">
      <c r="B262" s="42"/>
      <c r="C262" s="202" t="s">
        <v>943</v>
      </c>
      <c r="D262" s="202" t="s">
        <v>157</v>
      </c>
      <c r="E262" s="203" t="s">
        <v>944</v>
      </c>
      <c r="F262" s="204" t="s">
        <v>945</v>
      </c>
      <c r="G262" s="205" t="s">
        <v>215</v>
      </c>
      <c r="H262" s="206">
        <v>12</v>
      </c>
      <c r="I262" s="207"/>
      <c r="J262" s="208">
        <f>ROUND(I262*H262,2)</f>
        <v>0</v>
      </c>
      <c r="K262" s="204" t="s">
        <v>21</v>
      </c>
      <c r="L262" s="62"/>
      <c r="M262" s="209" t="s">
        <v>21</v>
      </c>
      <c r="N262" s="210" t="s">
        <v>42</v>
      </c>
      <c r="O262" s="43"/>
      <c r="P262" s="211">
        <f>O262*H262</f>
        <v>0</v>
      </c>
      <c r="Q262" s="211">
        <v>2.7529999999999999E-2</v>
      </c>
      <c r="R262" s="211">
        <f>Q262*H262</f>
        <v>0.33035999999999999</v>
      </c>
      <c r="S262" s="211">
        <v>0</v>
      </c>
      <c r="T262" s="212">
        <f>S262*H262</f>
        <v>0</v>
      </c>
      <c r="AR262" s="25" t="s">
        <v>161</v>
      </c>
      <c r="AT262" s="25" t="s">
        <v>157</v>
      </c>
      <c r="AU262" s="25" t="s">
        <v>81</v>
      </c>
      <c r="AY262" s="25" t="s">
        <v>154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25" t="s">
        <v>79</v>
      </c>
      <c r="BK262" s="213">
        <f>ROUND(I262*H262,2)</f>
        <v>0</v>
      </c>
      <c r="BL262" s="25" t="s">
        <v>161</v>
      </c>
      <c r="BM262" s="25" t="s">
        <v>946</v>
      </c>
    </row>
    <row r="263" spans="2:65" s="12" customFormat="1">
      <c r="B263" s="227"/>
      <c r="C263" s="228"/>
      <c r="D263" s="214" t="s">
        <v>260</v>
      </c>
      <c r="E263" s="229" t="s">
        <v>21</v>
      </c>
      <c r="F263" s="230" t="s">
        <v>947</v>
      </c>
      <c r="G263" s="228"/>
      <c r="H263" s="231">
        <v>12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260</v>
      </c>
      <c r="AU263" s="237" t="s">
        <v>81</v>
      </c>
      <c r="AV263" s="12" t="s">
        <v>81</v>
      </c>
      <c r="AW263" s="12" t="s">
        <v>35</v>
      </c>
      <c r="AX263" s="12" t="s">
        <v>79</v>
      </c>
      <c r="AY263" s="237" t="s">
        <v>154</v>
      </c>
    </row>
    <row r="264" spans="2:65" s="1" customFormat="1" ht="25.5" customHeight="1">
      <c r="B264" s="42"/>
      <c r="C264" s="217" t="s">
        <v>948</v>
      </c>
      <c r="D264" s="217" t="s">
        <v>187</v>
      </c>
      <c r="E264" s="218" t="s">
        <v>949</v>
      </c>
      <c r="F264" s="219" t="s">
        <v>950</v>
      </c>
      <c r="G264" s="220" t="s">
        <v>215</v>
      </c>
      <c r="H264" s="221">
        <v>9.09</v>
      </c>
      <c r="I264" s="222"/>
      <c r="J264" s="223">
        <f>ROUND(I264*H264,2)</f>
        <v>0</v>
      </c>
      <c r="K264" s="219" t="s">
        <v>21</v>
      </c>
      <c r="L264" s="224"/>
      <c r="M264" s="225" t="s">
        <v>21</v>
      </c>
      <c r="N264" s="226" t="s">
        <v>42</v>
      </c>
      <c r="O264" s="43"/>
      <c r="P264" s="211">
        <f>O264*H264</f>
        <v>0</v>
      </c>
      <c r="Q264" s="211">
        <v>1.87</v>
      </c>
      <c r="R264" s="211">
        <f>Q264*H264</f>
        <v>16.9983</v>
      </c>
      <c r="S264" s="211">
        <v>0</v>
      </c>
      <c r="T264" s="212">
        <f>S264*H264</f>
        <v>0</v>
      </c>
      <c r="AR264" s="25" t="s">
        <v>190</v>
      </c>
      <c r="AT264" s="25" t="s">
        <v>187</v>
      </c>
      <c r="AU264" s="25" t="s">
        <v>81</v>
      </c>
      <c r="AY264" s="25" t="s">
        <v>154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25" t="s">
        <v>79</v>
      </c>
      <c r="BK264" s="213">
        <f>ROUND(I264*H264,2)</f>
        <v>0</v>
      </c>
      <c r="BL264" s="25" t="s">
        <v>161</v>
      </c>
      <c r="BM264" s="25" t="s">
        <v>951</v>
      </c>
    </row>
    <row r="265" spans="2:65" s="12" customFormat="1">
      <c r="B265" s="227"/>
      <c r="C265" s="228"/>
      <c r="D265" s="214" t="s">
        <v>260</v>
      </c>
      <c r="E265" s="229" t="s">
        <v>21</v>
      </c>
      <c r="F265" s="230" t="s">
        <v>952</v>
      </c>
      <c r="G265" s="228"/>
      <c r="H265" s="231">
        <v>9.09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260</v>
      </c>
      <c r="AU265" s="237" t="s">
        <v>81</v>
      </c>
      <c r="AV265" s="12" t="s">
        <v>81</v>
      </c>
      <c r="AW265" s="12" t="s">
        <v>35</v>
      </c>
      <c r="AX265" s="12" t="s">
        <v>79</v>
      </c>
      <c r="AY265" s="237" t="s">
        <v>154</v>
      </c>
    </row>
    <row r="266" spans="2:65" s="1" customFormat="1" ht="25.5" customHeight="1">
      <c r="B266" s="42"/>
      <c r="C266" s="217" t="s">
        <v>953</v>
      </c>
      <c r="D266" s="217" t="s">
        <v>187</v>
      </c>
      <c r="E266" s="218" t="s">
        <v>954</v>
      </c>
      <c r="F266" s="219" t="s">
        <v>955</v>
      </c>
      <c r="G266" s="220" t="s">
        <v>215</v>
      </c>
      <c r="H266" s="221">
        <v>3.03</v>
      </c>
      <c r="I266" s="222"/>
      <c r="J266" s="223">
        <f>ROUND(I266*H266,2)</f>
        <v>0</v>
      </c>
      <c r="K266" s="219" t="s">
        <v>21</v>
      </c>
      <c r="L266" s="224"/>
      <c r="M266" s="225" t="s">
        <v>21</v>
      </c>
      <c r="N266" s="226" t="s">
        <v>42</v>
      </c>
      <c r="O266" s="43"/>
      <c r="P266" s="211">
        <f>O266*H266</f>
        <v>0</v>
      </c>
      <c r="Q266" s="211">
        <v>2.1</v>
      </c>
      <c r="R266" s="211">
        <f>Q266*H266</f>
        <v>6.3629999999999995</v>
      </c>
      <c r="S266" s="211">
        <v>0</v>
      </c>
      <c r="T266" s="212">
        <f>S266*H266</f>
        <v>0</v>
      </c>
      <c r="AR266" s="25" t="s">
        <v>190</v>
      </c>
      <c r="AT266" s="25" t="s">
        <v>187</v>
      </c>
      <c r="AU266" s="25" t="s">
        <v>81</v>
      </c>
      <c r="AY266" s="25" t="s">
        <v>154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25" t="s">
        <v>79</v>
      </c>
      <c r="BK266" s="213">
        <f>ROUND(I266*H266,2)</f>
        <v>0</v>
      </c>
      <c r="BL266" s="25" t="s">
        <v>161</v>
      </c>
      <c r="BM266" s="25" t="s">
        <v>956</v>
      </c>
    </row>
    <row r="267" spans="2:65" s="12" customFormat="1">
      <c r="B267" s="227"/>
      <c r="C267" s="228"/>
      <c r="D267" s="214" t="s">
        <v>260</v>
      </c>
      <c r="E267" s="229" t="s">
        <v>21</v>
      </c>
      <c r="F267" s="230" t="s">
        <v>785</v>
      </c>
      <c r="G267" s="228"/>
      <c r="H267" s="231">
        <v>3.03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260</v>
      </c>
      <c r="AU267" s="237" t="s">
        <v>81</v>
      </c>
      <c r="AV267" s="12" t="s">
        <v>81</v>
      </c>
      <c r="AW267" s="12" t="s">
        <v>35</v>
      </c>
      <c r="AX267" s="12" t="s">
        <v>79</v>
      </c>
      <c r="AY267" s="237" t="s">
        <v>154</v>
      </c>
    </row>
    <row r="268" spans="2:65" s="1" customFormat="1" ht="16.5" customHeight="1">
      <c r="B268" s="42"/>
      <c r="C268" s="202" t="s">
        <v>957</v>
      </c>
      <c r="D268" s="202" t="s">
        <v>157</v>
      </c>
      <c r="E268" s="203" t="s">
        <v>958</v>
      </c>
      <c r="F268" s="204" t="s">
        <v>959</v>
      </c>
      <c r="G268" s="205" t="s">
        <v>215</v>
      </c>
      <c r="H268" s="206">
        <v>8</v>
      </c>
      <c r="I268" s="207"/>
      <c r="J268" s="208">
        <f>ROUND(I268*H268,2)</f>
        <v>0</v>
      </c>
      <c r="K268" s="204" t="s">
        <v>21</v>
      </c>
      <c r="L268" s="62"/>
      <c r="M268" s="209" t="s">
        <v>21</v>
      </c>
      <c r="N268" s="210" t="s">
        <v>42</v>
      </c>
      <c r="O268" s="43"/>
      <c r="P268" s="211">
        <f>O268*H268</f>
        <v>0</v>
      </c>
      <c r="Q268" s="211">
        <v>3.8260000000000002E-2</v>
      </c>
      <c r="R268" s="211">
        <f>Q268*H268</f>
        <v>0.30608000000000002</v>
      </c>
      <c r="S268" s="211">
        <v>0</v>
      </c>
      <c r="T268" s="212">
        <f>S268*H268</f>
        <v>0</v>
      </c>
      <c r="AR268" s="25" t="s">
        <v>161</v>
      </c>
      <c r="AT268" s="25" t="s">
        <v>157</v>
      </c>
      <c r="AU268" s="25" t="s">
        <v>81</v>
      </c>
      <c r="AY268" s="25" t="s">
        <v>154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25" t="s">
        <v>79</v>
      </c>
      <c r="BK268" s="213">
        <f>ROUND(I268*H268,2)</f>
        <v>0</v>
      </c>
      <c r="BL268" s="25" t="s">
        <v>161</v>
      </c>
      <c r="BM268" s="25" t="s">
        <v>960</v>
      </c>
    </row>
    <row r="269" spans="2:65" s="1" customFormat="1" ht="16.5" customHeight="1">
      <c r="B269" s="42"/>
      <c r="C269" s="217" t="s">
        <v>961</v>
      </c>
      <c r="D269" s="217" t="s">
        <v>187</v>
      </c>
      <c r="E269" s="218" t="s">
        <v>962</v>
      </c>
      <c r="F269" s="219" t="s">
        <v>963</v>
      </c>
      <c r="G269" s="220" t="s">
        <v>215</v>
      </c>
      <c r="H269" s="221">
        <v>8.08</v>
      </c>
      <c r="I269" s="222"/>
      <c r="J269" s="223">
        <f>ROUND(I269*H269,2)</f>
        <v>0</v>
      </c>
      <c r="K269" s="219" t="s">
        <v>21</v>
      </c>
      <c r="L269" s="224"/>
      <c r="M269" s="225" t="s">
        <v>21</v>
      </c>
      <c r="N269" s="226" t="s">
        <v>42</v>
      </c>
      <c r="O269" s="43"/>
      <c r="P269" s="211">
        <f>O269*H269</f>
        <v>0</v>
      </c>
      <c r="Q269" s="211">
        <v>0.44900000000000001</v>
      </c>
      <c r="R269" s="211">
        <f>Q269*H269</f>
        <v>3.62792</v>
      </c>
      <c r="S269" s="211">
        <v>0</v>
      </c>
      <c r="T269" s="212">
        <f>S269*H269</f>
        <v>0</v>
      </c>
      <c r="AR269" s="25" t="s">
        <v>190</v>
      </c>
      <c r="AT269" s="25" t="s">
        <v>187</v>
      </c>
      <c r="AU269" s="25" t="s">
        <v>81</v>
      </c>
      <c r="AY269" s="25" t="s">
        <v>154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25" t="s">
        <v>79</v>
      </c>
      <c r="BK269" s="213">
        <f>ROUND(I269*H269,2)</f>
        <v>0</v>
      </c>
      <c r="BL269" s="25" t="s">
        <v>161</v>
      </c>
      <c r="BM269" s="25" t="s">
        <v>964</v>
      </c>
    </row>
    <row r="270" spans="2:65" s="12" customFormat="1">
      <c r="B270" s="227"/>
      <c r="C270" s="228"/>
      <c r="D270" s="214" t="s">
        <v>260</v>
      </c>
      <c r="E270" s="229" t="s">
        <v>21</v>
      </c>
      <c r="F270" s="230" t="s">
        <v>965</v>
      </c>
      <c r="G270" s="228"/>
      <c r="H270" s="231">
        <v>8.08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260</v>
      </c>
      <c r="AU270" s="237" t="s">
        <v>81</v>
      </c>
      <c r="AV270" s="12" t="s">
        <v>81</v>
      </c>
      <c r="AW270" s="12" t="s">
        <v>35</v>
      </c>
      <c r="AX270" s="12" t="s">
        <v>79</v>
      </c>
      <c r="AY270" s="237" t="s">
        <v>154</v>
      </c>
    </row>
    <row r="271" spans="2:65" s="1" customFormat="1" ht="25.5" customHeight="1">
      <c r="B271" s="42"/>
      <c r="C271" s="202" t="s">
        <v>966</v>
      </c>
      <c r="D271" s="202" t="s">
        <v>157</v>
      </c>
      <c r="E271" s="203" t="s">
        <v>967</v>
      </c>
      <c r="F271" s="204" t="s">
        <v>968</v>
      </c>
      <c r="G271" s="205" t="s">
        <v>215</v>
      </c>
      <c r="H271" s="206">
        <v>5</v>
      </c>
      <c r="I271" s="207"/>
      <c r="J271" s="208">
        <f>ROUND(I271*H271,2)</f>
        <v>0</v>
      </c>
      <c r="K271" s="204" t="s">
        <v>21</v>
      </c>
      <c r="L271" s="62"/>
      <c r="M271" s="209" t="s">
        <v>21</v>
      </c>
      <c r="N271" s="210" t="s">
        <v>42</v>
      </c>
      <c r="O271" s="43"/>
      <c r="P271" s="211">
        <f>O271*H271</f>
        <v>0</v>
      </c>
      <c r="Q271" s="211">
        <v>7.0200000000000002E-3</v>
      </c>
      <c r="R271" s="211">
        <f>Q271*H271</f>
        <v>3.5099999999999999E-2</v>
      </c>
      <c r="S271" s="211">
        <v>0</v>
      </c>
      <c r="T271" s="212">
        <f>S271*H271</f>
        <v>0</v>
      </c>
      <c r="AR271" s="25" t="s">
        <v>161</v>
      </c>
      <c r="AT271" s="25" t="s">
        <v>157</v>
      </c>
      <c r="AU271" s="25" t="s">
        <v>81</v>
      </c>
      <c r="AY271" s="25" t="s">
        <v>154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25" t="s">
        <v>79</v>
      </c>
      <c r="BK271" s="213">
        <f>ROUND(I271*H271,2)</f>
        <v>0</v>
      </c>
      <c r="BL271" s="25" t="s">
        <v>161</v>
      </c>
      <c r="BM271" s="25" t="s">
        <v>969</v>
      </c>
    </row>
    <row r="272" spans="2:65" s="1" customFormat="1" ht="16.5" customHeight="1">
      <c r="B272" s="42"/>
      <c r="C272" s="217" t="s">
        <v>970</v>
      </c>
      <c r="D272" s="217" t="s">
        <v>187</v>
      </c>
      <c r="E272" s="218" t="s">
        <v>971</v>
      </c>
      <c r="F272" s="219" t="s">
        <v>972</v>
      </c>
      <c r="G272" s="220" t="s">
        <v>215</v>
      </c>
      <c r="H272" s="221">
        <v>5</v>
      </c>
      <c r="I272" s="222"/>
      <c r="J272" s="223">
        <f>ROUND(I272*H272,2)</f>
        <v>0</v>
      </c>
      <c r="K272" s="219" t="s">
        <v>21</v>
      </c>
      <c r="L272" s="224"/>
      <c r="M272" s="225" t="s">
        <v>21</v>
      </c>
      <c r="N272" s="226" t="s">
        <v>42</v>
      </c>
      <c r="O272" s="43"/>
      <c r="P272" s="211">
        <f>O272*H272</f>
        <v>0</v>
      </c>
      <c r="Q272" s="211">
        <v>9.1999999999999998E-2</v>
      </c>
      <c r="R272" s="211">
        <f>Q272*H272</f>
        <v>0.45999999999999996</v>
      </c>
      <c r="S272" s="211">
        <v>0</v>
      </c>
      <c r="T272" s="212">
        <f>S272*H272</f>
        <v>0</v>
      </c>
      <c r="AR272" s="25" t="s">
        <v>190</v>
      </c>
      <c r="AT272" s="25" t="s">
        <v>187</v>
      </c>
      <c r="AU272" s="25" t="s">
        <v>81</v>
      </c>
      <c r="AY272" s="25" t="s">
        <v>154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79</v>
      </c>
      <c r="BK272" s="213">
        <f>ROUND(I272*H272,2)</f>
        <v>0</v>
      </c>
      <c r="BL272" s="25" t="s">
        <v>161</v>
      </c>
      <c r="BM272" s="25" t="s">
        <v>973</v>
      </c>
    </row>
    <row r="273" spans="2:65" s="12" customFormat="1">
      <c r="B273" s="227"/>
      <c r="C273" s="228"/>
      <c r="D273" s="214" t="s">
        <v>260</v>
      </c>
      <c r="E273" s="229" t="s">
        <v>21</v>
      </c>
      <c r="F273" s="230" t="s">
        <v>974</v>
      </c>
      <c r="G273" s="228"/>
      <c r="H273" s="231">
        <v>5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260</v>
      </c>
      <c r="AU273" s="237" t="s">
        <v>81</v>
      </c>
      <c r="AV273" s="12" t="s">
        <v>81</v>
      </c>
      <c r="AW273" s="12" t="s">
        <v>35</v>
      </c>
      <c r="AX273" s="12" t="s">
        <v>79</v>
      </c>
      <c r="AY273" s="237" t="s">
        <v>154</v>
      </c>
    </row>
    <row r="274" spans="2:65" s="1" customFormat="1" ht="25.5" customHeight="1">
      <c r="B274" s="42"/>
      <c r="C274" s="202" t="s">
        <v>975</v>
      </c>
      <c r="D274" s="202" t="s">
        <v>157</v>
      </c>
      <c r="E274" s="203" t="s">
        <v>976</v>
      </c>
      <c r="F274" s="204" t="s">
        <v>977</v>
      </c>
      <c r="G274" s="205" t="s">
        <v>215</v>
      </c>
      <c r="H274" s="206">
        <v>7</v>
      </c>
      <c r="I274" s="207"/>
      <c r="J274" s="208">
        <f>ROUND(I274*H274,2)</f>
        <v>0</v>
      </c>
      <c r="K274" s="204" t="s">
        <v>21</v>
      </c>
      <c r="L274" s="62"/>
      <c r="M274" s="209" t="s">
        <v>21</v>
      </c>
      <c r="N274" s="210" t="s">
        <v>42</v>
      </c>
      <c r="O274" s="43"/>
      <c r="P274" s="211">
        <f>O274*H274</f>
        <v>0</v>
      </c>
      <c r="Q274" s="211">
        <v>7.0200000000000002E-3</v>
      </c>
      <c r="R274" s="211">
        <f>Q274*H274</f>
        <v>4.9140000000000003E-2</v>
      </c>
      <c r="S274" s="211">
        <v>0</v>
      </c>
      <c r="T274" s="212">
        <f>S274*H274</f>
        <v>0</v>
      </c>
      <c r="AR274" s="25" t="s">
        <v>161</v>
      </c>
      <c r="AT274" s="25" t="s">
        <v>157</v>
      </c>
      <c r="AU274" s="25" t="s">
        <v>81</v>
      </c>
      <c r="AY274" s="25" t="s">
        <v>154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25" t="s">
        <v>79</v>
      </c>
      <c r="BK274" s="213">
        <f>ROUND(I274*H274,2)</f>
        <v>0</v>
      </c>
      <c r="BL274" s="25" t="s">
        <v>161</v>
      </c>
      <c r="BM274" s="25" t="s">
        <v>978</v>
      </c>
    </row>
    <row r="275" spans="2:65" s="1" customFormat="1" ht="16.5" customHeight="1">
      <c r="B275" s="42"/>
      <c r="C275" s="217" t="s">
        <v>979</v>
      </c>
      <c r="D275" s="217" t="s">
        <v>187</v>
      </c>
      <c r="E275" s="218" t="s">
        <v>980</v>
      </c>
      <c r="F275" s="219" t="s">
        <v>981</v>
      </c>
      <c r="G275" s="220" t="s">
        <v>215</v>
      </c>
      <c r="H275" s="221">
        <v>7</v>
      </c>
      <c r="I275" s="222"/>
      <c r="J275" s="223">
        <f>ROUND(I275*H275,2)</f>
        <v>0</v>
      </c>
      <c r="K275" s="219" t="s">
        <v>21</v>
      </c>
      <c r="L275" s="224"/>
      <c r="M275" s="225" t="s">
        <v>21</v>
      </c>
      <c r="N275" s="226" t="s">
        <v>42</v>
      </c>
      <c r="O275" s="43"/>
      <c r="P275" s="211">
        <f>O275*H275</f>
        <v>0</v>
      </c>
      <c r="Q275" s="211">
        <v>0.16300000000000001</v>
      </c>
      <c r="R275" s="211">
        <f>Q275*H275</f>
        <v>1.141</v>
      </c>
      <c r="S275" s="211">
        <v>0</v>
      </c>
      <c r="T275" s="212">
        <f>S275*H275</f>
        <v>0</v>
      </c>
      <c r="AR275" s="25" t="s">
        <v>190</v>
      </c>
      <c r="AT275" s="25" t="s">
        <v>187</v>
      </c>
      <c r="AU275" s="25" t="s">
        <v>81</v>
      </c>
      <c r="AY275" s="25" t="s">
        <v>154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25" t="s">
        <v>79</v>
      </c>
      <c r="BK275" s="213">
        <f>ROUND(I275*H275,2)</f>
        <v>0</v>
      </c>
      <c r="BL275" s="25" t="s">
        <v>161</v>
      </c>
      <c r="BM275" s="25" t="s">
        <v>982</v>
      </c>
    </row>
    <row r="276" spans="2:65" s="12" customFormat="1">
      <c r="B276" s="227"/>
      <c r="C276" s="228"/>
      <c r="D276" s="214" t="s">
        <v>260</v>
      </c>
      <c r="E276" s="229" t="s">
        <v>21</v>
      </c>
      <c r="F276" s="230" t="s">
        <v>983</v>
      </c>
      <c r="G276" s="228"/>
      <c r="H276" s="231">
        <v>7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260</v>
      </c>
      <c r="AU276" s="237" t="s">
        <v>81</v>
      </c>
      <c r="AV276" s="12" t="s">
        <v>81</v>
      </c>
      <c r="AW276" s="12" t="s">
        <v>35</v>
      </c>
      <c r="AX276" s="12" t="s">
        <v>79</v>
      </c>
      <c r="AY276" s="237" t="s">
        <v>154</v>
      </c>
    </row>
    <row r="277" spans="2:65" s="1" customFormat="1" ht="16.5" customHeight="1">
      <c r="B277" s="42"/>
      <c r="C277" s="202" t="s">
        <v>984</v>
      </c>
      <c r="D277" s="202" t="s">
        <v>157</v>
      </c>
      <c r="E277" s="203" t="s">
        <v>985</v>
      </c>
      <c r="F277" s="204" t="s">
        <v>986</v>
      </c>
      <c r="G277" s="205" t="s">
        <v>228</v>
      </c>
      <c r="H277" s="206">
        <v>279.89999999999998</v>
      </c>
      <c r="I277" s="207"/>
      <c r="J277" s="208">
        <f>ROUND(I277*H277,2)</f>
        <v>0</v>
      </c>
      <c r="K277" s="204" t="s">
        <v>21</v>
      </c>
      <c r="L277" s="62"/>
      <c r="M277" s="209" t="s">
        <v>21</v>
      </c>
      <c r="N277" s="210" t="s">
        <v>42</v>
      </c>
      <c r="O277" s="43"/>
      <c r="P277" s="211">
        <f>O277*H277</f>
        <v>0</v>
      </c>
      <c r="Q277" s="211">
        <v>6.0000000000000002E-5</v>
      </c>
      <c r="R277" s="211">
        <f>Q277*H277</f>
        <v>1.6794E-2</v>
      </c>
      <c r="S277" s="211">
        <v>0</v>
      </c>
      <c r="T277" s="212">
        <f>S277*H277</f>
        <v>0</v>
      </c>
      <c r="AR277" s="25" t="s">
        <v>161</v>
      </c>
      <c r="AT277" s="25" t="s">
        <v>157</v>
      </c>
      <c r="AU277" s="25" t="s">
        <v>81</v>
      </c>
      <c r="AY277" s="25" t="s">
        <v>154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25" t="s">
        <v>79</v>
      </c>
      <c r="BK277" s="213">
        <f>ROUND(I277*H277,2)</f>
        <v>0</v>
      </c>
      <c r="BL277" s="25" t="s">
        <v>161</v>
      </c>
      <c r="BM277" s="25" t="s">
        <v>987</v>
      </c>
    </row>
    <row r="278" spans="2:65" s="12" customFormat="1">
      <c r="B278" s="227"/>
      <c r="C278" s="228"/>
      <c r="D278" s="214" t="s">
        <v>260</v>
      </c>
      <c r="E278" s="229" t="s">
        <v>21</v>
      </c>
      <c r="F278" s="230" t="s">
        <v>988</v>
      </c>
      <c r="G278" s="228"/>
      <c r="H278" s="231">
        <v>279.89999999999998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260</v>
      </c>
      <c r="AU278" s="237" t="s">
        <v>81</v>
      </c>
      <c r="AV278" s="12" t="s">
        <v>81</v>
      </c>
      <c r="AW278" s="12" t="s">
        <v>35</v>
      </c>
      <c r="AX278" s="12" t="s">
        <v>79</v>
      </c>
      <c r="AY278" s="237" t="s">
        <v>154</v>
      </c>
    </row>
    <row r="279" spans="2:65" s="1" customFormat="1" ht="16.5" customHeight="1">
      <c r="B279" s="42"/>
      <c r="C279" s="202" t="s">
        <v>989</v>
      </c>
      <c r="D279" s="202" t="s">
        <v>157</v>
      </c>
      <c r="E279" s="203" t="s">
        <v>990</v>
      </c>
      <c r="F279" s="204" t="s">
        <v>991</v>
      </c>
      <c r="G279" s="205" t="s">
        <v>215</v>
      </c>
      <c r="H279" s="206">
        <v>8</v>
      </c>
      <c r="I279" s="207"/>
      <c r="J279" s="208">
        <f>ROUND(I279*H279,2)</f>
        <v>0</v>
      </c>
      <c r="K279" s="204" t="s">
        <v>21</v>
      </c>
      <c r="L279" s="62"/>
      <c r="M279" s="209" t="s">
        <v>21</v>
      </c>
      <c r="N279" s="210" t="s">
        <v>42</v>
      </c>
      <c r="O279" s="43"/>
      <c r="P279" s="211">
        <f>O279*H279</f>
        <v>0</v>
      </c>
      <c r="Q279" s="211">
        <v>4.0000000000000002E-4</v>
      </c>
      <c r="R279" s="211">
        <f>Q279*H279</f>
        <v>3.2000000000000002E-3</v>
      </c>
      <c r="S279" s="211">
        <v>0</v>
      </c>
      <c r="T279" s="212">
        <f>S279*H279</f>
        <v>0</v>
      </c>
      <c r="AR279" s="25" t="s">
        <v>161</v>
      </c>
      <c r="AT279" s="25" t="s">
        <v>157</v>
      </c>
      <c r="AU279" s="25" t="s">
        <v>81</v>
      </c>
      <c r="AY279" s="25" t="s">
        <v>154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25" t="s">
        <v>79</v>
      </c>
      <c r="BK279" s="213">
        <f>ROUND(I279*H279,2)</f>
        <v>0</v>
      </c>
      <c r="BL279" s="25" t="s">
        <v>161</v>
      </c>
      <c r="BM279" s="25" t="s">
        <v>992</v>
      </c>
    </row>
    <row r="280" spans="2:65" s="12" customFormat="1">
      <c r="B280" s="227"/>
      <c r="C280" s="228"/>
      <c r="D280" s="214" t="s">
        <v>260</v>
      </c>
      <c r="E280" s="229" t="s">
        <v>21</v>
      </c>
      <c r="F280" s="230" t="s">
        <v>993</v>
      </c>
      <c r="G280" s="228"/>
      <c r="H280" s="231">
        <v>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260</v>
      </c>
      <c r="AU280" s="237" t="s">
        <v>81</v>
      </c>
      <c r="AV280" s="12" t="s">
        <v>81</v>
      </c>
      <c r="AW280" s="12" t="s">
        <v>35</v>
      </c>
      <c r="AX280" s="12" t="s">
        <v>79</v>
      </c>
      <c r="AY280" s="237" t="s">
        <v>154</v>
      </c>
    </row>
    <row r="281" spans="2:65" s="1" customFormat="1" ht="16.5" customHeight="1">
      <c r="B281" s="42"/>
      <c r="C281" s="202" t="s">
        <v>994</v>
      </c>
      <c r="D281" s="202" t="s">
        <v>157</v>
      </c>
      <c r="E281" s="203" t="s">
        <v>995</v>
      </c>
      <c r="F281" s="204" t="s">
        <v>996</v>
      </c>
      <c r="G281" s="205" t="s">
        <v>215</v>
      </c>
      <c r="H281" s="206">
        <v>4</v>
      </c>
      <c r="I281" s="207"/>
      <c r="J281" s="208">
        <f>ROUND(I281*H281,2)</f>
        <v>0</v>
      </c>
      <c r="K281" s="204" t="s">
        <v>21</v>
      </c>
      <c r="L281" s="62"/>
      <c r="M281" s="209" t="s">
        <v>21</v>
      </c>
      <c r="N281" s="210" t="s">
        <v>42</v>
      </c>
      <c r="O281" s="43"/>
      <c r="P281" s="211">
        <f>O281*H281</f>
        <v>0</v>
      </c>
      <c r="Q281" s="211">
        <v>2.66E-3</v>
      </c>
      <c r="R281" s="211">
        <f>Q281*H281</f>
        <v>1.064E-2</v>
      </c>
      <c r="S281" s="211">
        <v>0</v>
      </c>
      <c r="T281" s="212">
        <f>S281*H281</f>
        <v>0</v>
      </c>
      <c r="AR281" s="25" t="s">
        <v>161</v>
      </c>
      <c r="AT281" s="25" t="s">
        <v>157</v>
      </c>
      <c r="AU281" s="25" t="s">
        <v>81</v>
      </c>
      <c r="AY281" s="25" t="s">
        <v>154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25" t="s">
        <v>79</v>
      </c>
      <c r="BK281" s="213">
        <f>ROUND(I281*H281,2)</f>
        <v>0</v>
      </c>
      <c r="BL281" s="25" t="s">
        <v>161</v>
      </c>
      <c r="BM281" s="25" t="s">
        <v>997</v>
      </c>
    </row>
    <row r="282" spans="2:65" s="12" customFormat="1">
      <c r="B282" s="227"/>
      <c r="C282" s="228"/>
      <c r="D282" s="214" t="s">
        <v>260</v>
      </c>
      <c r="E282" s="229" t="s">
        <v>21</v>
      </c>
      <c r="F282" s="230" t="s">
        <v>998</v>
      </c>
      <c r="G282" s="228"/>
      <c r="H282" s="231">
        <v>4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260</v>
      </c>
      <c r="AU282" s="237" t="s">
        <v>81</v>
      </c>
      <c r="AV282" s="12" t="s">
        <v>81</v>
      </c>
      <c r="AW282" s="12" t="s">
        <v>35</v>
      </c>
      <c r="AX282" s="12" t="s">
        <v>79</v>
      </c>
      <c r="AY282" s="237" t="s">
        <v>154</v>
      </c>
    </row>
    <row r="283" spans="2:65" s="1" customFormat="1" ht="16.5" customHeight="1">
      <c r="B283" s="42"/>
      <c r="C283" s="202" t="s">
        <v>999</v>
      </c>
      <c r="D283" s="202" t="s">
        <v>157</v>
      </c>
      <c r="E283" s="203" t="s">
        <v>1000</v>
      </c>
      <c r="F283" s="204" t="s">
        <v>1001</v>
      </c>
      <c r="G283" s="205" t="s">
        <v>215</v>
      </c>
      <c r="H283" s="206">
        <v>1</v>
      </c>
      <c r="I283" s="207"/>
      <c r="J283" s="208">
        <f>ROUND(I283*H283,2)</f>
        <v>0</v>
      </c>
      <c r="K283" s="204" t="s">
        <v>21</v>
      </c>
      <c r="L283" s="62"/>
      <c r="M283" s="209" t="s">
        <v>21</v>
      </c>
      <c r="N283" s="210" t="s">
        <v>42</v>
      </c>
      <c r="O283" s="43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AR283" s="25" t="s">
        <v>161</v>
      </c>
      <c r="AT283" s="25" t="s">
        <v>157</v>
      </c>
      <c r="AU283" s="25" t="s">
        <v>81</v>
      </c>
      <c r="AY283" s="25" t="s">
        <v>154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25" t="s">
        <v>79</v>
      </c>
      <c r="BK283" s="213">
        <f>ROUND(I283*H283,2)</f>
        <v>0</v>
      </c>
      <c r="BL283" s="25" t="s">
        <v>161</v>
      </c>
      <c r="BM283" s="25" t="s">
        <v>1002</v>
      </c>
    </row>
    <row r="284" spans="2:65" s="11" customFormat="1" ht="29.85" customHeight="1">
      <c r="B284" s="186"/>
      <c r="C284" s="187"/>
      <c r="D284" s="188" t="s">
        <v>70</v>
      </c>
      <c r="E284" s="200" t="s">
        <v>198</v>
      </c>
      <c r="F284" s="200" t="s">
        <v>254</v>
      </c>
      <c r="G284" s="187"/>
      <c r="H284" s="187"/>
      <c r="I284" s="190"/>
      <c r="J284" s="201">
        <f>BK284</f>
        <v>0</v>
      </c>
      <c r="K284" s="187"/>
      <c r="L284" s="192"/>
      <c r="M284" s="193"/>
      <c r="N284" s="194"/>
      <c r="O284" s="194"/>
      <c r="P284" s="195">
        <f>SUM(P285:P289)</f>
        <v>0</v>
      </c>
      <c r="Q284" s="194"/>
      <c r="R284" s="195">
        <f>SUM(R285:R289)</f>
        <v>7.0119000000000008E-4</v>
      </c>
      <c r="S284" s="194"/>
      <c r="T284" s="196">
        <f>SUM(T285:T289)</f>
        <v>0</v>
      </c>
      <c r="AR284" s="197" t="s">
        <v>79</v>
      </c>
      <c r="AT284" s="198" t="s">
        <v>70</v>
      </c>
      <c r="AU284" s="198" t="s">
        <v>79</v>
      </c>
      <c r="AY284" s="197" t="s">
        <v>154</v>
      </c>
      <c r="BK284" s="199">
        <f>SUM(BK285:BK289)</f>
        <v>0</v>
      </c>
    </row>
    <row r="285" spans="2:65" s="1" customFormat="1" ht="16.5" customHeight="1">
      <c r="B285" s="42"/>
      <c r="C285" s="202" t="s">
        <v>1003</v>
      </c>
      <c r="D285" s="202" t="s">
        <v>157</v>
      </c>
      <c r="E285" s="203" t="s">
        <v>1004</v>
      </c>
      <c r="F285" s="204" t="s">
        <v>1005</v>
      </c>
      <c r="G285" s="205" t="s">
        <v>228</v>
      </c>
      <c r="H285" s="206">
        <v>446.90100000000001</v>
      </c>
      <c r="I285" s="207"/>
      <c r="J285" s="208">
        <f>ROUND(I285*H285,2)</f>
        <v>0</v>
      </c>
      <c r="K285" s="204" t="s">
        <v>21</v>
      </c>
      <c r="L285" s="62"/>
      <c r="M285" s="209" t="s">
        <v>21</v>
      </c>
      <c r="N285" s="210" t="s">
        <v>42</v>
      </c>
      <c r="O285" s="43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AR285" s="25" t="s">
        <v>161</v>
      </c>
      <c r="AT285" s="25" t="s">
        <v>157</v>
      </c>
      <c r="AU285" s="25" t="s">
        <v>81</v>
      </c>
      <c r="AY285" s="25" t="s">
        <v>154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25" t="s">
        <v>79</v>
      </c>
      <c r="BK285" s="213">
        <f>ROUND(I285*H285,2)</f>
        <v>0</v>
      </c>
      <c r="BL285" s="25" t="s">
        <v>161</v>
      </c>
      <c r="BM285" s="25" t="s">
        <v>1006</v>
      </c>
    </row>
    <row r="286" spans="2:65" s="12" customFormat="1" ht="40.5">
      <c r="B286" s="227"/>
      <c r="C286" s="228"/>
      <c r="D286" s="214" t="s">
        <v>260</v>
      </c>
      <c r="E286" s="229" t="s">
        <v>21</v>
      </c>
      <c r="F286" s="230" t="s">
        <v>1007</v>
      </c>
      <c r="G286" s="228"/>
      <c r="H286" s="231">
        <v>446.90100000000001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260</v>
      </c>
      <c r="AU286" s="237" t="s">
        <v>81</v>
      </c>
      <c r="AV286" s="12" t="s">
        <v>81</v>
      </c>
      <c r="AW286" s="12" t="s">
        <v>35</v>
      </c>
      <c r="AX286" s="12" t="s">
        <v>79</v>
      </c>
      <c r="AY286" s="237" t="s">
        <v>154</v>
      </c>
    </row>
    <row r="287" spans="2:65" s="1" customFormat="1" ht="16.5" customHeight="1">
      <c r="B287" s="42"/>
      <c r="C287" s="202" t="s">
        <v>1008</v>
      </c>
      <c r="D287" s="202" t="s">
        <v>157</v>
      </c>
      <c r="E287" s="203" t="s">
        <v>1009</v>
      </c>
      <c r="F287" s="204" t="s">
        <v>1010</v>
      </c>
      <c r="G287" s="205" t="s">
        <v>228</v>
      </c>
      <c r="H287" s="206">
        <v>23.373000000000001</v>
      </c>
      <c r="I287" s="207"/>
      <c r="J287" s="208">
        <f>ROUND(I287*H287,2)</f>
        <v>0</v>
      </c>
      <c r="K287" s="204" t="s">
        <v>21</v>
      </c>
      <c r="L287" s="62"/>
      <c r="M287" s="209" t="s">
        <v>21</v>
      </c>
      <c r="N287" s="210" t="s">
        <v>42</v>
      </c>
      <c r="O287" s="43"/>
      <c r="P287" s="211">
        <f>O287*H287</f>
        <v>0</v>
      </c>
      <c r="Q287" s="211">
        <v>3.0000000000000001E-5</v>
      </c>
      <c r="R287" s="211">
        <f>Q287*H287</f>
        <v>7.0119000000000008E-4</v>
      </c>
      <c r="S287" s="211">
        <v>0</v>
      </c>
      <c r="T287" s="212">
        <f>S287*H287</f>
        <v>0</v>
      </c>
      <c r="AR287" s="25" t="s">
        <v>161</v>
      </c>
      <c r="AT287" s="25" t="s">
        <v>157</v>
      </c>
      <c r="AU287" s="25" t="s">
        <v>81</v>
      </c>
      <c r="AY287" s="25" t="s">
        <v>154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25" t="s">
        <v>79</v>
      </c>
      <c r="BK287" s="213">
        <f>ROUND(I287*H287,2)</f>
        <v>0</v>
      </c>
      <c r="BL287" s="25" t="s">
        <v>161</v>
      </c>
      <c r="BM287" s="25" t="s">
        <v>1011</v>
      </c>
    </row>
    <row r="288" spans="2:65" s="12" customFormat="1">
      <c r="B288" s="227"/>
      <c r="C288" s="228"/>
      <c r="D288" s="214" t="s">
        <v>260</v>
      </c>
      <c r="E288" s="229" t="s">
        <v>21</v>
      </c>
      <c r="F288" s="230" t="s">
        <v>1012</v>
      </c>
      <c r="G288" s="228"/>
      <c r="H288" s="231">
        <v>23.373000000000001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260</v>
      </c>
      <c r="AU288" s="237" t="s">
        <v>81</v>
      </c>
      <c r="AV288" s="12" t="s">
        <v>81</v>
      </c>
      <c r="AW288" s="12" t="s">
        <v>35</v>
      </c>
      <c r="AX288" s="12" t="s">
        <v>79</v>
      </c>
      <c r="AY288" s="237" t="s">
        <v>154</v>
      </c>
    </row>
    <row r="289" spans="2:65" s="1" customFormat="1" ht="16.5" customHeight="1">
      <c r="B289" s="42"/>
      <c r="C289" s="202" t="s">
        <v>1013</v>
      </c>
      <c r="D289" s="202" t="s">
        <v>157</v>
      </c>
      <c r="E289" s="203" t="s">
        <v>1014</v>
      </c>
      <c r="F289" s="204" t="s">
        <v>1015</v>
      </c>
      <c r="G289" s="205" t="s">
        <v>348</v>
      </c>
      <c r="H289" s="206">
        <v>1</v>
      </c>
      <c r="I289" s="207"/>
      <c r="J289" s="208">
        <f>ROUND(I289*H289,2)</f>
        <v>0</v>
      </c>
      <c r="K289" s="204" t="s">
        <v>21</v>
      </c>
      <c r="L289" s="62"/>
      <c r="M289" s="209" t="s">
        <v>21</v>
      </c>
      <c r="N289" s="210" t="s">
        <v>42</v>
      </c>
      <c r="O289" s="43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AR289" s="25" t="s">
        <v>161</v>
      </c>
      <c r="AT289" s="25" t="s">
        <v>157</v>
      </c>
      <c r="AU289" s="25" t="s">
        <v>81</v>
      </c>
      <c r="AY289" s="25" t="s">
        <v>154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25" t="s">
        <v>79</v>
      </c>
      <c r="BK289" s="213">
        <f>ROUND(I289*H289,2)</f>
        <v>0</v>
      </c>
      <c r="BL289" s="25" t="s">
        <v>161</v>
      </c>
      <c r="BM289" s="25" t="s">
        <v>1016</v>
      </c>
    </row>
    <row r="290" spans="2:65" s="11" customFormat="1" ht="29.85" customHeight="1">
      <c r="B290" s="186"/>
      <c r="C290" s="187"/>
      <c r="D290" s="188" t="s">
        <v>70</v>
      </c>
      <c r="E290" s="200" t="s">
        <v>1017</v>
      </c>
      <c r="F290" s="200" t="s">
        <v>1018</v>
      </c>
      <c r="G290" s="187"/>
      <c r="H290" s="187"/>
      <c r="I290" s="190"/>
      <c r="J290" s="201">
        <f>BK290</f>
        <v>0</v>
      </c>
      <c r="K290" s="187"/>
      <c r="L290" s="192"/>
      <c r="M290" s="193"/>
      <c r="N290" s="194"/>
      <c r="O290" s="194"/>
      <c r="P290" s="195">
        <f>SUM(P291:P301)</f>
        <v>0</v>
      </c>
      <c r="Q290" s="194"/>
      <c r="R290" s="195">
        <f>SUM(R291:R301)</f>
        <v>0</v>
      </c>
      <c r="S290" s="194"/>
      <c r="T290" s="196">
        <f>SUM(T291:T301)</f>
        <v>195.645445</v>
      </c>
      <c r="AR290" s="197" t="s">
        <v>79</v>
      </c>
      <c r="AT290" s="198" t="s">
        <v>70</v>
      </c>
      <c r="AU290" s="198" t="s">
        <v>79</v>
      </c>
      <c r="AY290" s="197" t="s">
        <v>154</v>
      </c>
      <c r="BK290" s="199">
        <f>SUM(BK291:BK301)</f>
        <v>0</v>
      </c>
    </row>
    <row r="291" spans="2:65" s="1" customFormat="1" ht="25.5" customHeight="1">
      <c r="B291" s="42"/>
      <c r="C291" s="202" t="s">
        <v>1019</v>
      </c>
      <c r="D291" s="202" t="s">
        <v>157</v>
      </c>
      <c r="E291" s="203" t="s">
        <v>1020</v>
      </c>
      <c r="F291" s="204" t="s">
        <v>1021</v>
      </c>
      <c r="G291" s="205" t="s">
        <v>195</v>
      </c>
      <c r="H291" s="206">
        <v>406.79599999999999</v>
      </c>
      <c r="I291" s="207"/>
      <c r="J291" s="208">
        <f>ROUND(I291*H291,2)</f>
        <v>0</v>
      </c>
      <c r="K291" s="204" t="s">
        <v>21</v>
      </c>
      <c r="L291" s="62"/>
      <c r="M291" s="209" t="s">
        <v>21</v>
      </c>
      <c r="N291" s="210" t="s">
        <v>42</v>
      </c>
      <c r="O291" s="43"/>
      <c r="P291" s="211">
        <f>O291*H291</f>
        <v>0</v>
      </c>
      <c r="Q291" s="211">
        <v>0</v>
      </c>
      <c r="R291" s="211">
        <f>Q291*H291</f>
        <v>0</v>
      </c>
      <c r="S291" s="211">
        <v>0.3</v>
      </c>
      <c r="T291" s="212">
        <f>S291*H291</f>
        <v>122.03879999999999</v>
      </c>
      <c r="AR291" s="25" t="s">
        <v>161</v>
      </c>
      <c r="AT291" s="25" t="s">
        <v>157</v>
      </c>
      <c r="AU291" s="25" t="s">
        <v>81</v>
      </c>
      <c r="AY291" s="25" t="s">
        <v>154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79</v>
      </c>
      <c r="BK291" s="213">
        <f>ROUND(I291*H291,2)</f>
        <v>0</v>
      </c>
      <c r="BL291" s="25" t="s">
        <v>161</v>
      </c>
      <c r="BM291" s="25" t="s">
        <v>1022</v>
      </c>
    </row>
    <row r="292" spans="2:65" s="15" customFormat="1">
      <c r="B292" s="268"/>
      <c r="C292" s="269"/>
      <c r="D292" s="214" t="s">
        <v>260</v>
      </c>
      <c r="E292" s="270" t="s">
        <v>21</v>
      </c>
      <c r="F292" s="271" t="s">
        <v>1023</v>
      </c>
      <c r="G292" s="269"/>
      <c r="H292" s="270" t="s">
        <v>21</v>
      </c>
      <c r="I292" s="272"/>
      <c r="J292" s="269"/>
      <c r="K292" s="269"/>
      <c r="L292" s="273"/>
      <c r="M292" s="274"/>
      <c r="N292" s="275"/>
      <c r="O292" s="275"/>
      <c r="P292" s="275"/>
      <c r="Q292" s="275"/>
      <c r="R292" s="275"/>
      <c r="S292" s="275"/>
      <c r="T292" s="276"/>
      <c r="AT292" s="277" t="s">
        <v>260</v>
      </c>
      <c r="AU292" s="277" t="s">
        <v>81</v>
      </c>
      <c r="AV292" s="15" t="s">
        <v>79</v>
      </c>
      <c r="AW292" s="15" t="s">
        <v>35</v>
      </c>
      <c r="AX292" s="15" t="s">
        <v>71</v>
      </c>
      <c r="AY292" s="277" t="s">
        <v>154</v>
      </c>
    </row>
    <row r="293" spans="2:65" s="12" customFormat="1">
      <c r="B293" s="227"/>
      <c r="C293" s="228"/>
      <c r="D293" s="214" t="s">
        <v>260</v>
      </c>
      <c r="E293" s="229" t="s">
        <v>612</v>
      </c>
      <c r="F293" s="230" t="s">
        <v>1024</v>
      </c>
      <c r="G293" s="228"/>
      <c r="H293" s="231">
        <v>49.252000000000002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260</v>
      </c>
      <c r="AU293" s="237" t="s">
        <v>81</v>
      </c>
      <c r="AV293" s="12" t="s">
        <v>81</v>
      </c>
      <c r="AW293" s="12" t="s">
        <v>35</v>
      </c>
      <c r="AX293" s="12" t="s">
        <v>71</v>
      </c>
      <c r="AY293" s="237" t="s">
        <v>154</v>
      </c>
    </row>
    <row r="294" spans="2:65" s="12" customFormat="1">
      <c r="B294" s="227"/>
      <c r="C294" s="228"/>
      <c r="D294" s="214" t="s">
        <v>260</v>
      </c>
      <c r="E294" s="229" t="s">
        <v>614</v>
      </c>
      <c r="F294" s="230" t="s">
        <v>1025</v>
      </c>
      <c r="G294" s="228"/>
      <c r="H294" s="231">
        <v>14.468999999999999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260</v>
      </c>
      <c r="AU294" s="237" t="s">
        <v>81</v>
      </c>
      <c r="AV294" s="12" t="s">
        <v>81</v>
      </c>
      <c r="AW294" s="12" t="s">
        <v>35</v>
      </c>
      <c r="AX294" s="12" t="s">
        <v>71</v>
      </c>
      <c r="AY294" s="237" t="s">
        <v>154</v>
      </c>
    </row>
    <row r="295" spans="2:65" s="12" customFormat="1">
      <c r="B295" s="227"/>
      <c r="C295" s="228"/>
      <c r="D295" s="214" t="s">
        <v>260</v>
      </c>
      <c r="E295" s="229" t="s">
        <v>616</v>
      </c>
      <c r="F295" s="230" t="s">
        <v>1026</v>
      </c>
      <c r="G295" s="228"/>
      <c r="H295" s="231">
        <v>263.94900000000001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260</v>
      </c>
      <c r="AU295" s="237" t="s">
        <v>81</v>
      </c>
      <c r="AV295" s="12" t="s">
        <v>81</v>
      </c>
      <c r="AW295" s="12" t="s">
        <v>35</v>
      </c>
      <c r="AX295" s="12" t="s">
        <v>71</v>
      </c>
      <c r="AY295" s="237" t="s">
        <v>154</v>
      </c>
    </row>
    <row r="296" spans="2:65" s="12" customFormat="1">
      <c r="B296" s="227"/>
      <c r="C296" s="228"/>
      <c r="D296" s="214" t="s">
        <v>260</v>
      </c>
      <c r="E296" s="229" t="s">
        <v>618</v>
      </c>
      <c r="F296" s="230" t="s">
        <v>1027</v>
      </c>
      <c r="G296" s="228"/>
      <c r="H296" s="231">
        <v>15.404999999999999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260</v>
      </c>
      <c r="AU296" s="237" t="s">
        <v>81</v>
      </c>
      <c r="AV296" s="12" t="s">
        <v>81</v>
      </c>
      <c r="AW296" s="12" t="s">
        <v>35</v>
      </c>
      <c r="AX296" s="12" t="s">
        <v>71</v>
      </c>
      <c r="AY296" s="237" t="s">
        <v>154</v>
      </c>
    </row>
    <row r="297" spans="2:65" s="12" customFormat="1">
      <c r="B297" s="227"/>
      <c r="C297" s="228"/>
      <c r="D297" s="214" t="s">
        <v>260</v>
      </c>
      <c r="E297" s="229" t="s">
        <v>21</v>
      </c>
      <c r="F297" s="230" t="s">
        <v>1028</v>
      </c>
      <c r="G297" s="228"/>
      <c r="H297" s="231">
        <v>406.79599999999999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260</v>
      </c>
      <c r="AU297" s="237" t="s">
        <v>81</v>
      </c>
      <c r="AV297" s="12" t="s">
        <v>81</v>
      </c>
      <c r="AW297" s="12" t="s">
        <v>35</v>
      </c>
      <c r="AX297" s="12" t="s">
        <v>79</v>
      </c>
      <c r="AY297" s="237" t="s">
        <v>154</v>
      </c>
    </row>
    <row r="298" spans="2:65" s="1" customFormat="1" ht="25.5" customHeight="1">
      <c r="B298" s="42"/>
      <c r="C298" s="202" t="s">
        <v>1017</v>
      </c>
      <c r="D298" s="202" t="s">
        <v>157</v>
      </c>
      <c r="E298" s="203" t="s">
        <v>1029</v>
      </c>
      <c r="F298" s="204" t="s">
        <v>1030</v>
      </c>
      <c r="G298" s="205" t="s">
        <v>195</v>
      </c>
      <c r="H298" s="206">
        <v>14.468999999999999</v>
      </c>
      <c r="I298" s="207"/>
      <c r="J298" s="208">
        <f>ROUND(I298*H298,2)</f>
        <v>0</v>
      </c>
      <c r="K298" s="204" t="s">
        <v>21</v>
      </c>
      <c r="L298" s="62"/>
      <c r="M298" s="209" t="s">
        <v>21</v>
      </c>
      <c r="N298" s="210" t="s">
        <v>42</v>
      </c>
      <c r="O298" s="43"/>
      <c r="P298" s="211">
        <f>O298*H298</f>
        <v>0</v>
      </c>
      <c r="Q298" s="211">
        <v>0</v>
      </c>
      <c r="R298" s="211">
        <f>Q298*H298</f>
        <v>0</v>
      </c>
      <c r="S298" s="211">
        <v>0.32500000000000001</v>
      </c>
      <c r="T298" s="212">
        <f>S298*H298</f>
        <v>4.7024249999999999</v>
      </c>
      <c r="AR298" s="25" t="s">
        <v>161</v>
      </c>
      <c r="AT298" s="25" t="s">
        <v>157</v>
      </c>
      <c r="AU298" s="25" t="s">
        <v>81</v>
      </c>
      <c r="AY298" s="25" t="s">
        <v>154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25" t="s">
        <v>79</v>
      </c>
      <c r="BK298" s="213">
        <f>ROUND(I298*H298,2)</f>
        <v>0</v>
      </c>
      <c r="BL298" s="25" t="s">
        <v>161</v>
      </c>
      <c r="BM298" s="25" t="s">
        <v>1031</v>
      </c>
    </row>
    <row r="299" spans="2:65" s="12" customFormat="1">
      <c r="B299" s="227"/>
      <c r="C299" s="228"/>
      <c r="D299" s="214" t="s">
        <v>260</v>
      </c>
      <c r="E299" s="229" t="s">
        <v>21</v>
      </c>
      <c r="F299" s="230" t="s">
        <v>614</v>
      </c>
      <c r="G299" s="228"/>
      <c r="H299" s="231">
        <v>14.468999999999999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260</v>
      </c>
      <c r="AU299" s="237" t="s">
        <v>81</v>
      </c>
      <c r="AV299" s="12" t="s">
        <v>81</v>
      </c>
      <c r="AW299" s="12" t="s">
        <v>35</v>
      </c>
      <c r="AX299" s="12" t="s">
        <v>79</v>
      </c>
      <c r="AY299" s="237" t="s">
        <v>154</v>
      </c>
    </row>
    <row r="300" spans="2:65" s="1" customFormat="1" ht="25.5" customHeight="1">
      <c r="B300" s="42"/>
      <c r="C300" s="202" t="s">
        <v>1032</v>
      </c>
      <c r="D300" s="202" t="s">
        <v>157</v>
      </c>
      <c r="E300" s="203" t="s">
        <v>1033</v>
      </c>
      <c r="F300" s="204" t="s">
        <v>1034</v>
      </c>
      <c r="G300" s="205" t="s">
        <v>195</v>
      </c>
      <c r="H300" s="206">
        <v>313.20100000000002</v>
      </c>
      <c r="I300" s="207"/>
      <c r="J300" s="208">
        <f>ROUND(I300*H300,2)</f>
        <v>0</v>
      </c>
      <c r="K300" s="204" t="s">
        <v>21</v>
      </c>
      <c r="L300" s="62"/>
      <c r="M300" s="209" t="s">
        <v>21</v>
      </c>
      <c r="N300" s="210" t="s">
        <v>42</v>
      </c>
      <c r="O300" s="43"/>
      <c r="P300" s="211">
        <f>O300*H300</f>
        <v>0</v>
      </c>
      <c r="Q300" s="211">
        <v>0</v>
      </c>
      <c r="R300" s="211">
        <f>Q300*H300</f>
        <v>0</v>
      </c>
      <c r="S300" s="211">
        <v>0.22</v>
      </c>
      <c r="T300" s="212">
        <f>S300*H300</f>
        <v>68.904220000000009</v>
      </c>
      <c r="AR300" s="25" t="s">
        <v>161</v>
      </c>
      <c r="AT300" s="25" t="s">
        <v>157</v>
      </c>
      <c r="AU300" s="25" t="s">
        <v>81</v>
      </c>
      <c r="AY300" s="25" t="s">
        <v>154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79</v>
      </c>
      <c r="BK300" s="213">
        <f>ROUND(I300*H300,2)</f>
        <v>0</v>
      </c>
      <c r="BL300" s="25" t="s">
        <v>161</v>
      </c>
      <c r="BM300" s="25" t="s">
        <v>1035</v>
      </c>
    </row>
    <row r="301" spans="2:65" s="12" customFormat="1">
      <c r="B301" s="227"/>
      <c r="C301" s="228"/>
      <c r="D301" s="214" t="s">
        <v>260</v>
      </c>
      <c r="E301" s="229" t="s">
        <v>21</v>
      </c>
      <c r="F301" s="230" t="s">
        <v>1036</v>
      </c>
      <c r="G301" s="228"/>
      <c r="H301" s="231">
        <v>313.20100000000002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260</v>
      </c>
      <c r="AU301" s="237" t="s">
        <v>81</v>
      </c>
      <c r="AV301" s="12" t="s">
        <v>81</v>
      </c>
      <c r="AW301" s="12" t="s">
        <v>35</v>
      </c>
      <c r="AX301" s="12" t="s">
        <v>79</v>
      </c>
      <c r="AY301" s="237" t="s">
        <v>154</v>
      </c>
    </row>
    <row r="302" spans="2:65" s="11" customFormat="1" ht="29.85" customHeight="1">
      <c r="B302" s="186"/>
      <c r="C302" s="187"/>
      <c r="D302" s="188" t="s">
        <v>70</v>
      </c>
      <c r="E302" s="200" t="s">
        <v>1037</v>
      </c>
      <c r="F302" s="200" t="s">
        <v>298</v>
      </c>
      <c r="G302" s="187"/>
      <c r="H302" s="187"/>
      <c r="I302" s="190"/>
      <c r="J302" s="201">
        <f>BK302</f>
        <v>0</v>
      </c>
      <c r="K302" s="187"/>
      <c r="L302" s="192"/>
      <c r="M302" s="193"/>
      <c r="N302" s="194"/>
      <c r="O302" s="194"/>
      <c r="P302" s="195">
        <f>SUM(P303:P308)</f>
        <v>0</v>
      </c>
      <c r="Q302" s="194"/>
      <c r="R302" s="195">
        <f>SUM(R303:R308)</f>
        <v>0</v>
      </c>
      <c r="S302" s="194"/>
      <c r="T302" s="196">
        <f>SUM(T303:T308)</f>
        <v>0</v>
      </c>
      <c r="AR302" s="197" t="s">
        <v>79</v>
      </c>
      <c r="AT302" s="198" t="s">
        <v>70</v>
      </c>
      <c r="AU302" s="198" t="s">
        <v>79</v>
      </c>
      <c r="AY302" s="197" t="s">
        <v>154</v>
      </c>
      <c r="BK302" s="199">
        <f>SUM(BK303:BK308)</f>
        <v>0</v>
      </c>
    </row>
    <row r="303" spans="2:65" s="1" customFormat="1" ht="16.5" customHeight="1">
      <c r="B303" s="42"/>
      <c r="C303" s="202" t="s">
        <v>1038</v>
      </c>
      <c r="D303" s="202" t="s">
        <v>157</v>
      </c>
      <c r="E303" s="203" t="s">
        <v>289</v>
      </c>
      <c r="F303" s="204" t="s">
        <v>290</v>
      </c>
      <c r="G303" s="205" t="s">
        <v>179</v>
      </c>
      <c r="H303" s="206">
        <v>195.64500000000001</v>
      </c>
      <c r="I303" s="207"/>
      <c r="J303" s="208">
        <f>ROUND(I303*H303,2)</f>
        <v>0</v>
      </c>
      <c r="K303" s="204" t="s">
        <v>21</v>
      </c>
      <c r="L303" s="62"/>
      <c r="M303" s="209" t="s">
        <v>21</v>
      </c>
      <c r="N303" s="210" t="s">
        <v>42</v>
      </c>
      <c r="O303" s="43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AR303" s="25" t="s">
        <v>161</v>
      </c>
      <c r="AT303" s="25" t="s">
        <v>157</v>
      </c>
      <c r="AU303" s="25" t="s">
        <v>81</v>
      </c>
      <c r="AY303" s="25" t="s">
        <v>154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25" t="s">
        <v>79</v>
      </c>
      <c r="BK303" s="213">
        <f>ROUND(I303*H303,2)</f>
        <v>0</v>
      </c>
      <c r="BL303" s="25" t="s">
        <v>161</v>
      </c>
      <c r="BM303" s="25" t="s">
        <v>1039</v>
      </c>
    </row>
    <row r="304" spans="2:65" s="1" customFormat="1" ht="27">
      <c r="B304" s="42"/>
      <c r="C304" s="64"/>
      <c r="D304" s="214" t="s">
        <v>163</v>
      </c>
      <c r="E304" s="64"/>
      <c r="F304" s="215" t="s">
        <v>1040</v>
      </c>
      <c r="G304" s="64"/>
      <c r="H304" s="64"/>
      <c r="I304" s="173"/>
      <c r="J304" s="64"/>
      <c r="K304" s="64"/>
      <c r="L304" s="62"/>
      <c r="M304" s="216"/>
      <c r="N304" s="43"/>
      <c r="O304" s="43"/>
      <c r="P304" s="43"/>
      <c r="Q304" s="43"/>
      <c r="R304" s="43"/>
      <c r="S304" s="43"/>
      <c r="T304" s="79"/>
      <c r="AT304" s="25" t="s">
        <v>163</v>
      </c>
      <c r="AU304" s="25" t="s">
        <v>81</v>
      </c>
    </row>
    <row r="305" spans="2:65" s="1" customFormat="1" ht="16.5" customHeight="1">
      <c r="B305" s="42"/>
      <c r="C305" s="202" t="s">
        <v>1037</v>
      </c>
      <c r="D305" s="202" t="s">
        <v>157</v>
      </c>
      <c r="E305" s="203" t="s">
        <v>293</v>
      </c>
      <c r="F305" s="204" t="s">
        <v>294</v>
      </c>
      <c r="G305" s="205" t="s">
        <v>179</v>
      </c>
      <c r="H305" s="206">
        <v>3325.9650000000001</v>
      </c>
      <c r="I305" s="207"/>
      <c r="J305" s="208">
        <f>ROUND(I305*H305,2)</f>
        <v>0</v>
      </c>
      <c r="K305" s="204" t="s">
        <v>21</v>
      </c>
      <c r="L305" s="62"/>
      <c r="M305" s="209" t="s">
        <v>21</v>
      </c>
      <c r="N305" s="210" t="s">
        <v>42</v>
      </c>
      <c r="O305" s="43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AR305" s="25" t="s">
        <v>161</v>
      </c>
      <c r="AT305" s="25" t="s">
        <v>157</v>
      </c>
      <c r="AU305" s="25" t="s">
        <v>81</v>
      </c>
      <c r="AY305" s="25" t="s">
        <v>154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25" t="s">
        <v>79</v>
      </c>
      <c r="BK305" s="213">
        <f>ROUND(I305*H305,2)</f>
        <v>0</v>
      </c>
      <c r="BL305" s="25" t="s">
        <v>161</v>
      </c>
      <c r="BM305" s="25" t="s">
        <v>1041</v>
      </c>
    </row>
    <row r="306" spans="2:65" s="1" customFormat="1" ht="27">
      <c r="B306" s="42"/>
      <c r="C306" s="64"/>
      <c r="D306" s="214" t="s">
        <v>163</v>
      </c>
      <c r="E306" s="64"/>
      <c r="F306" s="215" t="s">
        <v>1042</v>
      </c>
      <c r="G306" s="64"/>
      <c r="H306" s="64"/>
      <c r="I306" s="173"/>
      <c r="J306" s="64"/>
      <c r="K306" s="64"/>
      <c r="L306" s="62"/>
      <c r="M306" s="216"/>
      <c r="N306" s="43"/>
      <c r="O306" s="43"/>
      <c r="P306" s="43"/>
      <c r="Q306" s="43"/>
      <c r="R306" s="43"/>
      <c r="S306" s="43"/>
      <c r="T306" s="79"/>
      <c r="AT306" s="25" t="s">
        <v>163</v>
      </c>
      <c r="AU306" s="25" t="s">
        <v>81</v>
      </c>
    </row>
    <row r="307" spans="2:65" s="12" customFormat="1">
      <c r="B307" s="227"/>
      <c r="C307" s="228"/>
      <c r="D307" s="214" t="s">
        <v>260</v>
      </c>
      <c r="E307" s="228"/>
      <c r="F307" s="230" t="s">
        <v>1043</v>
      </c>
      <c r="G307" s="228"/>
      <c r="H307" s="231">
        <v>3325.9650000000001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260</v>
      </c>
      <c r="AU307" s="237" t="s">
        <v>81</v>
      </c>
      <c r="AV307" s="12" t="s">
        <v>81</v>
      </c>
      <c r="AW307" s="12" t="s">
        <v>6</v>
      </c>
      <c r="AX307" s="12" t="s">
        <v>79</v>
      </c>
      <c r="AY307" s="237" t="s">
        <v>154</v>
      </c>
    </row>
    <row r="308" spans="2:65" s="1" customFormat="1" ht="16.5" customHeight="1">
      <c r="B308" s="42"/>
      <c r="C308" s="202" t="s">
        <v>1044</v>
      </c>
      <c r="D308" s="202" t="s">
        <v>157</v>
      </c>
      <c r="E308" s="203" t="s">
        <v>1045</v>
      </c>
      <c r="F308" s="204" t="s">
        <v>1046</v>
      </c>
      <c r="G308" s="205" t="s">
        <v>179</v>
      </c>
      <c r="H308" s="206">
        <v>114.423</v>
      </c>
      <c r="I308" s="207"/>
      <c r="J308" s="208">
        <f>ROUND(I308*H308,2)</f>
        <v>0</v>
      </c>
      <c r="K308" s="204" t="s">
        <v>21</v>
      </c>
      <c r="L308" s="62"/>
      <c r="M308" s="209" t="s">
        <v>21</v>
      </c>
      <c r="N308" s="210" t="s">
        <v>42</v>
      </c>
      <c r="O308" s="43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AR308" s="25" t="s">
        <v>161</v>
      </c>
      <c r="AT308" s="25" t="s">
        <v>157</v>
      </c>
      <c r="AU308" s="25" t="s">
        <v>81</v>
      </c>
      <c r="AY308" s="25" t="s">
        <v>154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5" t="s">
        <v>79</v>
      </c>
      <c r="BK308" s="213">
        <f>ROUND(I308*H308,2)</f>
        <v>0</v>
      </c>
      <c r="BL308" s="25" t="s">
        <v>161</v>
      </c>
      <c r="BM308" s="25" t="s">
        <v>1047</v>
      </c>
    </row>
    <row r="309" spans="2:65" s="11" customFormat="1" ht="29.85" customHeight="1">
      <c r="B309" s="186"/>
      <c r="C309" s="187"/>
      <c r="D309" s="188" t="s">
        <v>70</v>
      </c>
      <c r="E309" s="200" t="s">
        <v>282</v>
      </c>
      <c r="F309" s="200" t="s">
        <v>283</v>
      </c>
      <c r="G309" s="187"/>
      <c r="H309" s="187"/>
      <c r="I309" s="190"/>
      <c r="J309" s="201">
        <f>BK309</f>
        <v>0</v>
      </c>
      <c r="K309" s="187"/>
      <c r="L309" s="192"/>
      <c r="M309" s="193"/>
      <c r="N309" s="194"/>
      <c r="O309" s="194"/>
      <c r="P309" s="195">
        <f>SUM(P310:P312)</f>
        <v>0</v>
      </c>
      <c r="Q309" s="194"/>
      <c r="R309" s="195">
        <f>SUM(R310:R312)</f>
        <v>0</v>
      </c>
      <c r="S309" s="194"/>
      <c r="T309" s="196">
        <f>SUM(T310:T312)</f>
        <v>0</v>
      </c>
      <c r="AR309" s="197" t="s">
        <v>79</v>
      </c>
      <c r="AT309" s="198" t="s">
        <v>70</v>
      </c>
      <c r="AU309" s="198" t="s">
        <v>79</v>
      </c>
      <c r="AY309" s="197" t="s">
        <v>154</v>
      </c>
      <c r="BK309" s="199">
        <f>SUM(BK310:BK312)</f>
        <v>0</v>
      </c>
    </row>
    <row r="310" spans="2:65" s="1" customFormat="1" ht="16.5" customHeight="1">
      <c r="B310" s="42"/>
      <c r="C310" s="202" t="s">
        <v>1048</v>
      </c>
      <c r="D310" s="202" t="s">
        <v>157</v>
      </c>
      <c r="E310" s="203" t="s">
        <v>1049</v>
      </c>
      <c r="F310" s="204" t="s">
        <v>1050</v>
      </c>
      <c r="G310" s="205" t="s">
        <v>179</v>
      </c>
      <c r="H310" s="206">
        <v>4.72</v>
      </c>
      <c r="I310" s="207"/>
      <c r="J310" s="208">
        <f>ROUND(I310*H310,2)</f>
        <v>0</v>
      </c>
      <c r="K310" s="204" t="s">
        <v>21</v>
      </c>
      <c r="L310" s="62"/>
      <c r="M310" s="209" t="s">
        <v>21</v>
      </c>
      <c r="N310" s="210" t="s">
        <v>42</v>
      </c>
      <c r="O310" s="43"/>
      <c r="P310" s="211">
        <f>O310*H310</f>
        <v>0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AR310" s="25" t="s">
        <v>161</v>
      </c>
      <c r="AT310" s="25" t="s">
        <v>157</v>
      </c>
      <c r="AU310" s="25" t="s">
        <v>81</v>
      </c>
      <c r="AY310" s="25" t="s">
        <v>154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25" t="s">
        <v>79</v>
      </c>
      <c r="BK310" s="213">
        <f>ROUND(I310*H310,2)</f>
        <v>0</v>
      </c>
      <c r="BL310" s="25" t="s">
        <v>161</v>
      </c>
      <c r="BM310" s="25" t="s">
        <v>1051</v>
      </c>
    </row>
    <row r="311" spans="2:65" s="1" customFormat="1" ht="16.5" customHeight="1">
      <c r="B311" s="42"/>
      <c r="C311" s="202" t="s">
        <v>1052</v>
      </c>
      <c r="D311" s="202" t="s">
        <v>157</v>
      </c>
      <c r="E311" s="203" t="s">
        <v>515</v>
      </c>
      <c r="F311" s="204" t="s">
        <v>1053</v>
      </c>
      <c r="G311" s="205" t="s">
        <v>179</v>
      </c>
      <c r="H311" s="206">
        <v>68.903999999999996</v>
      </c>
      <c r="I311" s="207"/>
      <c r="J311" s="208">
        <f>ROUND(I311*H311,2)</f>
        <v>0</v>
      </c>
      <c r="K311" s="204" t="s">
        <v>21</v>
      </c>
      <c r="L311" s="62"/>
      <c r="M311" s="209" t="s">
        <v>21</v>
      </c>
      <c r="N311" s="210" t="s">
        <v>42</v>
      </c>
      <c r="O311" s="43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AR311" s="25" t="s">
        <v>161</v>
      </c>
      <c r="AT311" s="25" t="s">
        <v>157</v>
      </c>
      <c r="AU311" s="25" t="s">
        <v>81</v>
      </c>
      <c r="AY311" s="25" t="s">
        <v>154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25" t="s">
        <v>79</v>
      </c>
      <c r="BK311" s="213">
        <f>ROUND(I311*H311,2)</f>
        <v>0</v>
      </c>
      <c r="BL311" s="25" t="s">
        <v>161</v>
      </c>
      <c r="BM311" s="25" t="s">
        <v>1054</v>
      </c>
    </row>
    <row r="312" spans="2:65" s="1" customFormat="1" ht="16.5" customHeight="1">
      <c r="B312" s="42"/>
      <c r="C312" s="202" t="s">
        <v>1055</v>
      </c>
      <c r="D312" s="202" t="s">
        <v>157</v>
      </c>
      <c r="E312" s="203" t="s">
        <v>519</v>
      </c>
      <c r="F312" s="204" t="s">
        <v>1056</v>
      </c>
      <c r="G312" s="205" t="s">
        <v>179</v>
      </c>
      <c r="H312" s="206">
        <v>122.039</v>
      </c>
      <c r="I312" s="207"/>
      <c r="J312" s="208">
        <f>ROUND(I312*H312,2)</f>
        <v>0</v>
      </c>
      <c r="K312" s="204" t="s">
        <v>21</v>
      </c>
      <c r="L312" s="62"/>
      <c r="M312" s="209" t="s">
        <v>21</v>
      </c>
      <c r="N312" s="239" t="s">
        <v>42</v>
      </c>
      <c r="O312" s="240"/>
      <c r="P312" s="241">
        <f>O312*H312</f>
        <v>0</v>
      </c>
      <c r="Q312" s="241">
        <v>0</v>
      </c>
      <c r="R312" s="241">
        <f>Q312*H312</f>
        <v>0</v>
      </c>
      <c r="S312" s="241">
        <v>0</v>
      </c>
      <c r="T312" s="242">
        <f>S312*H312</f>
        <v>0</v>
      </c>
      <c r="AR312" s="25" t="s">
        <v>161</v>
      </c>
      <c r="AT312" s="25" t="s">
        <v>157</v>
      </c>
      <c r="AU312" s="25" t="s">
        <v>81</v>
      </c>
      <c r="AY312" s="25" t="s">
        <v>154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79</v>
      </c>
      <c r="BK312" s="213">
        <f>ROUND(I312*H312,2)</f>
        <v>0</v>
      </c>
      <c r="BL312" s="25" t="s">
        <v>161</v>
      </c>
      <c r="BM312" s="25" t="s">
        <v>1057</v>
      </c>
    </row>
    <row r="313" spans="2:65" s="1" customFormat="1" ht="6.95" customHeight="1">
      <c r="B313" s="57"/>
      <c r="C313" s="58"/>
      <c r="D313" s="58"/>
      <c r="E313" s="58"/>
      <c r="F313" s="58"/>
      <c r="G313" s="58"/>
      <c r="H313" s="58"/>
      <c r="I313" s="149"/>
      <c r="J313" s="58"/>
      <c r="K313" s="58"/>
      <c r="L313" s="62"/>
    </row>
  </sheetData>
  <sheetProtection algorithmName="SHA-512" hashValue="aJ1yFq14vElkpSOaJPPlmb0wMo32m9B+p3PyQi0/LVnzUQQ3Yc59MZ96LzFj7/zJZuyziqfTCqGdMCKUzaTP/A==" saltValue="vo/weq+NwWPq5dirAgZ/qMlNkh68gqmnxe0NHxTm7M6uXM94IO/ZQcwbhoZUc6G4zX4fA7bAeCqzc0AID+R/bg==" spinCount="100000" sheet="1" objects="1" scenarios="1" formatColumns="0" formatRows="0" autoFilter="0"/>
  <autoFilter ref="C90:K31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95</v>
      </c>
      <c r="AZ2" s="243" t="s">
        <v>590</v>
      </c>
      <c r="BA2" s="243" t="s">
        <v>21</v>
      </c>
      <c r="BB2" s="243" t="s">
        <v>21</v>
      </c>
      <c r="BC2" s="243" t="s">
        <v>1058</v>
      </c>
      <c r="BD2" s="243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  <c r="AZ3" s="243" t="s">
        <v>592</v>
      </c>
      <c r="BA3" s="243" t="s">
        <v>21</v>
      </c>
      <c r="BB3" s="243" t="s">
        <v>21</v>
      </c>
      <c r="BC3" s="243" t="s">
        <v>1059</v>
      </c>
      <c r="BD3" s="243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  <c r="AZ4" s="243" t="s">
        <v>595</v>
      </c>
      <c r="BA4" s="243" t="s">
        <v>21</v>
      </c>
      <c r="BB4" s="243" t="s">
        <v>21</v>
      </c>
      <c r="BC4" s="243" t="s">
        <v>1060</v>
      </c>
      <c r="BD4" s="243" t="s">
        <v>81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  <c r="AZ5" s="243" t="s">
        <v>598</v>
      </c>
      <c r="BA5" s="243" t="s">
        <v>21</v>
      </c>
      <c r="BB5" s="243" t="s">
        <v>21</v>
      </c>
      <c r="BC5" s="243" t="s">
        <v>1061</v>
      </c>
      <c r="BD5" s="243" t="s">
        <v>81</v>
      </c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  <c r="AZ6" s="243" t="s">
        <v>600</v>
      </c>
      <c r="BA6" s="243" t="s">
        <v>21</v>
      </c>
      <c r="BB6" s="243" t="s">
        <v>21</v>
      </c>
      <c r="BC6" s="243" t="s">
        <v>1062</v>
      </c>
      <c r="BD6" s="243" t="s">
        <v>81</v>
      </c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  <c r="AZ7" s="243" t="s">
        <v>1063</v>
      </c>
      <c r="BA7" s="243" t="s">
        <v>1063</v>
      </c>
      <c r="BB7" s="243" t="s">
        <v>21</v>
      </c>
      <c r="BC7" s="243" t="s">
        <v>1064</v>
      </c>
      <c r="BD7" s="243" t="s">
        <v>81</v>
      </c>
    </row>
    <row r="8" spans="1:70" ht="15">
      <c r="B8" s="29"/>
      <c r="C8" s="30"/>
      <c r="D8" s="38" t="s">
        <v>117</v>
      </c>
      <c r="E8" s="30"/>
      <c r="F8" s="30"/>
      <c r="G8" s="30"/>
      <c r="H8" s="30"/>
      <c r="I8" s="127"/>
      <c r="J8" s="30"/>
      <c r="K8" s="32"/>
      <c r="AZ8" s="243" t="s">
        <v>602</v>
      </c>
      <c r="BA8" s="243" t="s">
        <v>21</v>
      </c>
      <c r="BB8" s="243" t="s">
        <v>21</v>
      </c>
      <c r="BC8" s="243" t="s">
        <v>1065</v>
      </c>
      <c r="BD8" s="243" t="s">
        <v>81</v>
      </c>
    </row>
    <row r="9" spans="1:70" s="1" customFormat="1" ht="16.5" customHeight="1">
      <c r="B9" s="42"/>
      <c r="C9" s="43"/>
      <c r="D9" s="43"/>
      <c r="E9" s="403" t="s">
        <v>568</v>
      </c>
      <c r="F9" s="406"/>
      <c r="G9" s="406"/>
      <c r="H9" s="406"/>
      <c r="I9" s="128"/>
      <c r="J9" s="43"/>
      <c r="K9" s="46"/>
      <c r="AZ9" s="243" t="s">
        <v>604</v>
      </c>
      <c r="BA9" s="243" t="s">
        <v>21</v>
      </c>
      <c r="BB9" s="243" t="s">
        <v>21</v>
      </c>
      <c r="BC9" s="243" t="s">
        <v>1066</v>
      </c>
      <c r="BD9" s="243" t="s">
        <v>81</v>
      </c>
    </row>
    <row r="10" spans="1:70" s="1" customFormat="1" ht="15">
      <c r="B10" s="42"/>
      <c r="C10" s="43"/>
      <c r="D10" s="38" t="s">
        <v>594</v>
      </c>
      <c r="E10" s="43"/>
      <c r="F10" s="43"/>
      <c r="G10" s="43"/>
      <c r="H10" s="43"/>
      <c r="I10" s="128"/>
      <c r="J10" s="43"/>
      <c r="K10" s="46"/>
      <c r="AZ10" s="243" t="s">
        <v>606</v>
      </c>
      <c r="BA10" s="243" t="s">
        <v>21</v>
      </c>
      <c r="BB10" s="243" t="s">
        <v>21</v>
      </c>
      <c r="BC10" s="243" t="s">
        <v>1067</v>
      </c>
      <c r="BD10" s="243" t="s">
        <v>81</v>
      </c>
    </row>
    <row r="11" spans="1:70" s="1" customFormat="1" ht="36.950000000000003" customHeight="1">
      <c r="B11" s="42"/>
      <c r="C11" s="43"/>
      <c r="D11" s="43"/>
      <c r="E11" s="405" t="s">
        <v>1068</v>
      </c>
      <c r="F11" s="406"/>
      <c r="G11" s="406"/>
      <c r="H11" s="406"/>
      <c r="I11" s="128"/>
      <c r="J11" s="43"/>
      <c r="K11" s="46"/>
      <c r="AZ11" s="243" t="s">
        <v>608</v>
      </c>
      <c r="BA11" s="243" t="s">
        <v>21</v>
      </c>
      <c r="BB11" s="243" t="s">
        <v>21</v>
      </c>
      <c r="BC11" s="243" t="s">
        <v>1069</v>
      </c>
      <c r="BD11" s="243" t="s">
        <v>81</v>
      </c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  <c r="AZ12" s="243" t="s">
        <v>610</v>
      </c>
      <c r="BA12" s="243" t="s">
        <v>21</v>
      </c>
      <c r="BB12" s="243" t="s">
        <v>21</v>
      </c>
      <c r="BC12" s="243" t="s">
        <v>1070</v>
      </c>
      <c r="BD12" s="243" t="s">
        <v>81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  <c r="AZ13" s="243" t="s">
        <v>612</v>
      </c>
      <c r="BA13" s="243" t="s">
        <v>21</v>
      </c>
      <c r="BB13" s="243" t="s">
        <v>21</v>
      </c>
      <c r="BC13" s="243" t="s">
        <v>1071</v>
      </c>
      <c r="BD13" s="243" t="s">
        <v>81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119</v>
      </c>
      <c r="G14" s="43"/>
      <c r="H14" s="43"/>
      <c r="I14" s="129" t="s">
        <v>25</v>
      </c>
      <c r="J14" s="130" t="str">
        <f>'Rekapitulace stavby'!AN8</f>
        <v>7. 1. 2019</v>
      </c>
      <c r="K14" s="46"/>
      <c r="AZ14" s="243" t="s">
        <v>614</v>
      </c>
      <c r="BA14" s="243" t="s">
        <v>21</v>
      </c>
      <c r="BB14" s="243" t="s">
        <v>21</v>
      </c>
      <c r="BC14" s="243" t="s">
        <v>1072</v>
      </c>
      <c r="BD14" s="243" t="s">
        <v>81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  <c r="AZ15" s="243" t="s">
        <v>616</v>
      </c>
      <c r="BA15" s="243" t="s">
        <v>21</v>
      </c>
      <c r="BB15" s="243" t="s">
        <v>21</v>
      </c>
      <c r="BC15" s="243" t="s">
        <v>1073</v>
      </c>
      <c r="BD15" s="243" t="s">
        <v>81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  <c r="AZ16" s="243" t="s">
        <v>618</v>
      </c>
      <c r="BA16" s="243" t="s">
        <v>21</v>
      </c>
      <c r="BB16" s="243" t="s">
        <v>21</v>
      </c>
      <c r="BC16" s="243" t="s">
        <v>1074</v>
      </c>
      <c r="BD16" s="243" t="s">
        <v>81</v>
      </c>
    </row>
    <row r="17" spans="2:56" s="1" customFormat="1" ht="18" customHeight="1">
      <c r="B17" s="42"/>
      <c r="C17" s="43"/>
      <c r="D17" s="43"/>
      <c r="E17" s="36" t="s">
        <v>119</v>
      </c>
      <c r="F17" s="43"/>
      <c r="G17" s="43"/>
      <c r="H17" s="43"/>
      <c r="I17" s="129" t="s">
        <v>30</v>
      </c>
      <c r="J17" s="36" t="s">
        <v>21</v>
      </c>
      <c r="K17" s="46"/>
      <c r="AZ17" s="243" t="s">
        <v>620</v>
      </c>
      <c r="BA17" s="243" t="s">
        <v>21</v>
      </c>
      <c r="BB17" s="243" t="s">
        <v>21</v>
      </c>
      <c r="BC17" s="243" t="s">
        <v>1075</v>
      </c>
      <c r="BD17" s="243" t="s">
        <v>81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  <c r="AZ18" s="243" t="s">
        <v>622</v>
      </c>
      <c r="BA18" s="243" t="s">
        <v>21</v>
      </c>
      <c r="BB18" s="243" t="s">
        <v>21</v>
      </c>
      <c r="BC18" s="243" t="s">
        <v>1076</v>
      </c>
      <c r="BD18" s="243" t="s">
        <v>81</v>
      </c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  <c r="AZ19" s="243" t="s">
        <v>624</v>
      </c>
      <c r="BA19" s="243" t="s">
        <v>21</v>
      </c>
      <c r="BB19" s="243" t="s">
        <v>21</v>
      </c>
      <c r="BC19" s="243" t="s">
        <v>1077</v>
      </c>
      <c r="BD19" s="243" t="s">
        <v>81</v>
      </c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56" s="1" customFormat="1" ht="18" customHeight="1">
      <c r="B23" s="42"/>
      <c r="C23" s="43"/>
      <c r="D23" s="43"/>
      <c r="E23" s="36" t="s">
        <v>119</v>
      </c>
      <c r="F23" s="43"/>
      <c r="G23" s="43"/>
      <c r="H23" s="43"/>
      <c r="I23" s="129" t="s">
        <v>30</v>
      </c>
      <c r="J23" s="36" t="s">
        <v>21</v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56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56" s="7" customFormat="1" ht="16.5" customHeight="1">
      <c r="B26" s="131"/>
      <c r="C26" s="132"/>
      <c r="D26" s="132"/>
      <c r="E26" s="394" t="s">
        <v>21</v>
      </c>
      <c r="F26" s="394"/>
      <c r="G26" s="394"/>
      <c r="H26" s="394"/>
      <c r="I26" s="133"/>
      <c r="J26" s="132"/>
      <c r="K26" s="134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56" s="1" customFormat="1" ht="25.35" customHeight="1">
      <c r="B29" s="42"/>
      <c r="C29" s="43"/>
      <c r="D29" s="137" t="s">
        <v>37</v>
      </c>
      <c r="E29" s="43"/>
      <c r="F29" s="43"/>
      <c r="G29" s="43"/>
      <c r="H29" s="43"/>
      <c r="I29" s="128"/>
      <c r="J29" s="138">
        <f>ROUND(J93,2)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56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39" t="s">
        <v>38</v>
      </c>
      <c r="J31" s="47" t="s">
        <v>40</v>
      </c>
      <c r="K31" s="46"/>
    </row>
    <row r="32" spans="2:56" s="1" customFormat="1" ht="14.45" customHeight="1">
      <c r="B32" s="42"/>
      <c r="C32" s="43"/>
      <c r="D32" s="50" t="s">
        <v>41</v>
      </c>
      <c r="E32" s="50" t="s">
        <v>42</v>
      </c>
      <c r="F32" s="140">
        <f>ROUND(SUM(BE93:BE266), 2)</f>
        <v>0</v>
      </c>
      <c r="G32" s="43"/>
      <c r="H32" s="43"/>
      <c r="I32" s="141">
        <v>0.21</v>
      </c>
      <c r="J32" s="140">
        <f>ROUND(ROUND((SUM(BE93:BE266)),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0">
        <f>ROUND(SUM(BF93:BF266), 2)</f>
        <v>0</v>
      </c>
      <c r="G33" s="43"/>
      <c r="H33" s="43"/>
      <c r="I33" s="141">
        <v>0.15</v>
      </c>
      <c r="J33" s="140">
        <f>ROUND(ROUND((SUM(BF93:BF266)),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ROUND(SUM(BG93:BG266),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0">
        <f>ROUND(SUM(BH93:BH266),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0">
        <f>ROUND(SUM(BI93:BI266),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47</v>
      </c>
      <c r="E38" s="80"/>
      <c r="F38" s="80"/>
      <c r="G38" s="144" t="s">
        <v>48</v>
      </c>
      <c r="H38" s="145" t="s">
        <v>49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120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Horažďovice - Revitalizace sídliště Šumavská - Pod Vodojemem - II. etapa</v>
      </c>
      <c r="F47" s="404"/>
      <c r="G47" s="404"/>
      <c r="H47" s="404"/>
      <c r="I47" s="128"/>
      <c r="J47" s="43"/>
      <c r="K47" s="46"/>
    </row>
    <row r="48" spans="2:11" ht="15">
      <c r="B48" s="29"/>
      <c r="C48" s="38" t="s">
        <v>117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568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594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06.2 - SO 06.2 Kanalizační přípojky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7. 1. 2019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33</v>
      </c>
      <c r="J55" s="394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121</v>
      </c>
      <c r="D58" s="142"/>
      <c r="E58" s="142"/>
      <c r="F58" s="142"/>
      <c r="G58" s="142"/>
      <c r="H58" s="142"/>
      <c r="I58" s="155"/>
      <c r="J58" s="156" t="s">
        <v>122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123</v>
      </c>
      <c r="D60" s="43"/>
      <c r="E60" s="43"/>
      <c r="F60" s="43"/>
      <c r="G60" s="43"/>
      <c r="H60" s="43"/>
      <c r="I60" s="128"/>
      <c r="J60" s="138">
        <f>J93</f>
        <v>0</v>
      </c>
      <c r="K60" s="46"/>
      <c r="AU60" s="25" t="s">
        <v>124</v>
      </c>
    </row>
    <row r="61" spans="2:47" s="8" customFormat="1" ht="24.95" customHeight="1">
      <c r="B61" s="159"/>
      <c r="C61" s="160"/>
      <c r="D61" s="161" t="s">
        <v>125</v>
      </c>
      <c r="E61" s="162"/>
      <c r="F61" s="162"/>
      <c r="G61" s="162"/>
      <c r="H61" s="162"/>
      <c r="I61" s="163"/>
      <c r="J61" s="164">
        <f>J94</f>
        <v>0</v>
      </c>
      <c r="K61" s="165"/>
    </row>
    <row r="62" spans="2:47" s="9" customFormat="1" ht="19.899999999999999" customHeight="1">
      <c r="B62" s="166"/>
      <c r="C62" s="167"/>
      <c r="D62" s="168" t="s">
        <v>126</v>
      </c>
      <c r="E62" s="169"/>
      <c r="F62" s="169"/>
      <c r="G62" s="169"/>
      <c r="H62" s="169"/>
      <c r="I62" s="170"/>
      <c r="J62" s="171">
        <f>J95</f>
        <v>0</v>
      </c>
      <c r="K62" s="172"/>
    </row>
    <row r="63" spans="2:47" s="9" customFormat="1" ht="19.899999999999999" customHeight="1">
      <c r="B63" s="166"/>
      <c r="C63" s="167"/>
      <c r="D63" s="168" t="s">
        <v>129</v>
      </c>
      <c r="E63" s="169"/>
      <c r="F63" s="169"/>
      <c r="G63" s="169"/>
      <c r="H63" s="169"/>
      <c r="I63" s="170"/>
      <c r="J63" s="171">
        <f>J182</f>
        <v>0</v>
      </c>
      <c r="K63" s="172"/>
    </row>
    <row r="64" spans="2:47" s="9" customFormat="1" ht="19.899999999999999" customHeight="1">
      <c r="B64" s="166"/>
      <c r="C64" s="167"/>
      <c r="D64" s="168" t="s">
        <v>360</v>
      </c>
      <c r="E64" s="169"/>
      <c r="F64" s="169"/>
      <c r="G64" s="169"/>
      <c r="H64" s="169"/>
      <c r="I64" s="170"/>
      <c r="J64" s="171">
        <f>J193</f>
        <v>0</v>
      </c>
      <c r="K64" s="172"/>
    </row>
    <row r="65" spans="2:12" s="9" customFormat="1" ht="19.899999999999999" customHeight="1">
      <c r="B65" s="166"/>
      <c r="C65" s="167"/>
      <c r="D65" s="168" t="s">
        <v>626</v>
      </c>
      <c r="E65" s="169"/>
      <c r="F65" s="169"/>
      <c r="G65" s="169"/>
      <c r="H65" s="169"/>
      <c r="I65" s="170"/>
      <c r="J65" s="171">
        <f>J196</f>
        <v>0</v>
      </c>
      <c r="K65" s="172"/>
    </row>
    <row r="66" spans="2:12" s="9" customFormat="1" ht="19.899999999999999" customHeight="1">
      <c r="B66" s="166"/>
      <c r="C66" s="167"/>
      <c r="D66" s="168" t="s">
        <v>130</v>
      </c>
      <c r="E66" s="169"/>
      <c r="F66" s="169"/>
      <c r="G66" s="169"/>
      <c r="H66" s="169"/>
      <c r="I66" s="170"/>
      <c r="J66" s="171">
        <f>J230</f>
        <v>0</v>
      </c>
      <c r="K66" s="172"/>
    </row>
    <row r="67" spans="2:12" s="9" customFormat="1" ht="19.899999999999999" customHeight="1">
      <c r="B67" s="166"/>
      <c r="C67" s="167"/>
      <c r="D67" s="168" t="s">
        <v>627</v>
      </c>
      <c r="E67" s="169"/>
      <c r="F67" s="169"/>
      <c r="G67" s="169"/>
      <c r="H67" s="169"/>
      <c r="I67" s="170"/>
      <c r="J67" s="171">
        <f>J238</f>
        <v>0</v>
      </c>
      <c r="K67" s="172"/>
    </row>
    <row r="68" spans="2:12" s="9" customFormat="1" ht="19.899999999999999" customHeight="1">
      <c r="B68" s="166"/>
      <c r="C68" s="167"/>
      <c r="D68" s="168" t="s">
        <v>628</v>
      </c>
      <c r="E68" s="169"/>
      <c r="F68" s="169"/>
      <c r="G68" s="169"/>
      <c r="H68" s="169"/>
      <c r="I68" s="170"/>
      <c r="J68" s="171">
        <f>J250</f>
        <v>0</v>
      </c>
      <c r="K68" s="172"/>
    </row>
    <row r="69" spans="2:12" s="9" customFormat="1" ht="19.899999999999999" customHeight="1">
      <c r="B69" s="166"/>
      <c r="C69" s="167"/>
      <c r="D69" s="168" t="s">
        <v>131</v>
      </c>
      <c r="E69" s="169"/>
      <c r="F69" s="169"/>
      <c r="G69" s="169"/>
      <c r="H69" s="169"/>
      <c r="I69" s="170"/>
      <c r="J69" s="171">
        <f>J256</f>
        <v>0</v>
      </c>
      <c r="K69" s="172"/>
    </row>
    <row r="70" spans="2:12" s="8" customFormat="1" ht="24.95" customHeight="1">
      <c r="B70" s="159"/>
      <c r="C70" s="160"/>
      <c r="D70" s="161" t="s">
        <v>133</v>
      </c>
      <c r="E70" s="162"/>
      <c r="F70" s="162"/>
      <c r="G70" s="162"/>
      <c r="H70" s="162"/>
      <c r="I70" s="163"/>
      <c r="J70" s="164">
        <f>J260</f>
        <v>0</v>
      </c>
      <c r="K70" s="165"/>
    </row>
    <row r="71" spans="2:12" s="9" customFormat="1" ht="19.899999999999999" customHeight="1">
      <c r="B71" s="166"/>
      <c r="C71" s="167"/>
      <c r="D71" s="168" t="s">
        <v>1078</v>
      </c>
      <c r="E71" s="169"/>
      <c r="F71" s="169"/>
      <c r="G71" s="169"/>
      <c r="H71" s="169"/>
      <c r="I71" s="170"/>
      <c r="J71" s="171">
        <f>J261</f>
        <v>0</v>
      </c>
      <c r="K71" s="172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28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49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52"/>
      <c r="J77" s="61"/>
      <c r="K77" s="61"/>
      <c r="L77" s="62"/>
    </row>
    <row r="78" spans="2:12" s="1" customFormat="1" ht="36.950000000000003" customHeight="1">
      <c r="B78" s="42"/>
      <c r="C78" s="63" t="s">
        <v>138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4.45" customHeight="1">
      <c r="B80" s="42"/>
      <c r="C80" s="66" t="s">
        <v>18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6.5" customHeight="1">
      <c r="B81" s="42"/>
      <c r="C81" s="64"/>
      <c r="D81" s="64"/>
      <c r="E81" s="399" t="str">
        <f>E7</f>
        <v>Horažďovice - Revitalizace sídliště Šumavská - Pod Vodojemem - II. etapa</v>
      </c>
      <c r="F81" s="400"/>
      <c r="G81" s="400"/>
      <c r="H81" s="400"/>
      <c r="I81" s="173"/>
      <c r="J81" s="64"/>
      <c r="K81" s="64"/>
      <c r="L81" s="62"/>
    </row>
    <row r="82" spans="2:65" ht="15">
      <c r="B82" s="29"/>
      <c r="C82" s="66" t="s">
        <v>117</v>
      </c>
      <c r="D82" s="244"/>
      <c r="E82" s="244"/>
      <c r="F82" s="244"/>
      <c r="G82" s="244"/>
      <c r="H82" s="244"/>
      <c r="J82" s="244"/>
      <c r="K82" s="244"/>
      <c r="L82" s="245"/>
    </row>
    <row r="83" spans="2:65" s="1" customFormat="1" ht="16.5" customHeight="1">
      <c r="B83" s="42"/>
      <c r="C83" s="64"/>
      <c r="D83" s="64"/>
      <c r="E83" s="399" t="s">
        <v>568</v>
      </c>
      <c r="F83" s="401"/>
      <c r="G83" s="401"/>
      <c r="H83" s="401"/>
      <c r="I83" s="173"/>
      <c r="J83" s="64"/>
      <c r="K83" s="64"/>
      <c r="L83" s="62"/>
    </row>
    <row r="84" spans="2:65" s="1" customFormat="1" ht="14.45" customHeight="1">
      <c r="B84" s="42"/>
      <c r="C84" s="66" t="s">
        <v>594</v>
      </c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7.25" customHeight="1">
      <c r="B85" s="42"/>
      <c r="C85" s="64"/>
      <c r="D85" s="64"/>
      <c r="E85" s="371" t="str">
        <f>E11</f>
        <v>06.2 - SO 06.2 Kanalizační přípojky</v>
      </c>
      <c r="F85" s="401"/>
      <c r="G85" s="401"/>
      <c r="H85" s="401"/>
      <c r="I85" s="173"/>
      <c r="J85" s="64"/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 ht="18" customHeight="1">
      <c r="B87" s="42"/>
      <c r="C87" s="66" t="s">
        <v>23</v>
      </c>
      <c r="D87" s="64"/>
      <c r="E87" s="64"/>
      <c r="F87" s="174" t="str">
        <f>F14</f>
        <v xml:space="preserve"> </v>
      </c>
      <c r="G87" s="64"/>
      <c r="H87" s="64"/>
      <c r="I87" s="175" t="s">
        <v>25</v>
      </c>
      <c r="J87" s="74" t="str">
        <f>IF(J14="","",J14)</f>
        <v>7. 1. 2019</v>
      </c>
      <c r="K87" s="64"/>
      <c r="L87" s="62"/>
    </row>
    <row r="88" spans="2:65" s="1" customFormat="1" ht="6.9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" customFormat="1" ht="15">
      <c r="B89" s="42"/>
      <c r="C89" s="66" t="s">
        <v>27</v>
      </c>
      <c r="D89" s="64"/>
      <c r="E89" s="64"/>
      <c r="F89" s="174" t="str">
        <f>E17</f>
        <v xml:space="preserve"> </v>
      </c>
      <c r="G89" s="64"/>
      <c r="H89" s="64"/>
      <c r="I89" s="175" t="s">
        <v>33</v>
      </c>
      <c r="J89" s="174" t="str">
        <f>E23</f>
        <v xml:space="preserve"> </v>
      </c>
      <c r="K89" s="64"/>
      <c r="L89" s="62"/>
    </row>
    <row r="90" spans="2:65" s="1" customFormat="1" ht="14.45" customHeight="1">
      <c r="B90" s="42"/>
      <c r="C90" s="66" t="s">
        <v>31</v>
      </c>
      <c r="D90" s="64"/>
      <c r="E90" s="64"/>
      <c r="F90" s="174" t="str">
        <f>IF(E20="","",E20)</f>
        <v/>
      </c>
      <c r="G90" s="64"/>
      <c r="H90" s="64"/>
      <c r="I90" s="173"/>
      <c r="J90" s="64"/>
      <c r="K90" s="64"/>
      <c r="L90" s="62"/>
    </row>
    <row r="91" spans="2:65" s="1" customFormat="1" ht="10.3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5" s="10" customFormat="1" ht="29.25" customHeight="1">
      <c r="B92" s="176"/>
      <c r="C92" s="177" t="s">
        <v>139</v>
      </c>
      <c r="D92" s="178" t="s">
        <v>56</v>
      </c>
      <c r="E92" s="178" t="s">
        <v>52</v>
      </c>
      <c r="F92" s="178" t="s">
        <v>140</v>
      </c>
      <c r="G92" s="178" t="s">
        <v>141</v>
      </c>
      <c r="H92" s="178" t="s">
        <v>142</v>
      </c>
      <c r="I92" s="179" t="s">
        <v>143</v>
      </c>
      <c r="J92" s="178" t="s">
        <v>122</v>
      </c>
      <c r="K92" s="180" t="s">
        <v>144</v>
      </c>
      <c r="L92" s="181"/>
      <c r="M92" s="82" t="s">
        <v>145</v>
      </c>
      <c r="N92" s="83" t="s">
        <v>41</v>
      </c>
      <c r="O92" s="83" t="s">
        <v>146</v>
      </c>
      <c r="P92" s="83" t="s">
        <v>147</v>
      </c>
      <c r="Q92" s="83" t="s">
        <v>148</v>
      </c>
      <c r="R92" s="83" t="s">
        <v>149</v>
      </c>
      <c r="S92" s="83" t="s">
        <v>150</v>
      </c>
      <c r="T92" s="84" t="s">
        <v>151</v>
      </c>
    </row>
    <row r="93" spans="2:65" s="1" customFormat="1" ht="29.25" customHeight="1">
      <c r="B93" s="42"/>
      <c r="C93" s="88" t="s">
        <v>123</v>
      </c>
      <c r="D93" s="64"/>
      <c r="E93" s="64"/>
      <c r="F93" s="64"/>
      <c r="G93" s="64"/>
      <c r="H93" s="64"/>
      <c r="I93" s="173"/>
      <c r="J93" s="182">
        <f>BK93</f>
        <v>0</v>
      </c>
      <c r="K93" s="64"/>
      <c r="L93" s="62"/>
      <c r="M93" s="85"/>
      <c r="N93" s="86"/>
      <c r="O93" s="86"/>
      <c r="P93" s="183">
        <f>P94+P260</f>
        <v>0</v>
      </c>
      <c r="Q93" s="86"/>
      <c r="R93" s="183">
        <f>R94+R260</f>
        <v>613.98552175999998</v>
      </c>
      <c r="S93" s="86"/>
      <c r="T93" s="184">
        <f>T94+T260</f>
        <v>112.66195999999999</v>
      </c>
      <c r="AT93" s="25" t="s">
        <v>70</v>
      </c>
      <c r="AU93" s="25" t="s">
        <v>124</v>
      </c>
      <c r="BK93" s="185">
        <f>BK94+BK260</f>
        <v>0</v>
      </c>
    </row>
    <row r="94" spans="2:65" s="11" customFormat="1" ht="37.35" customHeight="1">
      <c r="B94" s="186"/>
      <c r="C94" s="187"/>
      <c r="D94" s="188" t="s">
        <v>70</v>
      </c>
      <c r="E94" s="189" t="s">
        <v>152</v>
      </c>
      <c r="F94" s="189" t="s">
        <v>153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P95+P182+P193+P196+P230+P238+P250+P256</f>
        <v>0</v>
      </c>
      <c r="Q94" s="194"/>
      <c r="R94" s="195">
        <f>R95+R182+R193+R196+R230+R238+R250+R256</f>
        <v>613.97073176000004</v>
      </c>
      <c r="S94" s="194"/>
      <c r="T94" s="196">
        <f>T95+T182+T193+T196+T230+T238+T250+T256</f>
        <v>112.66195999999999</v>
      </c>
      <c r="AR94" s="197" t="s">
        <v>79</v>
      </c>
      <c r="AT94" s="198" t="s">
        <v>70</v>
      </c>
      <c r="AU94" s="198" t="s">
        <v>71</v>
      </c>
      <c r="AY94" s="197" t="s">
        <v>154</v>
      </c>
      <c r="BK94" s="199">
        <f>BK95+BK182+BK193+BK196+BK230+BK238+BK250+BK256</f>
        <v>0</v>
      </c>
    </row>
    <row r="95" spans="2:65" s="11" customFormat="1" ht="19.899999999999999" customHeight="1">
      <c r="B95" s="186"/>
      <c r="C95" s="187"/>
      <c r="D95" s="188" t="s">
        <v>70</v>
      </c>
      <c r="E95" s="200" t="s">
        <v>79</v>
      </c>
      <c r="F95" s="200" t="s">
        <v>155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SUM(P96:P181)</f>
        <v>0</v>
      </c>
      <c r="Q95" s="194"/>
      <c r="R95" s="195">
        <f>SUM(R96:R181)</f>
        <v>501.45291313000001</v>
      </c>
      <c r="S95" s="194"/>
      <c r="T95" s="196">
        <f>SUM(T96:T181)</f>
        <v>0</v>
      </c>
      <c r="AR95" s="197" t="s">
        <v>79</v>
      </c>
      <c r="AT95" s="198" t="s">
        <v>70</v>
      </c>
      <c r="AU95" s="198" t="s">
        <v>79</v>
      </c>
      <c r="AY95" s="197" t="s">
        <v>154</v>
      </c>
      <c r="BK95" s="199">
        <f>SUM(BK96:BK181)</f>
        <v>0</v>
      </c>
    </row>
    <row r="96" spans="2:65" s="1" customFormat="1" ht="16.5" customHeight="1">
      <c r="B96" s="42"/>
      <c r="C96" s="202" t="s">
        <v>79</v>
      </c>
      <c r="D96" s="202" t="s">
        <v>157</v>
      </c>
      <c r="E96" s="203" t="s">
        <v>636</v>
      </c>
      <c r="F96" s="204" t="s">
        <v>637</v>
      </c>
      <c r="G96" s="205" t="s">
        <v>228</v>
      </c>
      <c r="H96" s="206">
        <v>17.600000000000001</v>
      </c>
      <c r="I96" s="207"/>
      <c r="J96" s="208">
        <f>ROUND(I96*H96,2)</f>
        <v>0</v>
      </c>
      <c r="K96" s="204" t="s">
        <v>21</v>
      </c>
      <c r="L96" s="62"/>
      <c r="M96" s="209" t="s">
        <v>21</v>
      </c>
      <c r="N96" s="210" t="s">
        <v>42</v>
      </c>
      <c r="O96" s="43"/>
      <c r="P96" s="211">
        <f>O96*H96</f>
        <v>0</v>
      </c>
      <c r="Q96" s="211">
        <v>8.6800000000000002E-3</v>
      </c>
      <c r="R96" s="211">
        <f>Q96*H96</f>
        <v>0.15276800000000001</v>
      </c>
      <c r="S96" s="211">
        <v>0</v>
      </c>
      <c r="T96" s="212">
        <f>S96*H96</f>
        <v>0</v>
      </c>
      <c r="AR96" s="25" t="s">
        <v>161</v>
      </c>
      <c r="AT96" s="25" t="s">
        <v>157</v>
      </c>
      <c r="AU96" s="25" t="s">
        <v>81</v>
      </c>
      <c r="AY96" s="25" t="s">
        <v>154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79</v>
      </c>
      <c r="BK96" s="213">
        <f>ROUND(I96*H96,2)</f>
        <v>0</v>
      </c>
      <c r="BL96" s="25" t="s">
        <v>161</v>
      </c>
      <c r="BM96" s="25" t="s">
        <v>1079</v>
      </c>
    </row>
    <row r="97" spans="2:65" s="12" customFormat="1">
      <c r="B97" s="227"/>
      <c r="C97" s="228"/>
      <c r="D97" s="214" t="s">
        <v>260</v>
      </c>
      <c r="E97" s="229" t="s">
        <v>21</v>
      </c>
      <c r="F97" s="230" t="s">
        <v>1080</v>
      </c>
      <c r="G97" s="228"/>
      <c r="H97" s="231">
        <v>17.600000000000001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260</v>
      </c>
      <c r="AU97" s="237" t="s">
        <v>81</v>
      </c>
      <c r="AV97" s="12" t="s">
        <v>81</v>
      </c>
      <c r="AW97" s="12" t="s">
        <v>35</v>
      </c>
      <c r="AX97" s="12" t="s">
        <v>79</v>
      </c>
      <c r="AY97" s="237" t="s">
        <v>154</v>
      </c>
    </row>
    <row r="98" spans="2:65" s="1" customFormat="1" ht="16.5" customHeight="1">
      <c r="B98" s="42"/>
      <c r="C98" s="202" t="s">
        <v>81</v>
      </c>
      <c r="D98" s="202" t="s">
        <v>157</v>
      </c>
      <c r="E98" s="203" t="s">
        <v>640</v>
      </c>
      <c r="F98" s="204" t="s">
        <v>641</v>
      </c>
      <c r="G98" s="205" t="s">
        <v>228</v>
      </c>
      <c r="H98" s="206">
        <v>1.1000000000000001</v>
      </c>
      <c r="I98" s="207"/>
      <c r="J98" s="208">
        <f>ROUND(I98*H98,2)</f>
        <v>0</v>
      </c>
      <c r="K98" s="204" t="s">
        <v>21</v>
      </c>
      <c r="L98" s="62"/>
      <c r="M98" s="209" t="s">
        <v>21</v>
      </c>
      <c r="N98" s="210" t="s">
        <v>42</v>
      </c>
      <c r="O98" s="43"/>
      <c r="P98" s="211">
        <f>O98*H98</f>
        <v>0</v>
      </c>
      <c r="Q98" s="211">
        <v>1.269E-2</v>
      </c>
      <c r="R98" s="211">
        <f>Q98*H98</f>
        <v>1.3959000000000001E-2</v>
      </c>
      <c r="S98" s="211">
        <v>0</v>
      </c>
      <c r="T98" s="212">
        <f>S98*H98</f>
        <v>0</v>
      </c>
      <c r="AR98" s="25" t="s">
        <v>161</v>
      </c>
      <c r="AT98" s="25" t="s">
        <v>157</v>
      </c>
      <c r="AU98" s="25" t="s">
        <v>81</v>
      </c>
      <c r="AY98" s="25" t="s">
        <v>154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79</v>
      </c>
      <c r="BK98" s="213">
        <f>ROUND(I98*H98,2)</f>
        <v>0</v>
      </c>
      <c r="BL98" s="25" t="s">
        <v>161</v>
      </c>
      <c r="BM98" s="25" t="s">
        <v>1081</v>
      </c>
    </row>
    <row r="99" spans="2:65" s="12" customFormat="1">
      <c r="B99" s="227"/>
      <c r="C99" s="228"/>
      <c r="D99" s="214" t="s">
        <v>260</v>
      </c>
      <c r="E99" s="229" t="s">
        <v>21</v>
      </c>
      <c r="F99" s="230" t="s">
        <v>1082</v>
      </c>
      <c r="G99" s="228"/>
      <c r="H99" s="231">
        <v>1.1000000000000001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260</v>
      </c>
      <c r="AU99" s="237" t="s">
        <v>81</v>
      </c>
      <c r="AV99" s="12" t="s">
        <v>81</v>
      </c>
      <c r="AW99" s="12" t="s">
        <v>35</v>
      </c>
      <c r="AX99" s="12" t="s">
        <v>79</v>
      </c>
      <c r="AY99" s="237" t="s">
        <v>154</v>
      </c>
    </row>
    <row r="100" spans="2:65" s="1" customFormat="1" ht="16.5" customHeight="1">
      <c r="B100" s="42"/>
      <c r="C100" s="202" t="s">
        <v>156</v>
      </c>
      <c r="D100" s="202" t="s">
        <v>157</v>
      </c>
      <c r="E100" s="203" t="s">
        <v>644</v>
      </c>
      <c r="F100" s="204" t="s">
        <v>645</v>
      </c>
      <c r="G100" s="205" t="s">
        <v>228</v>
      </c>
      <c r="H100" s="206">
        <v>25.2</v>
      </c>
      <c r="I100" s="207"/>
      <c r="J100" s="208">
        <f>ROUND(I100*H100,2)</f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>O100*H100</f>
        <v>0</v>
      </c>
      <c r="Q100" s="211">
        <v>3.6900000000000002E-2</v>
      </c>
      <c r="R100" s="211">
        <f>Q100*H100</f>
        <v>0.92988000000000004</v>
      </c>
      <c r="S100" s="211">
        <v>0</v>
      </c>
      <c r="T100" s="212">
        <f>S100*H100</f>
        <v>0</v>
      </c>
      <c r="AR100" s="25" t="s">
        <v>161</v>
      </c>
      <c r="AT100" s="25" t="s">
        <v>157</v>
      </c>
      <c r="AU100" s="25" t="s">
        <v>81</v>
      </c>
      <c r="AY100" s="25" t="s">
        <v>154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79</v>
      </c>
      <c r="BK100" s="213">
        <f>ROUND(I100*H100,2)</f>
        <v>0</v>
      </c>
      <c r="BL100" s="25" t="s">
        <v>161</v>
      </c>
      <c r="BM100" s="25" t="s">
        <v>1083</v>
      </c>
    </row>
    <row r="101" spans="2:65" s="12" customFormat="1">
      <c r="B101" s="227"/>
      <c r="C101" s="228"/>
      <c r="D101" s="214" t="s">
        <v>260</v>
      </c>
      <c r="E101" s="229" t="s">
        <v>21</v>
      </c>
      <c r="F101" s="230" t="s">
        <v>1084</v>
      </c>
      <c r="G101" s="228"/>
      <c r="H101" s="231">
        <v>25.2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260</v>
      </c>
      <c r="AU101" s="237" t="s">
        <v>81</v>
      </c>
      <c r="AV101" s="12" t="s">
        <v>81</v>
      </c>
      <c r="AW101" s="12" t="s">
        <v>35</v>
      </c>
      <c r="AX101" s="12" t="s">
        <v>79</v>
      </c>
      <c r="AY101" s="237" t="s">
        <v>154</v>
      </c>
    </row>
    <row r="102" spans="2:65" s="1" customFormat="1" ht="16.5" customHeight="1">
      <c r="B102" s="42"/>
      <c r="C102" s="202" t="s">
        <v>161</v>
      </c>
      <c r="D102" s="202" t="s">
        <v>157</v>
      </c>
      <c r="E102" s="203" t="s">
        <v>648</v>
      </c>
      <c r="F102" s="204" t="s">
        <v>649</v>
      </c>
      <c r="G102" s="205" t="s">
        <v>160</v>
      </c>
      <c r="H102" s="206">
        <v>7.7249999999999996</v>
      </c>
      <c r="I102" s="207"/>
      <c r="J102" s="208">
        <f>ROUND(I102*H102,2)</f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161</v>
      </c>
      <c r="AT102" s="25" t="s">
        <v>157</v>
      </c>
      <c r="AU102" s="25" t="s">
        <v>81</v>
      </c>
      <c r="AY102" s="25" t="s">
        <v>154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79</v>
      </c>
      <c r="BK102" s="213">
        <f>ROUND(I102*H102,2)</f>
        <v>0</v>
      </c>
      <c r="BL102" s="25" t="s">
        <v>161</v>
      </c>
      <c r="BM102" s="25" t="s">
        <v>1085</v>
      </c>
    </row>
    <row r="103" spans="2:65" s="12" customFormat="1">
      <c r="B103" s="227"/>
      <c r="C103" s="228"/>
      <c r="D103" s="214" t="s">
        <v>260</v>
      </c>
      <c r="E103" s="229" t="s">
        <v>651</v>
      </c>
      <c r="F103" s="230" t="s">
        <v>1086</v>
      </c>
      <c r="G103" s="228"/>
      <c r="H103" s="231">
        <v>30.899000000000001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260</v>
      </c>
      <c r="AU103" s="237" t="s">
        <v>81</v>
      </c>
      <c r="AV103" s="12" t="s">
        <v>81</v>
      </c>
      <c r="AW103" s="12" t="s">
        <v>35</v>
      </c>
      <c r="AX103" s="12" t="s">
        <v>71</v>
      </c>
      <c r="AY103" s="237" t="s">
        <v>154</v>
      </c>
    </row>
    <row r="104" spans="2:65" s="12" customFormat="1">
      <c r="B104" s="227"/>
      <c r="C104" s="228"/>
      <c r="D104" s="214" t="s">
        <v>260</v>
      </c>
      <c r="E104" s="229" t="s">
        <v>595</v>
      </c>
      <c r="F104" s="230" t="s">
        <v>1087</v>
      </c>
      <c r="G104" s="228"/>
      <c r="H104" s="231">
        <v>7.7249999999999996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260</v>
      </c>
      <c r="AU104" s="237" t="s">
        <v>81</v>
      </c>
      <c r="AV104" s="12" t="s">
        <v>81</v>
      </c>
      <c r="AW104" s="12" t="s">
        <v>35</v>
      </c>
      <c r="AX104" s="12" t="s">
        <v>79</v>
      </c>
      <c r="AY104" s="237" t="s">
        <v>154</v>
      </c>
    </row>
    <row r="105" spans="2:65" s="1" customFormat="1" ht="16.5" customHeight="1">
      <c r="B105" s="42"/>
      <c r="C105" s="202" t="s">
        <v>168</v>
      </c>
      <c r="D105" s="202" t="s">
        <v>157</v>
      </c>
      <c r="E105" s="203" t="s">
        <v>654</v>
      </c>
      <c r="F105" s="204" t="s">
        <v>655</v>
      </c>
      <c r="G105" s="205" t="s">
        <v>160</v>
      </c>
      <c r="H105" s="206">
        <v>79.718999999999994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79</v>
      </c>
      <c r="BK105" s="213">
        <f>ROUND(I105*H105,2)</f>
        <v>0</v>
      </c>
      <c r="BL105" s="25" t="s">
        <v>161</v>
      </c>
      <c r="BM105" s="25" t="s">
        <v>1088</v>
      </c>
    </row>
    <row r="106" spans="2:65" s="12" customFormat="1">
      <c r="B106" s="227"/>
      <c r="C106" s="228"/>
      <c r="D106" s="214" t="s">
        <v>260</v>
      </c>
      <c r="E106" s="229" t="s">
        <v>21</v>
      </c>
      <c r="F106" s="230" t="s">
        <v>1089</v>
      </c>
      <c r="G106" s="228"/>
      <c r="H106" s="231">
        <v>79.718999999999994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260</v>
      </c>
      <c r="AU106" s="237" t="s">
        <v>81</v>
      </c>
      <c r="AV106" s="12" t="s">
        <v>81</v>
      </c>
      <c r="AW106" s="12" t="s">
        <v>35</v>
      </c>
      <c r="AX106" s="12" t="s">
        <v>79</v>
      </c>
      <c r="AY106" s="237" t="s">
        <v>154</v>
      </c>
    </row>
    <row r="107" spans="2:65" s="1" customFormat="1" ht="16.5" customHeight="1">
      <c r="B107" s="42"/>
      <c r="C107" s="202" t="s">
        <v>172</v>
      </c>
      <c r="D107" s="202" t="s">
        <v>157</v>
      </c>
      <c r="E107" s="203" t="s">
        <v>658</v>
      </c>
      <c r="F107" s="204" t="s">
        <v>659</v>
      </c>
      <c r="G107" s="205" t="s">
        <v>160</v>
      </c>
      <c r="H107" s="206">
        <v>95.760999999999996</v>
      </c>
      <c r="I107" s="207"/>
      <c r="J107" s="208">
        <f>ROUND(I107*H107,2)</f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79</v>
      </c>
      <c r="BK107" s="213">
        <f>ROUND(I107*H107,2)</f>
        <v>0</v>
      </c>
      <c r="BL107" s="25" t="s">
        <v>161</v>
      </c>
      <c r="BM107" s="25" t="s">
        <v>1090</v>
      </c>
    </row>
    <row r="108" spans="2:65" s="12" customFormat="1">
      <c r="B108" s="227"/>
      <c r="C108" s="228"/>
      <c r="D108" s="214" t="s">
        <v>260</v>
      </c>
      <c r="E108" s="229" t="s">
        <v>21</v>
      </c>
      <c r="F108" s="230" t="s">
        <v>1091</v>
      </c>
      <c r="G108" s="228"/>
      <c r="H108" s="231">
        <v>100.508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260</v>
      </c>
      <c r="AU108" s="237" t="s">
        <v>81</v>
      </c>
      <c r="AV108" s="12" t="s">
        <v>81</v>
      </c>
      <c r="AW108" s="12" t="s">
        <v>35</v>
      </c>
      <c r="AX108" s="12" t="s">
        <v>71</v>
      </c>
      <c r="AY108" s="237" t="s">
        <v>154</v>
      </c>
    </row>
    <row r="109" spans="2:65" s="12" customFormat="1" ht="40.5">
      <c r="B109" s="227"/>
      <c r="C109" s="228"/>
      <c r="D109" s="214" t="s">
        <v>260</v>
      </c>
      <c r="E109" s="229" t="s">
        <v>21</v>
      </c>
      <c r="F109" s="230" t="s">
        <v>1092</v>
      </c>
      <c r="G109" s="228"/>
      <c r="H109" s="231">
        <v>157.20500000000001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260</v>
      </c>
      <c r="AU109" s="237" t="s">
        <v>81</v>
      </c>
      <c r="AV109" s="12" t="s">
        <v>81</v>
      </c>
      <c r="AW109" s="12" t="s">
        <v>35</v>
      </c>
      <c r="AX109" s="12" t="s">
        <v>71</v>
      </c>
      <c r="AY109" s="237" t="s">
        <v>154</v>
      </c>
    </row>
    <row r="110" spans="2:65" s="12" customFormat="1" ht="27">
      <c r="B110" s="227"/>
      <c r="C110" s="228"/>
      <c r="D110" s="214" t="s">
        <v>260</v>
      </c>
      <c r="E110" s="229" t="s">
        <v>21</v>
      </c>
      <c r="F110" s="230" t="s">
        <v>1093</v>
      </c>
      <c r="G110" s="228"/>
      <c r="H110" s="231">
        <v>88.257000000000005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260</v>
      </c>
      <c r="AU110" s="237" t="s">
        <v>81</v>
      </c>
      <c r="AV110" s="12" t="s">
        <v>81</v>
      </c>
      <c r="AW110" s="12" t="s">
        <v>35</v>
      </c>
      <c r="AX110" s="12" t="s">
        <v>71</v>
      </c>
      <c r="AY110" s="237" t="s">
        <v>154</v>
      </c>
    </row>
    <row r="111" spans="2:65" s="12" customFormat="1" ht="27">
      <c r="B111" s="227"/>
      <c r="C111" s="228"/>
      <c r="D111" s="214" t="s">
        <v>260</v>
      </c>
      <c r="E111" s="229" t="s">
        <v>21</v>
      </c>
      <c r="F111" s="230" t="s">
        <v>1094</v>
      </c>
      <c r="G111" s="228"/>
      <c r="H111" s="231">
        <v>44.078000000000003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260</v>
      </c>
      <c r="AU111" s="237" t="s">
        <v>81</v>
      </c>
      <c r="AV111" s="12" t="s">
        <v>81</v>
      </c>
      <c r="AW111" s="12" t="s">
        <v>35</v>
      </c>
      <c r="AX111" s="12" t="s">
        <v>71</v>
      </c>
      <c r="AY111" s="237" t="s">
        <v>154</v>
      </c>
    </row>
    <row r="112" spans="2:65" s="12" customFormat="1">
      <c r="B112" s="227"/>
      <c r="C112" s="228"/>
      <c r="D112" s="214" t="s">
        <v>260</v>
      </c>
      <c r="E112" s="229" t="s">
        <v>21</v>
      </c>
      <c r="F112" s="230" t="s">
        <v>1095</v>
      </c>
      <c r="G112" s="228"/>
      <c r="H112" s="231">
        <v>46.198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260</v>
      </c>
      <c r="AU112" s="237" t="s">
        <v>81</v>
      </c>
      <c r="AV112" s="12" t="s">
        <v>81</v>
      </c>
      <c r="AW112" s="12" t="s">
        <v>35</v>
      </c>
      <c r="AX112" s="12" t="s">
        <v>71</v>
      </c>
      <c r="AY112" s="237" t="s">
        <v>154</v>
      </c>
    </row>
    <row r="113" spans="2:65" s="12" customFormat="1">
      <c r="B113" s="227"/>
      <c r="C113" s="228"/>
      <c r="D113" s="214" t="s">
        <v>260</v>
      </c>
      <c r="E113" s="229" t="s">
        <v>21</v>
      </c>
      <c r="F113" s="230" t="s">
        <v>1096</v>
      </c>
      <c r="G113" s="228"/>
      <c r="H113" s="231">
        <v>-53.201000000000001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260</v>
      </c>
      <c r="AU113" s="237" t="s">
        <v>81</v>
      </c>
      <c r="AV113" s="12" t="s">
        <v>81</v>
      </c>
      <c r="AW113" s="12" t="s">
        <v>35</v>
      </c>
      <c r="AX113" s="12" t="s">
        <v>71</v>
      </c>
      <c r="AY113" s="237" t="s">
        <v>154</v>
      </c>
    </row>
    <row r="114" spans="2:65" s="13" customFormat="1">
      <c r="B114" s="246"/>
      <c r="C114" s="247"/>
      <c r="D114" s="214" t="s">
        <v>260</v>
      </c>
      <c r="E114" s="248" t="s">
        <v>602</v>
      </c>
      <c r="F114" s="249" t="s">
        <v>668</v>
      </c>
      <c r="G114" s="247"/>
      <c r="H114" s="250">
        <v>383.04500000000002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260</v>
      </c>
      <c r="AU114" s="256" t="s">
        <v>81</v>
      </c>
      <c r="AV114" s="13" t="s">
        <v>156</v>
      </c>
      <c r="AW114" s="13" t="s">
        <v>35</v>
      </c>
      <c r="AX114" s="13" t="s">
        <v>71</v>
      </c>
      <c r="AY114" s="256" t="s">
        <v>154</v>
      </c>
    </row>
    <row r="115" spans="2:65" s="12" customFormat="1">
      <c r="B115" s="227"/>
      <c r="C115" s="228"/>
      <c r="D115" s="214" t="s">
        <v>260</v>
      </c>
      <c r="E115" s="229" t="s">
        <v>604</v>
      </c>
      <c r="F115" s="230" t="s">
        <v>669</v>
      </c>
      <c r="G115" s="228"/>
      <c r="H115" s="231">
        <v>95.760999999999996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260</v>
      </c>
      <c r="AU115" s="237" t="s">
        <v>81</v>
      </c>
      <c r="AV115" s="12" t="s">
        <v>81</v>
      </c>
      <c r="AW115" s="12" t="s">
        <v>35</v>
      </c>
      <c r="AX115" s="12" t="s">
        <v>79</v>
      </c>
      <c r="AY115" s="237" t="s">
        <v>154</v>
      </c>
    </row>
    <row r="116" spans="2:65" s="1" customFormat="1" ht="16.5" customHeight="1">
      <c r="B116" s="42"/>
      <c r="C116" s="202" t="s">
        <v>176</v>
      </c>
      <c r="D116" s="202" t="s">
        <v>157</v>
      </c>
      <c r="E116" s="203" t="s">
        <v>670</v>
      </c>
      <c r="F116" s="204" t="s">
        <v>671</v>
      </c>
      <c r="G116" s="205" t="s">
        <v>160</v>
      </c>
      <c r="H116" s="206">
        <v>47.881</v>
      </c>
      <c r="I116" s="207"/>
      <c r="J116" s="208">
        <f>ROUND(I116*H116,2)</f>
        <v>0</v>
      </c>
      <c r="K116" s="204" t="s">
        <v>21</v>
      </c>
      <c r="L116" s="62"/>
      <c r="M116" s="209" t="s">
        <v>21</v>
      </c>
      <c r="N116" s="210" t="s">
        <v>42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161</v>
      </c>
      <c r="AT116" s="25" t="s">
        <v>157</v>
      </c>
      <c r="AU116" s="25" t="s">
        <v>81</v>
      </c>
      <c r="AY116" s="25" t="s">
        <v>154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79</v>
      </c>
      <c r="BK116" s="213">
        <f>ROUND(I116*H116,2)</f>
        <v>0</v>
      </c>
      <c r="BL116" s="25" t="s">
        <v>161</v>
      </c>
      <c r="BM116" s="25" t="s">
        <v>1097</v>
      </c>
    </row>
    <row r="117" spans="2:65" s="12" customFormat="1">
      <c r="B117" s="227"/>
      <c r="C117" s="228"/>
      <c r="D117" s="214" t="s">
        <v>260</v>
      </c>
      <c r="E117" s="229" t="s">
        <v>21</v>
      </c>
      <c r="F117" s="230" t="s">
        <v>673</v>
      </c>
      <c r="G117" s="228"/>
      <c r="H117" s="231">
        <v>47.881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260</v>
      </c>
      <c r="AU117" s="237" t="s">
        <v>81</v>
      </c>
      <c r="AV117" s="12" t="s">
        <v>81</v>
      </c>
      <c r="AW117" s="12" t="s">
        <v>35</v>
      </c>
      <c r="AX117" s="12" t="s">
        <v>79</v>
      </c>
      <c r="AY117" s="237" t="s">
        <v>154</v>
      </c>
    </row>
    <row r="118" spans="2:65" s="1" customFormat="1" ht="16.5" customHeight="1">
      <c r="B118" s="42"/>
      <c r="C118" s="202" t="s">
        <v>190</v>
      </c>
      <c r="D118" s="202" t="s">
        <v>157</v>
      </c>
      <c r="E118" s="203" t="s">
        <v>674</v>
      </c>
      <c r="F118" s="204" t="s">
        <v>675</v>
      </c>
      <c r="G118" s="205" t="s">
        <v>160</v>
      </c>
      <c r="H118" s="206">
        <v>172.37</v>
      </c>
      <c r="I118" s="207"/>
      <c r="J118" s="208">
        <f>ROUND(I118*H118,2)</f>
        <v>0</v>
      </c>
      <c r="K118" s="204" t="s">
        <v>21</v>
      </c>
      <c r="L118" s="62"/>
      <c r="M118" s="209" t="s">
        <v>21</v>
      </c>
      <c r="N118" s="210" t="s">
        <v>42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161</v>
      </c>
      <c r="AT118" s="25" t="s">
        <v>157</v>
      </c>
      <c r="AU118" s="25" t="s">
        <v>81</v>
      </c>
      <c r="AY118" s="25" t="s">
        <v>154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79</v>
      </c>
      <c r="BK118" s="213">
        <f>ROUND(I118*H118,2)</f>
        <v>0</v>
      </c>
      <c r="BL118" s="25" t="s">
        <v>161</v>
      </c>
      <c r="BM118" s="25" t="s">
        <v>1098</v>
      </c>
    </row>
    <row r="119" spans="2:65" s="12" customFormat="1">
      <c r="B119" s="227"/>
      <c r="C119" s="228"/>
      <c r="D119" s="214" t="s">
        <v>260</v>
      </c>
      <c r="E119" s="229" t="s">
        <v>606</v>
      </c>
      <c r="F119" s="230" t="s">
        <v>677</v>
      </c>
      <c r="G119" s="228"/>
      <c r="H119" s="231">
        <v>172.37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260</v>
      </c>
      <c r="AU119" s="237" t="s">
        <v>81</v>
      </c>
      <c r="AV119" s="12" t="s">
        <v>81</v>
      </c>
      <c r="AW119" s="12" t="s">
        <v>35</v>
      </c>
      <c r="AX119" s="12" t="s">
        <v>79</v>
      </c>
      <c r="AY119" s="237" t="s">
        <v>154</v>
      </c>
    </row>
    <row r="120" spans="2:65" s="1" customFormat="1" ht="16.5" customHeight="1">
      <c r="B120" s="42"/>
      <c r="C120" s="202" t="s">
        <v>198</v>
      </c>
      <c r="D120" s="202" t="s">
        <v>157</v>
      </c>
      <c r="E120" s="203" t="s">
        <v>678</v>
      </c>
      <c r="F120" s="204" t="s">
        <v>679</v>
      </c>
      <c r="G120" s="205" t="s">
        <v>160</v>
      </c>
      <c r="H120" s="206">
        <v>86.185000000000002</v>
      </c>
      <c r="I120" s="207"/>
      <c r="J120" s="208">
        <f>ROUND(I120*H120,2)</f>
        <v>0</v>
      </c>
      <c r="K120" s="204" t="s">
        <v>21</v>
      </c>
      <c r="L120" s="62"/>
      <c r="M120" s="209" t="s">
        <v>21</v>
      </c>
      <c r="N120" s="210" t="s">
        <v>42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161</v>
      </c>
      <c r="AT120" s="25" t="s">
        <v>157</v>
      </c>
      <c r="AU120" s="25" t="s">
        <v>81</v>
      </c>
      <c r="AY120" s="25" t="s">
        <v>154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79</v>
      </c>
      <c r="BK120" s="213">
        <f>ROUND(I120*H120,2)</f>
        <v>0</v>
      </c>
      <c r="BL120" s="25" t="s">
        <v>161</v>
      </c>
      <c r="BM120" s="25" t="s">
        <v>1099</v>
      </c>
    </row>
    <row r="121" spans="2:65" s="12" customFormat="1">
      <c r="B121" s="227"/>
      <c r="C121" s="228"/>
      <c r="D121" s="214" t="s">
        <v>260</v>
      </c>
      <c r="E121" s="229" t="s">
        <v>21</v>
      </c>
      <c r="F121" s="230" t="s">
        <v>681</v>
      </c>
      <c r="G121" s="228"/>
      <c r="H121" s="231">
        <v>86.185000000000002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260</v>
      </c>
      <c r="AU121" s="237" t="s">
        <v>81</v>
      </c>
      <c r="AV121" s="12" t="s">
        <v>81</v>
      </c>
      <c r="AW121" s="12" t="s">
        <v>35</v>
      </c>
      <c r="AX121" s="12" t="s">
        <v>79</v>
      </c>
      <c r="AY121" s="237" t="s">
        <v>154</v>
      </c>
    </row>
    <row r="122" spans="2:65" s="1" customFormat="1" ht="16.5" customHeight="1">
      <c r="B122" s="42"/>
      <c r="C122" s="202" t="s">
        <v>202</v>
      </c>
      <c r="D122" s="202" t="s">
        <v>157</v>
      </c>
      <c r="E122" s="203" t="s">
        <v>682</v>
      </c>
      <c r="F122" s="204" t="s">
        <v>683</v>
      </c>
      <c r="G122" s="205" t="s">
        <v>160</v>
      </c>
      <c r="H122" s="206">
        <v>114.914</v>
      </c>
      <c r="I122" s="207"/>
      <c r="J122" s="208">
        <f>ROUND(I122*H122,2)</f>
        <v>0</v>
      </c>
      <c r="K122" s="204" t="s">
        <v>21</v>
      </c>
      <c r="L122" s="62"/>
      <c r="M122" s="209" t="s">
        <v>21</v>
      </c>
      <c r="N122" s="210" t="s">
        <v>42</v>
      </c>
      <c r="O122" s="43"/>
      <c r="P122" s="211">
        <f>O122*H122</f>
        <v>0</v>
      </c>
      <c r="Q122" s="211">
        <v>1.0460000000000001E-2</v>
      </c>
      <c r="R122" s="211">
        <f>Q122*H122</f>
        <v>1.2020004400000002</v>
      </c>
      <c r="S122" s="211">
        <v>0</v>
      </c>
      <c r="T122" s="212">
        <f>S122*H122</f>
        <v>0</v>
      </c>
      <c r="AR122" s="25" t="s">
        <v>161</v>
      </c>
      <c r="AT122" s="25" t="s">
        <v>157</v>
      </c>
      <c r="AU122" s="25" t="s">
        <v>81</v>
      </c>
      <c r="AY122" s="25" t="s">
        <v>154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79</v>
      </c>
      <c r="BK122" s="213">
        <f>ROUND(I122*H122,2)</f>
        <v>0</v>
      </c>
      <c r="BL122" s="25" t="s">
        <v>161</v>
      </c>
      <c r="BM122" s="25" t="s">
        <v>1100</v>
      </c>
    </row>
    <row r="123" spans="2:65" s="12" customFormat="1">
      <c r="B123" s="227"/>
      <c r="C123" s="228"/>
      <c r="D123" s="214" t="s">
        <v>260</v>
      </c>
      <c r="E123" s="229" t="s">
        <v>608</v>
      </c>
      <c r="F123" s="230" t="s">
        <v>685</v>
      </c>
      <c r="G123" s="228"/>
      <c r="H123" s="231">
        <v>114.914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260</v>
      </c>
      <c r="AU123" s="237" t="s">
        <v>81</v>
      </c>
      <c r="AV123" s="12" t="s">
        <v>81</v>
      </c>
      <c r="AW123" s="12" t="s">
        <v>35</v>
      </c>
      <c r="AX123" s="12" t="s">
        <v>79</v>
      </c>
      <c r="AY123" s="237" t="s">
        <v>154</v>
      </c>
    </row>
    <row r="124" spans="2:65" s="1" customFormat="1" ht="16.5" customHeight="1">
      <c r="B124" s="42"/>
      <c r="C124" s="202" t="s">
        <v>262</v>
      </c>
      <c r="D124" s="202" t="s">
        <v>157</v>
      </c>
      <c r="E124" s="203" t="s">
        <v>694</v>
      </c>
      <c r="F124" s="204" t="s">
        <v>695</v>
      </c>
      <c r="G124" s="205" t="s">
        <v>195</v>
      </c>
      <c r="H124" s="206">
        <v>159.221</v>
      </c>
      <c r="I124" s="207"/>
      <c r="J124" s="208">
        <f>ROUND(I124*H124,2)</f>
        <v>0</v>
      </c>
      <c r="K124" s="204" t="s">
        <v>21</v>
      </c>
      <c r="L124" s="62"/>
      <c r="M124" s="209" t="s">
        <v>21</v>
      </c>
      <c r="N124" s="210" t="s">
        <v>42</v>
      </c>
      <c r="O124" s="43"/>
      <c r="P124" s="211">
        <f>O124*H124</f>
        <v>0</v>
      </c>
      <c r="Q124" s="211">
        <v>8.4000000000000003E-4</v>
      </c>
      <c r="R124" s="211">
        <f>Q124*H124</f>
        <v>0.13374564</v>
      </c>
      <c r="S124" s="211">
        <v>0</v>
      </c>
      <c r="T124" s="212">
        <f>S124*H124</f>
        <v>0</v>
      </c>
      <c r="AR124" s="25" t="s">
        <v>161</v>
      </c>
      <c r="AT124" s="25" t="s">
        <v>157</v>
      </c>
      <c r="AU124" s="25" t="s">
        <v>81</v>
      </c>
      <c r="AY124" s="25" t="s">
        <v>154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79</v>
      </c>
      <c r="BK124" s="213">
        <f>ROUND(I124*H124,2)</f>
        <v>0</v>
      </c>
      <c r="BL124" s="25" t="s">
        <v>161</v>
      </c>
      <c r="BM124" s="25" t="s">
        <v>1101</v>
      </c>
    </row>
    <row r="125" spans="2:65" s="12" customFormat="1">
      <c r="B125" s="227"/>
      <c r="C125" s="228"/>
      <c r="D125" s="214" t="s">
        <v>260</v>
      </c>
      <c r="E125" s="229" t="s">
        <v>21</v>
      </c>
      <c r="F125" s="230" t="s">
        <v>1102</v>
      </c>
      <c r="G125" s="228"/>
      <c r="H125" s="231">
        <v>7.92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260</v>
      </c>
      <c r="AU125" s="237" t="s">
        <v>81</v>
      </c>
      <c r="AV125" s="12" t="s">
        <v>81</v>
      </c>
      <c r="AW125" s="12" t="s">
        <v>35</v>
      </c>
      <c r="AX125" s="12" t="s">
        <v>71</v>
      </c>
      <c r="AY125" s="237" t="s">
        <v>154</v>
      </c>
    </row>
    <row r="126" spans="2:65" s="12" customFormat="1">
      <c r="B126" s="227"/>
      <c r="C126" s="228"/>
      <c r="D126" s="214" t="s">
        <v>260</v>
      </c>
      <c r="E126" s="229" t="s">
        <v>21</v>
      </c>
      <c r="F126" s="230" t="s">
        <v>1103</v>
      </c>
      <c r="G126" s="228"/>
      <c r="H126" s="231">
        <v>84.653999999999996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260</v>
      </c>
      <c r="AU126" s="237" t="s">
        <v>81</v>
      </c>
      <c r="AV126" s="12" t="s">
        <v>81</v>
      </c>
      <c r="AW126" s="12" t="s">
        <v>35</v>
      </c>
      <c r="AX126" s="12" t="s">
        <v>71</v>
      </c>
      <c r="AY126" s="237" t="s">
        <v>154</v>
      </c>
    </row>
    <row r="127" spans="2:65" s="12" customFormat="1">
      <c r="B127" s="227"/>
      <c r="C127" s="228"/>
      <c r="D127" s="214" t="s">
        <v>260</v>
      </c>
      <c r="E127" s="229" t="s">
        <v>21</v>
      </c>
      <c r="F127" s="230" t="s">
        <v>1104</v>
      </c>
      <c r="G127" s="228"/>
      <c r="H127" s="231">
        <v>9.5039999999999996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260</v>
      </c>
      <c r="AU127" s="237" t="s">
        <v>81</v>
      </c>
      <c r="AV127" s="12" t="s">
        <v>81</v>
      </c>
      <c r="AW127" s="12" t="s">
        <v>35</v>
      </c>
      <c r="AX127" s="12" t="s">
        <v>71</v>
      </c>
      <c r="AY127" s="237" t="s">
        <v>154</v>
      </c>
    </row>
    <row r="128" spans="2:65" s="12" customFormat="1">
      <c r="B128" s="227"/>
      <c r="C128" s="228"/>
      <c r="D128" s="214" t="s">
        <v>260</v>
      </c>
      <c r="E128" s="229" t="s">
        <v>21</v>
      </c>
      <c r="F128" s="230" t="s">
        <v>1105</v>
      </c>
      <c r="G128" s="228"/>
      <c r="H128" s="231">
        <v>42.59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260</v>
      </c>
      <c r="AU128" s="237" t="s">
        <v>81</v>
      </c>
      <c r="AV128" s="12" t="s">
        <v>81</v>
      </c>
      <c r="AW128" s="12" t="s">
        <v>35</v>
      </c>
      <c r="AX128" s="12" t="s">
        <v>71</v>
      </c>
      <c r="AY128" s="237" t="s">
        <v>154</v>
      </c>
    </row>
    <row r="129" spans="2:65" s="12" customFormat="1">
      <c r="B129" s="227"/>
      <c r="C129" s="228"/>
      <c r="D129" s="214" t="s">
        <v>260</v>
      </c>
      <c r="E129" s="229" t="s">
        <v>21</v>
      </c>
      <c r="F129" s="230" t="s">
        <v>1106</v>
      </c>
      <c r="G129" s="228"/>
      <c r="H129" s="231">
        <v>14.553000000000001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260</v>
      </c>
      <c r="AU129" s="237" t="s">
        <v>81</v>
      </c>
      <c r="AV129" s="12" t="s">
        <v>81</v>
      </c>
      <c r="AW129" s="12" t="s">
        <v>35</v>
      </c>
      <c r="AX129" s="12" t="s">
        <v>71</v>
      </c>
      <c r="AY129" s="237" t="s">
        <v>154</v>
      </c>
    </row>
    <row r="130" spans="2:65" s="14" customFormat="1">
      <c r="B130" s="257"/>
      <c r="C130" s="258"/>
      <c r="D130" s="214" t="s">
        <v>260</v>
      </c>
      <c r="E130" s="259" t="s">
        <v>598</v>
      </c>
      <c r="F130" s="260" t="s">
        <v>698</v>
      </c>
      <c r="G130" s="258"/>
      <c r="H130" s="261">
        <v>159.221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AT130" s="267" t="s">
        <v>260</v>
      </c>
      <c r="AU130" s="267" t="s">
        <v>81</v>
      </c>
      <c r="AV130" s="14" t="s">
        <v>161</v>
      </c>
      <c r="AW130" s="14" t="s">
        <v>35</v>
      </c>
      <c r="AX130" s="14" t="s">
        <v>79</v>
      </c>
      <c r="AY130" s="267" t="s">
        <v>154</v>
      </c>
    </row>
    <row r="131" spans="2:65" s="12" customFormat="1">
      <c r="B131" s="227"/>
      <c r="C131" s="228"/>
      <c r="D131" s="214" t="s">
        <v>260</v>
      </c>
      <c r="E131" s="229" t="s">
        <v>21</v>
      </c>
      <c r="F131" s="230" t="s">
        <v>21</v>
      </c>
      <c r="G131" s="228"/>
      <c r="H131" s="231">
        <v>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260</v>
      </c>
      <c r="AU131" s="237" t="s">
        <v>81</v>
      </c>
      <c r="AV131" s="12" t="s">
        <v>81</v>
      </c>
      <c r="AW131" s="12" t="s">
        <v>6</v>
      </c>
      <c r="AX131" s="12" t="s">
        <v>71</v>
      </c>
      <c r="AY131" s="237" t="s">
        <v>154</v>
      </c>
    </row>
    <row r="132" spans="2:65" s="12" customFormat="1">
      <c r="B132" s="227"/>
      <c r="C132" s="228"/>
      <c r="D132" s="214" t="s">
        <v>260</v>
      </c>
      <c r="E132" s="229" t="s">
        <v>21</v>
      </c>
      <c r="F132" s="230" t="s">
        <v>21</v>
      </c>
      <c r="G132" s="228"/>
      <c r="H132" s="231">
        <v>0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260</v>
      </c>
      <c r="AU132" s="237" t="s">
        <v>81</v>
      </c>
      <c r="AV132" s="12" t="s">
        <v>81</v>
      </c>
      <c r="AW132" s="12" t="s">
        <v>6</v>
      </c>
      <c r="AX132" s="12" t="s">
        <v>71</v>
      </c>
      <c r="AY132" s="237" t="s">
        <v>154</v>
      </c>
    </row>
    <row r="133" spans="2:65" s="12" customFormat="1">
      <c r="B133" s="227"/>
      <c r="C133" s="228"/>
      <c r="D133" s="214" t="s">
        <v>260</v>
      </c>
      <c r="E133" s="229" t="s">
        <v>21</v>
      </c>
      <c r="F133" s="230" t="s">
        <v>21</v>
      </c>
      <c r="G133" s="228"/>
      <c r="H133" s="231">
        <v>0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260</v>
      </c>
      <c r="AU133" s="237" t="s">
        <v>81</v>
      </c>
      <c r="AV133" s="12" t="s">
        <v>81</v>
      </c>
      <c r="AW133" s="12" t="s">
        <v>6</v>
      </c>
      <c r="AX133" s="12" t="s">
        <v>71</v>
      </c>
      <c r="AY133" s="237" t="s">
        <v>154</v>
      </c>
    </row>
    <row r="134" spans="2:65" s="12" customFormat="1">
      <c r="B134" s="227"/>
      <c r="C134" s="228"/>
      <c r="D134" s="214" t="s">
        <v>260</v>
      </c>
      <c r="E134" s="229" t="s">
        <v>21</v>
      </c>
      <c r="F134" s="230" t="s">
        <v>1106</v>
      </c>
      <c r="G134" s="228"/>
      <c r="H134" s="231">
        <v>14.553000000000001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260</v>
      </c>
      <c r="AU134" s="237" t="s">
        <v>81</v>
      </c>
      <c r="AV134" s="12" t="s">
        <v>81</v>
      </c>
      <c r="AW134" s="12" t="s">
        <v>35</v>
      </c>
      <c r="AX134" s="12" t="s">
        <v>71</v>
      </c>
      <c r="AY134" s="237" t="s">
        <v>154</v>
      </c>
    </row>
    <row r="135" spans="2:65" s="14" customFormat="1">
      <c r="B135" s="257"/>
      <c r="C135" s="258"/>
      <c r="D135" s="214" t="s">
        <v>260</v>
      </c>
      <c r="E135" s="259" t="s">
        <v>21</v>
      </c>
      <c r="F135" s="260" t="s">
        <v>698</v>
      </c>
      <c r="G135" s="258"/>
      <c r="H135" s="261">
        <v>14.553000000000001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AT135" s="267" t="s">
        <v>260</v>
      </c>
      <c r="AU135" s="267" t="s">
        <v>81</v>
      </c>
      <c r="AV135" s="14" t="s">
        <v>161</v>
      </c>
      <c r="AW135" s="14" t="s">
        <v>35</v>
      </c>
      <c r="AX135" s="14" t="s">
        <v>71</v>
      </c>
      <c r="AY135" s="267" t="s">
        <v>154</v>
      </c>
    </row>
    <row r="136" spans="2:65" s="1" customFormat="1" ht="16.5" customHeight="1">
      <c r="B136" s="42"/>
      <c r="C136" s="202" t="s">
        <v>266</v>
      </c>
      <c r="D136" s="202" t="s">
        <v>157</v>
      </c>
      <c r="E136" s="203" t="s">
        <v>699</v>
      </c>
      <c r="F136" s="204" t="s">
        <v>700</v>
      </c>
      <c r="G136" s="205" t="s">
        <v>195</v>
      </c>
      <c r="H136" s="206">
        <v>675.95299999999997</v>
      </c>
      <c r="I136" s="207"/>
      <c r="J136" s="208">
        <f>ROUND(I136*H136,2)</f>
        <v>0</v>
      </c>
      <c r="K136" s="204" t="s">
        <v>21</v>
      </c>
      <c r="L136" s="62"/>
      <c r="M136" s="209" t="s">
        <v>21</v>
      </c>
      <c r="N136" s="210" t="s">
        <v>42</v>
      </c>
      <c r="O136" s="43"/>
      <c r="P136" s="211">
        <f>O136*H136</f>
        <v>0</v>
      </c>
      <c r="Q136" s="211">
        <v>8.4999999999999995E-4</v>
      </c>
      <c r="R136" s="211">
        <f>Q136*H136</f>
        <v>0.57456004999999999</v>
      </c>
      <c r="S136" s="211">
        <v>0</v>
      </c>
      <c r="T136" s="212">
        <f>S136*H136</f>
        <v>0</v>
      </c>
      <c r="AR136" s="25" t="s">
        <v>161</v>
      </c>
      <c r="AT136" s="25" t="s">
        <v>157</v>
      </c>
      <c r="AU136" s="25" t="s">
        <v>81</v>
      </c>
      <c r="AY136" s="25" t="s">
        <v>154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79</v>
      </c>
      <c r="BK136" s="213">
        <f>ROUND(I136*H136,2)</f>
        <v>0</v>
      </c>
      <c r="BL136" s="25" t="s">
        <v>161</v>
      </c>
      <c r="BM136" s="25" t="s">
        <v>1107</v>
      </c>
    </row>
    <row r="137" spans="2:65" s="12" customFormat="1">
      <c r="B137" s="227"/>
      <c r="C137" s="228"/>
      <c r="D137" s="214" t="s">
        <v>260</v>
      </c>
      <c r="E137" s="229" t="s">
        <v>21</v>
      </c>
      <c r="F137" s="230" t="s">
        <v>1108</v>
      </c>
      <c r="G137" s="228"/>
      <c r="H137" s="231">
        <v>174.82300000000001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260</v>
      </c>
      <c r="AU137" s="237" t="s">
        <v>81</v>
      </c>
      <c r="AV137" s="12" t="s">
        <v>81</v>
      </c>
      <c r="AW137" s="12" t="s">
        <v>35</v>
      </c>
      <c r="AX137" s="12" t="s">
        <v>71</v>
      </c>
      <c r="AY137" s="237" t="s">
        <v>154</v>
      </c>
    </row>
    <row r="138" spans="2:65" s="12" customFormat="1" ht="40.5">
      <c r="B138" s="227"/>
      <c r="C138" s="228"/>
      <c r="D138" s="214" t="s">
        <v>260</v>
      </c>
      <c r="E138" s="229" t="s">
        <v>21</v>
      </c>
      <c r="F138" s="230" t="s">
        <v>1109</v>
      </c>
      <c r="G138" s="228"/>
      <c r="H138" s="231">
        <v>201.17400000000001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260</v>
      </c>
      <c r="AU138" s="237" t="s">
        <v>81</v>
      </c>
      <c r="AV138" s="12" t="s">
        <v>81</v>
      </c>
      <c r="AW138" s="12" t="s">
        <v>35</v>
      </c>
      <c r="AX138" s="12" t="s">
        <v>71</v>
      </c>
      <c r="AY138" s="237" t="s">
        <v>154</v>
      </c>
    </row>
    <row r="139" spans="2:65" s="12" customFormat="1">
      <c r="B139" s="227"/>
      <c r="C139" s="228"/>
      <c r="D139" s="214" t="s">
        <v>260</v>
      </c>
      <c r="E139" s="229" t="s">
        <v>21</v>
      </c>
      <c r="F139" s="230" t="s">
        <v>1110</v>
      </c>
      <c r="G139" s="228"/>
      <c r="H139" s="231">
        <v>150.964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260</v>
      </c>
      <c r="AU139" s="237" t="s">
        <v>81</v>
      </c>
      <c r="AV139" s="12" t="s">
        <v>81</v>
      </c>
      <c r="AW139" s="12" t="s">
        <v>35</v>
      </c>
      <c r="AX139" s="12" t="s">
        <v>71</v>
      </c>
      <c r="AY139" s="237" t="s">
        <v>154</v>
      </c>
    </row>
    <row r="140" spans="2:65" s="12" customFormat="1">
      <c r="B140" s="227"/>
      <c r="C140" s="228"/>
      <c r="D140" s="214" t="s">
        <v>260</v>
      </c>
      <c r="E140" s="229" t="s">
        <v>21</v>
      </c>
      <c r="F140" s="230" t="s">
        <v>1111</v>
      </c>
      <c r="G140" s="228"/>
      <c r="H140" s="231">
        <v>37.551000000000002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260</v>
      </c>
      <c r="AU140" s="237" t="s">
        <v>81</v>
      </c>
      <c r="AV140" s="12" t="s">
        <v>81</v>
      </c>
      <c r="AW140" s="12" t="s">
        <v>35</v>
      </c>
      <c r="AX140" s="12" t="s">
        <v>71</v>
      </c>
      <c r="AY140" s="237" t="s">
        <v>154</v>
      </c>
    </row>
    <row r="141" spans="2:65" s="12" customFormat="1">
      <c r="B141" s="227"/>
      <c r="C141" s="228"/>
      <c r="D141" s="214" t="s">
        <v>260</v>
      </c>
      <c r="E141" s="229" t="s">
        <v>21</v>
      </c>
      <c r="F141" s="230" t="s">
        <v>1112</v>
      </c>
      <c r="G141" s="228"/>
      <c r="H141" s="231">
        <v>111.441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260</v>
      </c>
      <c r="AU141" s="237" t="s">
        <v>81</v>
      </c>
      <c r="AV141" s="12" t="s">
        <v>81</v>
      </c>
      <c r="AW141" s="12" t="s">
        <v>35</v>
      </c>
      <c r="AX141" s="12" t="s">
        <v>71</v>
      </c>
      <c r="AY141" s="237" t="s">
        <v>154</v>
      </c>
    </row>
    <row r="142" spans="2:65" s="14" customFormat="1">
      <c r="B142" s="257"/>
      <c r="C142" s="258"/>
      <c r="D142" s="214" t="s">
        <v>260</v>
      </c>
      <c r="E142" s="259" t="s">
        <v>600</v>
      </c>
      <c r="F142" s="260" t="s">
        <v>698</v>
      </c>
      <c r="G142" s="258"/>
      <c r="H142" s="261">
        <v>675.95299999999997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AT142" s="267" t="s">
        <v>260</v>
      </c>
      <c r="AU142" s="267" t="s">
        <v>81</v>
      </c>
      <c r="AV142" s="14" t="s">
        <v>161</v>
      </c>
      <c r="AW142" s="14" t="s">
        <v>35</v>
      </c>
      <c r="AX142" s="14" t="s">
        <v>79</v>
      </c>
      <c r="AY142" s="267" t="s">
        <v>154</v>
      </c>
    </row>
    <row r="143" spans="2:65" s="1" customFormat="1" ht="16.5" customHeight="1">
      <c r="B143" s="42"/>
      <c r="C143" s="202" t="s">
        <v>212</v>
      </c>
      <c r="D143" s="202" t="s">
        <v>157</v>
      </c>
      <c r="E143" s="203" t="s">
        <v>707</v>
      </c>
      <c r="F143" s="204" t="s">
        <v>708</v>
      </c>
      <c r="G143" s="205" t="s">
        <v>195</v>
      </c>
      <c r="H143" s="206">
        <v>159.221</v>
      </c>
      <c r="I143" s="207"/>
      <c r="J143" s="208">
        <f>ROUND(I143*H143,2)</f>
        <v>0</v>
      </c>
      <c r="K143" s="204" t="s">
        <v>21</v>
      </c>
      <c r="L143" s="62"/>
      <c r="M143" s="209" t="s">
        <v>21</v>
      </c>
      <c r="N143" s="210" t="s">
        <v>42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161</v>
      </c>
      <c r="AT143" s="25" t="s">
        <v>157</v>
      </c>
      <c r="AU143" s="25" t="s">
        <v>81</v>
      </c>
      <c r="AY143" s="25" t="s">
        <v>154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79</v>
      </c>
      <c r="BK143" s="213">
        <f>ROUND(I143*H143,2)</f>
        <v>0</v>
      </c>
      <c r="BL143" s="25" t="s">
        <v>161</v>
      </c>
      <c r="BM143" s="25" t="s">
        <v>1113</v>
      </c>
    </row>
    <row r="144" spans="2:65" s="12" customFormat="1">
      <c r="B144" s="227"/>
      <c r="C144" s="228"/>
      <c r="D144" s="214" t="s">
        <v>260</v>
      </c>
      <c r="E144" s="229" t="s">
        <v>21</v>
      </c>
      <c r="F144" s="230" t="s">
        <v>598</v>
      </c>
      <c r="G144" s="228"/>
      <c r="H144" s="231">
        <v>159.221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260</v>
      </c>
      <c r="AU144" s="237" t="s">
        <v>81</v>
      </c>
      <c r="AV144" s="12" t="s">
        <v>81</v>
      </c>
      <c r="AW144" s="12" t="s">
        <v>35</v>
      </c>
      <c r="AX144" s="12" t="s">
        <v>79</v>
      </c>
      <c r="AY144" s="237" t="s">
        <v>154</v>
      </c>
    </row>
    <row r="145" spans="2:65" s="1" customFormat="1" ht="16.5" customHeight="1">
      <c r="B145" s="42"/>
      <c r="C145" s="202" t="s">
        <v>10</v>
      </c>
      <c r="D145" s="202" t="s">
        <v>157</v>
      </c>
      <c r="E145" s="203" t="s">
        <v>710</v>
      </c>
      <c r="F145" s="204" t="s">
        <v>711</v>
      </c>
      <c r="G145" s="205" t="s">
        <v>195</v>
      </c>
      <c r="H145" s="206">
        <v>675.95299999999997</v>
      </c>
      <c r="I145" s="207"/>
      <c r="J145" s="208">
        <f>ROUND(I145*H145,2)</f>
        <v>0</v>
      </c>
      <c r="K145" s="204" t="s">
        <v>21</v>
      </c>
      <c r="L145" s="62"/>
      <c r="M145" s="209" t="s">
        <v>21</v>
      </c>
      <c r="N145" s="210" t="s">
        <v>42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161</v>
      </c>
      <c r="AT145" s="25" t="s">
        <v>157</v>
      </c>
      <c r="AU145" s="25" t="s">
        <v>81</v>
      </c>
      <c r="AY145" s="25" t="s">
        <v>154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79</v>
      </c>
      <c r="BK145" s="213">
        <f>ROUND(I145*H145,2)</f>
        <v>0</v>
      </c>
      <c r="BL145" s="25" t="s">
        <v>161</v>
      </c>
      <c r="BM145" s="25" t="s">
        <v>1114</v>
      </c>
    </row>
    <row r="146" spans="2:65" s="12" customFormat="1">
      <c r="B146" s="227"/>
      <c r="C146" s="228"/>
      <c r="D146" s="214" t="s">
        <v>260</v>
      </c>
      <c r="E146" s="229" t="s">
        <v>21</v>
      </c>
      <c r="F146" s="230" t="s">
        <v>600</v>
      </c>
      <c r="G146" s="228"/>
      <c r="H146" s="231">
        <v>675.95299999999997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260</v>
      </c>
      <c r="AU146" s="237" t="s">
        <v>81</v>
      </c>
      <c r="AV146" s="12" t="s">
        <v>81</v>
      </c>
      <c r="AW146" s="12" t="s">
        <v>35</v>
      </c>
      <c r="AX146" s="12" t="s">
        <v>79</v>
      </c>
      <c r="AY146" s="237" t="s">
        <v>154</v>
      </c>
    </row>
    <row r="147" spans="2:65" s="1" customFormat="1" ht="16.5" customHeight="1">
      <c r="B147" s="42"/>
      <c r="C147" s="202" t="s">
        <v>217</v>
      </c>
      <c r="D147" s="202" t="s">
        <v>157</v>
      </c>
      <c r="E147" s="203" t="s">
        <v>1115</v>
      </c>
      <c r="F147" s="204" t="s">
        <v>1116</v>
      </c>
      <c r="G147" s="205" t="s">
        <v>160</v>
      </c>
      <c r="H147" s="206">
        <v>134.066</v>
      </c>
      <c r="I147" s="207"/>
      <c r="J147" s="208">
        <f>ROUND(I147*H147,2)</f>
        <v>0</v>
      </c>
      <c r="K147" s="204" t="s">
        <v>21</v>
      </c>
      <c r="L147" s="62"/>
      <c r="M147" s="209" t="s">
        <v>21</v>
      </c>
      <c r="N147" s="210" t="s">
        <v>42</v>
      </c>
      <c r="O147" s="43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5" t="s">
        <v>161</v>
      </c>
      <c r="AT147" s="25" t="s">
        <v>157</v>
      </c>
      <c r="AU147" s="25" t="s">
        <v>81</v>
      </c>
      <c r="AY147" s="25" t="s">
        <v>154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79</v>
      </c>
      <c r="BK147" s="213">
        <f>ROUND(I147*H147,2)</f>
        <v>0</v>
      </c>
      <c r="BL147" s="25" t="s">
        <v>161</v>
      </c>
      <c r="BM147" s="25" t="s">
        <v>1117</v>
      </c>
    </row>
    <row r="148" spans="2:65" s="12" customFormat="1">
      <c r="B148" s="227"/>
      <c r="C148" s="228"/>
      <c r="D148" s="214" t="s">
        <v>260</v>
      </c>
      <c r="E148" s="229" t="s">
        <v>21</v>
      </c>
      <c r="F148" s="230" t="s">
        <v>1118</v>
      </c>
      <c r="G148" s="228"/>
      <c r="H148" s="231">
        <v>134.066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260</v>
      </c>
      <c r="AU148" s="237" t="s">
        <v>81</v>
      </c>
      <c r="AV148" s="12" t="s">
        <v>81</v>
      </c>
      <c r="AW148" s="12" t="s">
        <v>35</v>
      </c>
      <c r="AX148" s="12" t="s">
        <v>79</v>
      </c>
      <c r="AY148" s="237" t="s">
        <v>154</v>
      </c>
    </row>
    <row r="149" spans="2:65" s="1" customFormat="1" ht="16.5" customHeight="1">
      <c r="B149" s="42"/>
      <c r="C149" s="202" t="s">
        <v>230</v>
      </c>
      <c r="D149" s="202" t="s">
        <v>157</v>
      </c>
      <c r="E149" s="203" t="s">
        <v>1119</v>
      </c>
      <c r="F149" s="204" t="s">
        <v>1120</v>
      </c>
      <c r="G149" s="205" t="s">
        <v>160</v>
      </c>
      <c r="H149" s="206">
        <v>57.457000000000001</v>
      </c>
      <c r="I149" s="207"/>
      <c r="J149" s="208">
        <f>ROUND(I149*H149,2)</f>
        <v>0</v>
      </c>
      <c r="K149" s="204" t="s">
        <v>21</v>
      </c>
      <c r="L149" s="62"/>
      <c r="M149" s="209" t="s">
        <v>21</v>
      </c>
      <c r="N149" s="210" t="s">
        <v>42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161</v>
      </c>
      <c r="AT149" s="25" t="s">
        <v>157</v>
      </c>
      <c r="AU149" s="25" t="s">
        <v>81</v>
      </c>
      <c r="AY149" s="25" t="s">
        <v>154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79</v>
      </c>
      <c r="BK149" s="213">
        <f>ROUND(I149*H149,2)</f>
        <v>0</v>
      </c>
      <c r="BL149" s="25" t="s">
        <v>161</v>
      </c>
      <c r="BM149" s="25" t="s">
        <v>1121</v>
      </c>
    </row>
    <row r="150" spans="2:65" s="12" customFormat="1">
      <c r="B150" s="227"/>
      <c r="C150" s="228"/>
      <c r="D150" s="214" t="s">
        <v>260</v>
      </c>
      <c r="E150" s="229" t="s">
        <v>21</v>
      </c>
      <c r="F150" s="230" t="s">
        <v>720</v>
      </c>
      <c r="G150" s="228"/>
      <c r="H150" s="231">
        <v>57.457000000000001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260</v>
      </c>
      <c r="AU150" s="237" t="s">
        <v>81</v>
      </c>
      <c r="AV150" s="12" t="s">
        <v>81</v>
      </c>
      <c r="AW150" s="12" t="s">
        <v>35</v>
      </c>
      <c r="AX150" s="12" t="s">
        <v>79</v>
      </c>
      <c r="AY150" s="237" t="s">
        <v>154</v>
      </c>
    </row>
    <row r="151" spans="2:65" s="1" customFormat="1" ht="16.5" customHeight="1">
      <c r="B151" s="42"/>
      <c r="C151" s="202" t="s">
        <v>235</v>
      </c>
      <c r="D151" s="202" t="s">
        <v>157</v>
      </c>
      <c r="E151" s="203" t="s">
        <v>721</v>
      </c>
      <c r="F151" s="204" t="s">
        <v>722</v>
      </c>
      <c r="G151" s="205" t="s">
        <v>160</v>
      </c>
      <c r="H151" s="206">
        <v>7.7249999999999996</v>
      </c>
      <c r="I151" s="207"/>
      <c r="J151" s="208">
        <f>ROUND(I151*H151,2)</f>
        <v>0</v>
      </c>
      <c r="K151" s="204" t="s">
        <v>21</v>
      </c>
      <c r="L151" s="62"/>
      <c r="M151" s="209" t="s">
        <v>21</v>
      </c>
      <c r="N151" s="210" t="s">
        <v>42</v>
      </c>
      <c r="O151" s="43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161</v>
      </c>
      <c r="AT151" s="25" t="s">
        <v>157</v>
      </c>
      <c r="AU151" s="25" t="s">
        <v>81</v>
      </c>
      <c r="AY151" s="25" t="s">
        <v>154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79</v>
      </c>
      <c r="BK151" s="213">
        <f>ROUND(I151*H151,2)</f>
        <v>0</v>
      </c>
      <c r="BL151" s="25" t="s">
        <v>161</v>
      </c>
      <c r="BM151" s="25" t="s">
        <v>1122</v>
      </c>
    </row>
    <row r="152" spans="2:65" s="12" customFormat="1">
      <c r="B152" s="227"/>
      <c r="C152" s="228"/>
      <c r="D152" s="214" t="s">
        <v>260</v>
      </c>
      <c r="E152" s="229" t="s">
        <v>21</v>
      </c>
      <c r="F152" s="230" t="s">
        <v>1123</v>
      </c>
      <c r="G152" s="228"/>
      <c r="H152" s="231">
        <v>7.7249999999999996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260</v>
      </c>
      <c r="AU152" s="237" t="s">
        <v>81</v>
      </c>
      <c r="AV152" s="12" t="s">
        <v>81</v>
      </c>
      <c r="AW152" s="12" t="s">
        <v>35</v>
      </c>
      <c r="AX152" s="12" t="s">
        <v>79</v>
      </c>
      <c r="AY152" s="237" t="s">
        <v>154</v>
      </c>
    </row>
    <row r="153" spans="2:65" s="1" customFormat="1" ht="16.5" customHeight="1">
      <c r="B153" s="42"/>
      <c r="C153" s="202" t="s">
        <v>239</v>
      </c>
      <c r="D153" s="202" t="s">
        <v>157</v>
      </c>
      <c r="E153" s="203" t="s">
        <v>724</v>
      </c>
      <c r="F153" s="204" t="s">
        <v>725</v>
      </c>
      <c r="G153" s="205" t="s">
        <v>160</v>
      </c>
      <c r="H153" s="206">
        <v>163.52600000000001</v>
      </c>
      <c r="I153" s="207"/>
      <c r="J153" s="208">
        <f>ROUND(I153*H153,2)</f>
        <v>0</v>
      </c>
      <c r="K153" s="204" t="s">
        <v>21</v>
      </c>
      <c r="L153" s="62"/>
      <c r="M153" s="209" t="s">
        <v>21</v>
      </c>
      <c r="N153" s="210" t="s">
        <v>42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161</v>
      </c>
      <c r="AT153" s="25" t="s">
        <v>157</v>
      </c>
      <c r="AU153" s="25" t="s">
        <v>81</v>
      </c>
      <c r="AY153" s="25" t="s">
        <v>154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79</v>
      </c>
      <c r="BK153" s="213">
        <f>ROUND(I153*H153,2)</f>
        <v>0</v>
      </c>
      <c r="BL153" s="25" t="s">
        <v>161</v>
      </c>
      <c r="BM153" s="25" t="s">
        <v>1124</v>
      </c>
    </row>
    <row r="154" spans="2:65" s="12" customFormat="1">
      <c r="B154" s="227"/>
      <c r="C154" s="228"/>
      <c r="D154" s="214" t="s">
        <v>260</v>
      </c>
      <c r="E154" s="229" t="s">
        <v>21</v>
      </c>
      <c r="F154" s="230" t="s">
        <v>1125</v>
      </c>
      <c r="G154" s="228"/>
      <c r="H154" s="231">
        <v>163.52600000000001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260</v>
      </c>
      <c r="AU154" s="237" t="s">
        <v>81</v>
      </c>
      <c r="AV154" s="12" t="s">
        <v>81</v>
      </c>
      <c r="AW154" s="12" t="s">
        <v>35</v>
      </c>
      <c r="AX154" s="12" t="s">
        <v>79</v>
      </c>
      <c r="AY154" s="237" t="s">
        <v>154</v>
      </c>
    </row>
    <row r="155" spans="2:65" s="1" customFormat="1" ht="16.5" customHeight="1">
      <c r="B155" s="42"/>
      <c r="C155" s="202" t="s">
        <v>299</v>
      </c>
      <c r="D155" s="202" t="s">
        <v>157</v>
      </c>
      <c r="E155" s="203" t="s">
        <v>165</v>
      </c>
      <c r="F155" s="204" t="s">
        <v>166</v>
      </c>
      <c r="G155" s="205" t="s">
        <v>160</v>
      </c>
      <c r="H155" s="206">
        <v>160.77600000000001</v>
      </c>
      <c r="I155" s="207"/>
      <c r="J155" s="208">
        <f>ROUND(I155*H155,2)</f>
        <v>0</v>
      </c>
      <c r="K155" s="204" t="s">
        <v>21</v>
      </c>
      <c r="L155" s="62"/>
      <c r="M155" s="209" t="s">
        <v>21</v>
      </c>
      <c r="N155" s="210" t="s">
        <v>42</v>
      </c>
      <c r="O155" s="43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161</v>
      </c>
      <c r="AT155" s="25" t="s">
        <v>157</v>
      </c>
      <c r="AU155" s="25" t="s">
        <v>81</v>
      </c>
      <c r="AY155" s="25" t="s">
        <v>154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79</v>
      </c>
      <c r="BK155" s="213">
        <f>ROUND(I155*H155,2)</f>
        <v>0</v>
      </c>
      <c r="BL155" s="25" t="s">
        <v>161</v>
      </c>
      <c r="BM155" s="25" t="s">
        <v>1126</v>
      </c>
    </row>
    <row r="156" spans="2:65" s="12" customFormat="1">
      <c r="B156" s="227"/>
      <c r="C156" s="228"/>
      <c r="D156" s="214" t="s">
        <v>260</v>
      </c>
      <c r="E156" s="229" t="s">
        <v>21</v>
      </c>
      <c r="F156" s="230" t="s">
        <v>729</v>
      </c>
      <c r="G156" s="228"/>
      <c r="H156" s="231">
        <v>160.77600000000001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260</v>
      </c>
      <c r="AU156" s="237" t="s">
        <v>81</v>
      </c>
      <c r="AV156" s="12" t="s">
        <v>81</v>
      </c>
      <c r="AW156" s="12" t="s">
        <v>35</v>
      </c>
      <c r="AX156" s="12" t="s">
        <v>79</v>
      </c>
      <c r="AY156" s="237" t="s">
        <v>154</v>
      </c>
    </row>
    <row r="157" spans="2:65" s="1" customFormat="1" ht="25.5" customHeight="1">
      <c r="B157" s="42"/>
      <c r="C157" s="202" t="s">
        <v>206</v>
      </c>
      <c r="D157" s="202" t="s">
        <v>157</v>
      </c>
      <c r="E157" s="203" t="s">
        <v>169</v>
      </c>
      <c r="F157" s="204" t="s">
        <v>170</v>
      </c>
      <c r="G157" s="205" t="s">
        <v>160</v>
      </c>
      <c r="H157" s="206">
        <v>1446.9839999999999</v>
      </c>
      <c r="I157" s="207"/>
      <c r="J157" s="208">
        <f>ROUND(I157*H157,2)</f>
        <v>0</v>
      </c>
      <c r="K157" s="204" t="s">
        <v>21</v>
      </c>
      <c r="L157" s="62"/>
      <c r="M157" s="209" t="s">
        <v>21</v>
      </c>
      <c r="N157" s="210" t="s">
        <v>42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161</v>
      </c>
      <c r="AT157" s="25" t="s">
        <v>157</v>
      </c>
      <c r="AU157" s="25" t="s">
        <v>81</v>
      </c>
      <c r="AY157" s="25" t="s">
        <v>154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79</v>
      </c>
      <c r="BK157" s="213">
        <f>ROUND(I157*H157,2)</f>
        <v>0</v>
      </c>
      <c r="BL157" s="25" t="s">
        <v>161</v>
      </c>
      <c r="BM157" s="25" t="s">
        <v>1127</v>
      </c>
    </row>
    <row r="158" spans="2:65" s="1" customFormat="1" ht="27">
      <c r="B158" s="42"/>
      <c r="C158" s="64"/>
      <c r="D158" s="214" t="s">
        <v>163</v>
      </c>
      <c r="E158" s="64"/>
      <c r="F158" s="215" t="s">
        <v>731</v>
      </c>
      <c r="G158" s="64"/>
      <c r="H158" s="64"/>
      <c r="I158" s="173"/>
      <c r="J158" s="64"/>
      <c r="K158" s="64"/>
      <c r="L158" s="62"/>
      <c r="M158" s="216"/>
      <c r="N158" s="43"/>
      <c r="O158" s="43"/>
      <c r="P158" s="43"/>
      <c r="Q158" s="43"/>
      <c r="R158" s="43"/>
      <c r="S158" s="43"/>
      <c r="T158" s="79"/>
      <c r="AT158" s="25" t="s">
        <v>163</v>
      </c>
      <c r="AU158" s="25" t="s">
        <v>81</v>
      </c>
    </row>
    <row r="159" spans="2:65" s="1" customFormat="1" ht="16.5" customHeight="1">
      <c r="B159" s="42"/>
      <c r="C159" s="202" t="s">
        <v>9</v>
      </c>
      <c r="D159" s="202" t="s">
        <v>157</v>
      </c>
      <c r="E159" s="203" t="s">
        <v>732</v>
      </c>
      <c r="F159" s="204" t="s">
        <v>733</v>
      </c>
      <c r="G159" s="205" t="s">
        <v>160</v>
      </c>
      <c r="H159" s="206">
        <v>114.914</v>
      </c>
      <c r="I159" s="207"/>
      <c r="J159" s="208">
        <f>ROUND(I159*H159,2)</f>
        <v>0</v>
      </c>
      <c r="K159" s="204" t="s">
        <v>21</v>
      </c>
      <c r="L159" s="62"/>
      <c r="M159" s="209" t="s">
        <v>21</v>
      </c>
      <c r="N159" s="210" t="s">
        <v>42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161</v>
      </c>
      <c r="AT159" s="25" t="s">
        <v>157</v>
      </c>
      <c r="AU159" s="25" t="s">
        <v>81</v>
      </c>
      <c r="AY159" s="25" t="s">
        <v>154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79</v>
      </c>
      <c r="BK159" s="213">
        <f>ROUND(I159*H159,2)</f>
        <v>0</v>
      </c>
      <c r="BL159" s="25" t="s">
        <v>161</v>
      </c>
      <c r="BM159" s="25" t="s">
        <v>1128</v>
      </c>
    </row>
    <row r="160" spans="2:65" s="12" customFormat="1">
      <c r="B160" s="227"/>
      <c r="C160" s="228"/>
      <c r="D160" s="214" t="s">
        <v>260</v>
      </c>
      <c r="E160" s="229" t="s">
        <v>620</v>
      </c>
      <c r="F160" s="230" t="s">
        <v>735</v>
      </c>
      <c r="G160" s="228"/>
      <c r="H160" s="231">
        <v>275.69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260</v>
      </c>
      <c r="AU160" s="237" t="s">
        <v>81</v>
      </c>
      <c r="AV160" s="12" t="s">
        <v>81</v>
      </c>
      <c r="AW160" s="12" t="s">
        <v>35</v>
      </c>
      <c r="AX160" s="12" t="s">
        <v>71</v>
      </c>
      <c r="AY160" s="237" t="s">
        <v>154</v>
      </c>
    </row>
    <row r="161" spans="2:65" s="12" customFormat="1">
      <c r="B161" s="227"/>
      <c r="C161" s="228"/>
      <c r="D161" s="214" t="s">
        <v>260</v>
      </c>
      <c r="E161" s="229" t="s">
        <v>21</v>
      </c>
      <c r="F161" s="230" t="s">
        <v>736</v>
      </c>
      <c r="G161" s="228"/>
      <c r="H161" s="231">
        <v>114.914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260</v>
      </c>
      <c r="AU161" s="237" t="s">
        <v>81</v>
      </c>
      <c r="AV161" s="12" t="s">
        <v>81</v>
      </c>
      <c r="AW161" s="12" t="s">
        <v>35</v>
      </c>
      <c r="AX161" s="12" t="s">
        <v>79</v>
      </c>
      <c r="AY161" s="237" t="s">
        <v>154</v>
      </c>
    </row>
    <row r="162" spans="2:65" s="1" customFormat="1" ht="25.5" customHeight="1">
      <c r="B162" s="42"/>
      <c r="C162" s="202" t="s">
        <v>249</v>
      </c>
      <c r="D162" s="202" t="s">
        <v>157</v>
      </c>
      <c r="E162" s="203" t="s">
        <v>737</v>
      </c>
      <c r="F162" s="204" t="s">
        <v>738</v>
      </c>
      <c r="G162" s="205" t="s">
        <v>160</v>
      </c>
      <c r="H162" s="206">
        <v>1034.2260000000001</v>
      </c>
      <c r="I162" s="207"/>
      <c r="J162" s="208">
        <f>ROUND(I162*H162,2)</f>
        <v>0</v>
      </c>
      <c r="K162" s="204" t="s">
        <v>21</v>
      </c>
      <c r="L162" s="62"/>
      <c r="M162" s="209" t="s">
        <v>21</v>
      </c>
      <c r="N162" s="210" t="s">
        <v>42</v>
      </c>
      <c r="O162" s="43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5" t="s">
        <v>161</v>
      </c>
      <c r="AT162" s="25" t="s">
        <v>157</v>
      </c>
      <c r="AU162" s="25" t="s">
        <v>81</v>
      </c>
      <c r="AY162" s="25" t="s">
        <v>154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79</v>
      </c>
      <c r="BK162" s="213">
        <f>ROUND(I162*H162,2)</f>
        <v>0</v>
      </c>
      <c r="BL162" s="25" t="s">
        <v>161</v>
      </c>
      <c r="BM162" s="25" t="s">
        <v>1129</v>
      </c>
    </row>
    <row r="163" spans="2:65" s="1" customFormat="1" ht="27">
      <c r="B163" s="42"/>
      <c r="C163" s="64"/>
      <c r="D163" s="214" t="s">
        <v>163</v>
      </c>
      <c r="E163" s="64"/>
      <c r="F163" s="215" t="s">
        <v>731</v>
      </c>
      <c r="G163" s="64"/>
      <c r="H163" s="64"/>
      <c r="I163" s="173"/>
      <c r="J163" s="64"/>
      <c r="K163" s="64"/>
      <c r="L163" s="62"/>
      <c r="M163" s="216"/>
      <c r="N163" s="43"/>
      <c r="O163" s="43"/>
      <c r="P163" s="43"/>
      <c r="Q163" s="43"/>
      <c r="R163" s="43"/>
      <c r="S163" s="43"/>
      <c r="T163" s="79"/>
      <c r="AT163" s="25" t="s">
        <v>163</v>
      </c>
      <c r="AU163" s="25" t="s">
        <v>81</v>
      </c>
    </row>
    <row r="164" spans="2:65" s="1" customFormat="1" ht="16.5" customHeight="1">
      <c r="B164" s="42"/>
      <c r="C164" s="202" t="s">
        <v>310</v>
      </c>
      <c r="D164" s="202" t="s">
        <v>157</v>
      </c>
      <c r="E164" s="203" t="s">
        <v>740</v>
      </c>
      <c r="F164" s="204" t="s">
        <v>741</v>
      </c>
      <c r="G164" s="205" t="s">
        <v>160</v>
      </c>
      <c r="H164" s="206">
        <v>81.763000000000005</v>
      </c>
      <c r="I164" s="207"/>
      <c r="J164" s="208">
        <f>ROUND(I164*H164,2)</f>
        <v>0</v>
      </c>
      <c r="K164" s="204" t="s">
        <v>21</v>
      </c>
      <c r="L164" s="62"/>
      <c r="M164" s="209" t="s">
        <v>21</v>
      </c>
      <c r="N164" s="210" t="s">
        <v>42</v>
      </c>
      <c r="O164" s="43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161</v>
      </c>
      <c r="AT164" s="25" t="s">
        <v>157</v>
      </c>
      <c r="AU164" s="25" t="s">
        <v>81</v>
      </c>
      <c r="AY164" s="25" t="s">
        <v>154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79</v>
      </c>
      <c r="BK164" s="213">
        <f>ROUND(I164*H164,2)</f>
        <v>0</v>
      </c>
      <c r="BL164" s="25" t="s">
        <v>161</v>
      </c>
      <c r="BM164" s="25" t="s">
        <v>1130</v>
      </c>
    </row>
    <row r="165" spans="2:65" s="12" customFormat="1">
      <c r="B165" s="227"/>
      <c r="C165" s="228"/>
      <c r="D165" s="214" t="s">
        <v>260</v>
      </c>
      <c r="E165" s="229" t="s">
        <v>21</v>
      </c>
      <c r="F165" s="230" t="s">
        <v>743</v>
      </c>
      <c r="G165" s="228"/>
      <c r="H165" s="231">
        <v>81.763000000000005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260</v>
      </c>
      <c r="AU165" s="237" t="s">
        <v>81</v>
      </c>
      <c r="AV165" s="12" t="s">
        <v>81</v>
      </c>
      <c r="AW165" s="12" t="s">
        <v>35</v>
      </c>
      <c r="AX165" s="12" t="s">
        <v>79</v>
      </c>
      <c r="AY165" s="237" t="s">
        <v>154</v>
      </c>
    </row>
    <row r="166" spans="2:65" s="1" customFormat="1" ht="16.5" customHeight="1">
      <c r="B166" s="42"/>
      <c r="C166" s="202" t="s">
        <v>315</v>
      </c>
      <c r="D166" s="202" t="s">
        <v>157</v>
      </c>
      <c r="E166" s="203" t="s">
        <v>173</v>
      </c>
      <c r="F166" s="204" t="s">
        <v>174</v>
      </c>
      <c r="G166" s="205" t="s">
        <v>160</v>
      </c>
      <c r="H166" s="206">
        <v>390.77</v>
      </c>
      <c r="I166" s="207"/>
      <c r="J166" s="208">
        <f>ROUND(I166*H166,2)</f>
        <v>0</v>
      </c>
      <c r="K166" s="204" t="s">
        <v>21</v>
      </c>
      <c r="L166" s="62"/>
      <c r="M166" s="209" t="s">
        <v>21</v>
      </c>
      <c r="N166" s="210" t="s">
        <v>42</v>
      </c>
      <c r="O166" s="43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5" t="s">
        <v>161</v>
      </c>
      <c r="AT166" s="25" t="s">
        <v>157</v>
      </c>
      <c r="AU166" s="25" t="s">
        <v>81</v>
      </c>
      <c r="AY166" s="25" t="s">
        <v>154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79</v>
      </c>
      <c r="BK166" s="213">
        <f>ROUND(I166*H166,2)</f>
        <v>0</v>
      </c>
      <c r="BL166" s="25" t="s">
        <v>161</v>
      </c>
      <c r="BM166" s="25" t="s">
        <v>1131</v>
      </c>
    </row>
    <row r="167" spans="2:65" s="12" customFormat="1">
      <c r="B167" s="227"/>
      <c r="C167" s="228"/>
      <c r="D167" s="214" t="s">
        <v>260</v>
      </c>
      <c r="E167" s="229" t="s">
        <v>21</v>
      </c>
      <c r="F167" s="230" t="s">
        <v>745</v>
      </c>
      <c r="G167" s="228"/>
      <c r="H167" s="231">
        <v>390.77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260</v>
      </c>
      <c r="AU167" s="237" t="s">
        <v>81</v>
      </c>
      <c r="AV167" s="12" t="s">
        <v>81</v>
      </c>
      <c r="AW167" s="12" t="s">
        <v>35</v>
      </c>
      <c r="AX167" s="12" t="s">
        <v>79</v>
      </c>
      <c r="AY167" s="237" t="s">
        <v>154</v>
      </c>
    </row>
    <row r="168" spans="2:65" s="1" customFormat="1" ht="16.5" customHeight="1">
      <c r="B168" s="42"/>
      <c r="C168" s="202" t="s">
        <v>321</v>
      </c>
      <c r="D168" s="202" t="s">
        <v>157</v>
      </c>
      <c r="E168" s="203" t="s">
        <v>177</v>
      </c>
      <c r="F168" s="204" t="s">
        <v>178</v>
      </c>
      <c r="G168" s="205" t="s">
        <v>179</v>
      </c>
      <c r="H168" s="206">
        <v>275.69</v>
      </c>
      <c r="I168" s="207"/>
      <c r="J168" s="208">
        <f>ROUND(I168*H168,2)</f>
        <v>0</v>
      </c>
      <c r="K168" s="204" t="s">
        <v>21</v>
      </c>
      <c r="L168" s="62"/>
      <c r="M168" s="209" t="s">
        <v>21</v>
      </c>
      <c r="N168" s="210" t="s">
        <v>42</v>
      </c>
      <c r="O168" s="43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161</v>
      </c>
      <c r="AT168" s="25" t="s">
        <v>157</v>
      </c>
      <c r="AU168" s="25" t="s">
        <v>81</v>
      </c>
      <c r="AY168" s="25" t="s">
        <v>154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79</v>
      </c>
      <c r="BK168" s="213">
        <f>ROUND(I168*H168,2)</f>
        <v>0</v>
      </c>
      <c r="BL168" s="25" t="s">
        <v>161</v>
      </c>
      <c r="BM168" s="25" t="s">
        <v>1132</v>
      </c>
    </row>
    <row r="169" spans="2:65" s="12" customFormat="1">
      <c r="B169" s="227"/>
      <c r="C169" s="228"/>
      <c r="D169" s="214" t="s">
        <v>260</v>
      </c>
      <c r="E169" s="229" t="s">
        <v>21</v>
      </c>
      <c r="F169" s="230" t="s">
        <v>620</v>
      </c>
      <c r="G169" s="228"/>
      <c r="H169" s="231">
        <v>275.69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260</v>
      </c>
      <c r="AU169" s="237" t="s">
        <v>81</v>
      </c>
      <c r="AV169" s="12" t="s">
        <v>81</v>
      </c>
      <c r="AW169" s="12" t="s">
        <v>35</v>
      </c>
      <c r="AX169" s="12" t="s">
        <v>79</v>
      </c>
      <c r="AY169" s="237" t="s">
        <v>154</v>
      </c>
    </row>
    <row r="170" spans="2:65" s="1" customFormat="1" ht="16.5" customHeight="1">
      <c r="B170" s="42"/>
      <c r="C170" s="202" t="s">
        <v>325</v>
      </c>
      <c r="D170" s="202" t="s">
        <v>157</v>
      </c>
      <c r="E170" s="203" t="s">
        <v>747</v>
      </c>
      <c r="F170" s="204" t="s">
        <v>748</v>
      </c>
      <c r="G170" s="205" t="s">
        <v>160</v>
      </c>
      <c r="H170" s="206">
        <v>163.52600000000001</v>
      </c>
      <c r="I170" s="207"/>
      <c r="J170" s="208">
        <f>ROUND(I170*H170,2)</f>
        <v>0</v>
      </c>
      <c r="K170" s="204" t="s">
        <v>21</v>
      </c>
      <c r="L170" s="62"/>
      <c r="M170" s="209" t="s">
        <v>21</v>
      </c>
      <c r="N170" s="210" t="s">
        <v>42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161</v>
      </c>
      <c r="AT170" s="25" t="s">
        <v>157</v>
      </c>
      <c r="AU170" s="25" t="s">
        <v>81</v>
      </c>
      <c r="AY170" s="25" t="s">
        <v>154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79</v>
      </c>
      <c r="BK170" s="213">
        <f>ROUND(I170*H170,2)</f>
        <v>0</v>
      </c>
      <c r="BL170" s="25" t="s">
        <v>161</v>
      </c>
      <c r="BM170" s="25" t="s">
        <v>1133</v>
      </c>
    </row>
    <row r="171" spans="2:65" s="12" customFormat="1" ht="27">
      <c r="B171" s="227"/>
      <c r="C171" s="228"/>
      <c r="D171" s="214" t="s">
        <v>260</v>
      </c>
      <c r="E171" s="229" t="s">
        <v>622</v>
      </c>
      <c r="F171" s="230" t="s">
        <v>1134</v>
      </c>
      <c r="G171" s="228"/>
      <c r="H171" s="231">
        <v>193.92699999999999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260</v>
      </c>
      <c r="AU171" s="237" t="s">
        <v>81</v>
      </c>
      <c r="AV171" s="12" t="s">
        <v>81</v>
      </c>
      <c r="AW171" s="12" t="s">
        <v>35</v>
      </c>
      <c r="AX171" s="12" t="s">
        <v>71</v>
      </c>
      <c r="AY171" s="237" t="s">
        <v>154</v>
      </c>
    </row>
    <row r="172" spans="2:65" s="12" customFormat="1">
      <c r="B172" s="227"/>
      <c r="C172" s="228"/>
      <c r="D172" s="214" t="s">
        <v>260</v>
      </c>
      <c r="E172" s="229" t="s">
        <v>1063</v>
      </c>
      <c r="F172" s="230" t="s">
        <v>1135</v>
      </c>
      <c r="G172" s="228"/>
      <c r="H172" s="231">
        <v>25.591999999999999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260</v>
      </c>
      <c r="AU172" s="237" t="s">
        <v>81</v>
      </c>
      <c r="AV172" s="12" t="s">
        <v>81</v>
      </c>
      <c r="AW172" s="12" t="s">
        <v>35</v>
      </c>
      <c r="AX172" s="12" t="s">
        <v>71</v>
      </c>
      <c r="AY172" s="237" t="s">
        <v>154</v>
      </c>
    </row>
    <row r="173" spans="2:65" s="12" customFormat="1">
      <c r="B173" s="227"/>
      <c r="C173" s="228"/>
      <c r="D173" s="214" t="s">
        <v>260</v>
      </c>
      <c r="E173" s="229" t="s">
        <v>624</v>
      </c>
      <c r="F173" s="230" t="s">
        <v>1136</v>
      </c>
      <c r="G173" s="228"/>
      <c r="H173" s="231">
        <v>163.52600000000001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260</v>
      </c>
      <c r="AU173" s="237" t="s">
        <v>81</v>
      </c>
      <c r="AV173" s="12" t="s">
        <v>81</v>
      </c>
      <c r="AW173" s="12" t="s">
        <v>35</v>
      </c>
      <c r="AX173" s="12" t="s">
        <v>79</v>
      </c>
      <c r="AY173" s="237" t="s">
        <v>154</v>
      </c>
    </row>
    <row r="174" spans="2:65" s="1" customFormat="1" ht="16.5" customHeight="1">
      <c r="B174" s="42"/>
      <c r="C174" s="217" t="s">
        <v>221</v>
      </c>
      <c r="D174" s="217" t="s">
        <v>187</v>
      </c>
      <c r="E174" s="218" t="s">
        <v>752</v>
      </c>
      <c r="F174" s="219" t="s">
        <v>753</v>
      </c>
      <c r="G174" s="220" t="s">
        <v>179</v>
      </c>
      <c r="H174" s="221">
        <v>163.52600000000001</v>
      </c>
      <c r="I174" s="222"/>
      <c r="J174" s="223">
        <f>ROUND(I174*H174,2)</f>
        <v>0</v>
      </c>
      <c r="K174" s="219" t="s">
        <v>21</v>
      </c>
      <c r="L174" s="224"/>
      <c r="M174" s="225" t="s">
        <v>21</v>
      </c>
      <c r="N174" s="226" t="s">
        <v>42</v>
      </c>
      <c r="O174" s="43"/>
      <c r="P174" s="211">
        <f>O174*H174</f>
        <v>0</v>
      </c>
      <c r="Q174" s="211">
        <v>1</v>
      </c>
      <c r="R174" s="211">
        <f>Q174*H174</f>
        <v>163.52600000000001</v>
      </c>
      <c r="S174" s="211">
        <v>0</v>
      </c>
      <c r="T174" s="212">
        <f>S174*H174</f>
        <v>0</v>
      </c>
      <c r="AR174" s="25" t="s">
        <v>190</v>
      </c>
      <c r="AT174" s="25" t="s">
        <v>187</v>
      </c>
      <c r="AU174" s="25" t="s">
        <v>81</v>
      </c>
      <c r="AY174" s="25" t="s">
        <v>154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79</v>
      </c>
      <c r="BK174" s="213">
        <f>ROUND(I174*H174,2)</f>
        <v>0</v>
      </c>
      <c r="BL174" s="25" t="s">
        <v>161</v>
      </c>
      <c r="BM174" s="25" t="s">
        <v>1137</v>
      </c>
    </row>
    <row r="175" spans="2:65" s="1" customFormat="1" ht="27">
      <c r="B175" s="42"/>
      <c r="C175" s="64"/>
      <c r="D175" s="214" t="s">
        <v>163</v>
      </c>
      <c r="E175" s="64"/>
      <c r="F175" s="215" t="s">
        <v>755</v>
      </c>
      <c r="G175" s="64"/>
      <c r="H175" s="64"/>
      <c r="I175" s="173"/>
      <c r="J175" s="64"/>
      <c r="K175" s="64"/>
      <c r="L175" s="62"/>
      <c r="M175" s="216"/>
      <c r="N175" s="43"/>
      <c r="O175" s="43"/>
      <c r="P175" s="43"/>
      <c r="Q175" s="43"/>
      <c r="R175" s="43"/>
      <c r="S175" s="43"/>
      <c r="T175" s="79"/>
      <c r="AT175" s="25" t="s">
        <v>163</v>
      </c>
      <c r="AU175" s="25" t="s">
        <v>81</v>
      </c>
    </row>
    <row r="176" spans="2:65" s="12" customFormat="1">
      <c r="B176" s="227"/>
      <c r="C176" s="228"/>
      <c r="D176" s="214" t="s">
        <v>260</v>
      </c>
      <c r="E176" s="229" t="s">
        <v>610</v>
      </c>
      <c r="F176" s="230" t="s">
        <v>756</v>
      </c>
      <c r="G176" s="228"/>
      <c r="H176" s="231">
        <v>81.763000000000005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260</v>
      </c>
      <c r="AU176" s="237" t="s">
        <v>81</v>
      </c>
      <c r="AV176" s="12" t="s">
        <v>81</v>
      </c>
      <c r="AW176" s="12" t="s">
        <v>35</v>
      </c>
      <c r="AX176" s="12" t="s">
        <v>71</v>
      </c>
      <c r="AY176" s="237" t="s">
        <v>154</v>
      </c>
    </row>
    <row r="177" spans="2:65" s="12" customFormat="1">
      <c r="B177" s="227"/>
      <c r="C177" s="228"/>
      <c r="D177" s="214" t="s">
        <v>260</v>
      </c>
      <c r="E177" s="229" t="s">
        <v>21</v>
      </c>
      <c r="F177" s="230" t="s">
        <v>757</v>
      </c>
      <c r="G177" s="228"/>
      <c r="H177" s="231">
        <v>163.52600000000001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260</v>
      </c>
      <c r="AU177" s="237" t="s">
        <v>81</v>
      </c>
      <c r="AV177" s="12" t="s">
        <v>81</v>
      </c>
      <c r="AW177" s="12" t="s">
        <v>35</v>
      </c>
      <c r="AX177" s="12" t="s">
        <v>79</v>
      </c>
      <c r="AY177" s="237" t="s">
        <v>154</v>
      </c>
    </row>
    <row r="178" spans="2:65" s="1" customFormat="1" ht="16.5" customHeight="1">
      <c r="B178" s="42"/>
      <c r="C178" s="202" t="s">
        <v>270</v>
      </c>
      <c r="D178" s="202" t="s">
        <v>157</v>
      </c>
      <c r="E178" s="203" t="s">
        <v>758</v>
      </c>
      <c r="F178" s="204" t="s">
        <v>759</v>
      </c>
      <c r="G178" s="205" t="s">
        <v>160</v>
      </c>
      <c r="H178" s="206">
        <v>167.46</v>
      </c>
      <c r="I178" s="207"/>
      <c r="J178" s="208">
        <f>ROUND(I178*H178,2)</f>
        <v>0</v>
      </c>
      <c r="K178" s="204" t="s">
        <v>21</v>
      </c>
      <c r="L178" s="62"/>
      <c r="M178" s="209" t="s">
        <v>21</v>
      </c>
      <c r="N178" s="210" t="s">
        <v>42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161</v>
      </c>
      <c r="AT178" s="25" t="s">
        <v>157</v>
      </c>
      <c r="AU178" s="25" t="s">
        <v>81</v>
      </c>
      <c r="AY178" s="25" t="s">
        <v>154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79</v>
      </c>
      <c r="BK178" s="213">
        <f>ROUND(I178*H178,2)</f>
        <v>0</v>
      </c>
      <c r="BL178" s="25" t="s">
        <v>161</v>
      </c>
      <c r="BM178" s="25" t="s">
        <v>1138</v>
      </c>
    </row>
    <row r="179" spans="2:65" s="12" customFormat="1">
      <c r="B179" s="227"/>
      <c r="C179" s="228"/>
      <c r="D179" s="214" t="s">
        <v>260</v>
      </c>
      <c r="E179" s="229" t="s">
        <v>592</v>
      </c>
      <c r="F179" s="230" t="s">
        <v>1139</v>
      </c>
      <c r="G179" s="228"/>
      <c r="H179" s="231">
        <v>167.46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260</v>
      </c>
      <c r="AU179" s="237" t="s">
        <v>81</v>
      </c>
      <c r="AV179" s="12" t="s">
        <v>81</v>
      </c>
      <c r="AW179" s="12" t="s">
        <v>35</v>
      </c>
      <c r="AX179" s="12" t="s">
        <v>79</v>
      </c>
      <c r="AY179" s="237" t="s">
        <v>154</v>
      </c>
    </row>
    <row r="180" spans="2:65" s="1" customFormat="1" ht="16.5" customHeight="1">
      <c r="B180" s="42"/>
      <c r="C180" s="217" t="s">
        <v>274</v>
      </c>
      <c r="D180" s="217" t="s">
        <v>187</v>
      </c>
      <c r="E180" s="218" t="s">
        <v>762</v>
      </c>
      <c r="F180" s="219" t="s">
        <v>763</v>
      </c>
      <c r="G180" s="220" t="s">
        <v>179</v>
      </c>
      <c r="H180" s="221">
        <v>334.92</v>
      </c>
      <c r="I180" s="222"/>
      <c r="J180" s="223">
        <f>ROUND(I180*H180,2)</f>
        <v>0</v>
      </c>
      <c r="K180" s="219" t="s">
        <v>21</v>
      </c>
      <c r="L180" s="224"/>
      <c r="M180" s="225" t="s">
        <v>21</v>
      </c>
      <c r="N180" s="226" t="s">
        <v>42</v>
      </c>
      <c r="O180" s="43"/>
      <c r="P180" s="211">
        <f>O180*H180</f>
        <v>0</v>
      </c>
      <c r="Q180" s="211">
        <v>1</v>
      </c>
      <c r="R180" s="211">
        <f>Q180*H180</f>
        <v>334.92</v>
      </c>
      <c r="S180" s="211">
        <v>0</v>
      </c>
      <c r="T180" s="212">
        <f>S180*H180</f>
        <v>0</v>
      </c>
      <c r="AR180" s="25" t="s">
        <v>190</v>
      </c>
      <c r="AT180" s="25" t="s">
        <v>187</v>
      </c>
      <c r="AU180" s="25" t="s">
        <v>81</v>
      </c>
      <c r="AY180" s="25" t="s">
        <v>154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79</v>
      </c>
      <c r="BK180" s="213">
        <f>ROUND(I180*H180,2)</f>
        <v>0</v>
      </c>
      <c r="BL180" s="25" t="s">
        <v>161</v>
      </c>
      <c r="BM180" s="25" t="s">
        <v>1140</v>
      </c>
    </row>
    <row r="181" spans="2:65" s="12" customFormat="1">
      <c r="B181" s="227"/>
      <c r="C181" s="228"/>
      <c r="D181" s="214" t="s">
        <v>260</v>
      </c>
      <c r="E181" s="229" t="s">
        <v>21</v>
      </c>
      <c r="F181" s="230" t="s">
        <v>765</v>
      </c>
      <c r="G181" s="228"/>
      <c r="H181" s="231">
        <v>334.92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260</v>
      </c>
      <c r="AU181" s="237" t="s">
        <v>81</v>
      </c>
      <c r="AV181" s="12" t="s">
        <v>81</v>
      </c>
      <c r="AW181" s="12" t="s">
        <v>35</v>
      </c>
      <c r="AX181" s="12" t="s">
        <v>79</v>
      </c>
      <c r="AY181" s="237" t="s">
        <v>154</v>
      </c>
    </row>
    <row r="182" spans="2:65" s="11" customFormat="1" ht="29.85" customHeight="1">
      <c r="B182" s="186"/>
      <c r="C182" s="187"/>
      <c r="D182" s="188" t="s">
        <v>70</v>
      </c>
      <c r="E182" s="200" t="s">
        <v>161</v>
      </c>
      <c r="F182" s="200" t="s">
        <v>244</v>
      </c>
      <c r="G182" s="187"/>
      <c r="H182" s="187"/>
      <c r="I182" s="190"/>
      <c r="J182" s="201">
        <f>BK182</f>
        <v>0</v>
      </c>
      <c r="K182" s="187"/>
      <c r="L182" s="192"/>
      <c r="M182" s="193"/>
      <c r="N182" s="194"/>
      <c r="O182" s="194"/>
      <c r="P182" s="195">
        <f>SUM(P183:P192)</f>
        <v>0</v>
      </c>
      <c r="Q182" s="194"/>
      <c r="R182" s="195">
        <f>SUM(R183:R192)</f>
        <v>36.145624210000008</v>
      </c>
      <c r="S182" s="194"/>
      <c r="T182" s="196">
        <f>SUM(T183:T192)</f>
        <v>0</v>
      </c>
      <c r="AR182" s="197" t="s">
        <v>79</v>
      </c>
      <c r="AT182" s="198" t="s">
        <v>70</v>
      </c>
      <c r="AU182" s="198" t="s">
        <v>79</v>
      </c>
      <c r="AY182" s="197" t="s">
        <v>154</v>
      </c>
      <c r="BK182" s="199">
        <f>SUM(BK183:BK192)</f>
        <v>0</v>
      </c>
    </row>
    <row r="183" spans="2:65" s="1" customFormat="1" ht="16.5" customHeight="1">
      <c r="B183" s="42"/>
      <c r="C183" s="202" t="s">
        <v>181</v>
      </c>
      <c r="D183" s="202" t="s">
        <v>157</v>
      </c>
      <c r="E183" s="203" t="s">
        <v>770</v>
      </c>
      <c r="F183" s="204" t="s">
        <v>771</v>
      </c>
      <c r="G183" s="205" t="s">
        <v>160</v>
      </c>
      <c r="H183" s="206">
        <v>18.713000000000001</v>
      </c>
      <c r="I183" s="207"/>
      <c r="J183" s="208">
        <f>ROUND(I183*H183,2)</f>
        <v>0</v>
      </c>
      <c r="K183" s="204" t="s">
        <v>21</v>
      </c>
      <c r="L183" s="62"/>
      <c r="M183" s="209" t="s">
        <v>21</v>
      </c>
      <c r="N183" s="210" t="s">
        <v>42</v>
      </c>
      <c r="O183" s="43"/>
      <c r="P183" s="211">
        <f>O183*H183</f>
        <v>0</v>
      </c>
      <c r="Q183" s="211">
        <v>1.8907700000000001</v>
      </c>
      <c r="R183" s="211">
        <f>Q183*H183</f>
        <v>35.381979010000002</v>
      </c>
      <c r="S183" s="211">
        <v>0</v>
      </c>
      <c r="T183" s="212">
        <f>S183*H183</f>
        <v>0</v>
      </c>
      <c r="AR183" s="25" t="s">
        <v>161</v>
      </c>
      <c r="AT183" s="25" t="s">
        <v>157</v>
      </c>
      <c r="AU183" s="25" t="s">
        <v>81</v>
      </c>
      <c r="AY183" s="25" t="s">
        <v>154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79</v>
      </c>
      <c r="BK183" s="213">
        <f>ROUND(I183*H183,2)</f>
        <v>0</v>
      </c>
      <c r="BL183" s="25" t="s">
        <v>161</v>
      </c>
      <c r="BM183" s="25" t="s">
        <v>1141</v>
      </c>
    </row>
    <row r="184" spans="2:65" s="12" customFormat="1" ht="40.5">
      <c r="B184" s="227"/>
      <c r="C184" s="228"/>
      <c r="D184" s="214" t="s">
        <v>260</v>
      </c>
      <c r="E184" s="229" t="s">
        <v>590</v>
      </c>
      <c r="F184" s="230" t="s">
        <v>1142</v>
      </c>
      <c r="G184" s="228"/>
      <c r="H184" s="231">
        <v>18.713000000000001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260</v>
      </c>
      <c r="AU184" s="237" t="s">
        <v>81</v>
      </c>
      <c r="AV184" s="12" t="s">
        <v>81</v>
      </c>
      <c r="AW184" s="12" t="s">
        <v>35</v>
      </c>
      <c r="AX184" s="12" t="s">
        <v>79</v>
      </c>
      <c r="AY184" s="237" t="s">
        <v>154</v>
      </c>
    </row>
    <row r="185" spans="2:65" s="1" customFormat="1" ht="16.5" customHeight="1">
      <c r="B185" s="42"/>
      <c r="C185" s="202" t="s">
        <v>186</v>
      </c>
      <c r="D185" s="202" t="s">
        <v>157</v>
      </c>
      <c r="E185" s="203" t="s">
        <v>774</v>
      </c>
      <c r="F185" s="204" t="s">
        <v>775</v>
      </c>
      <c r="G185" s="205" t="s">
        <v>215</v>
      </c>
      <c r="H185" s="206">
        <v>17</v>
      </c>
      <c r="I185" s="207"/>
      <c r="J185" s="208">
        <f>ROUND(I185*H185,2)</f>
        <v>0</v>
      </c>
      <c r="K185" s="204" t="s">
        <v>21</v>
      </c>
      <c r="L185" s="62"/>
      <c r="M185" s="209" t="s">
        <v>21</v>
      </c>
      <c r="N185" s="210" t="s">
        <v>42</v>
      </c>
      <c r="O185" s="43"/>
      <c r="P185" s="211">
        <f>O185*H185</f>
        <v>0</v>
      </c>
      <c r="Q185" s="211">
        <v>6.6E-3</v>
      </c>
      <c r="R185" s="211">
        <f>Q185*H185</f>
        <v>0.11219999999999999</v>
      </c>
      <c r="S185" s="211">
        <v>0</v>
      </c>
      <c r="T185" s="212">
        <f>S185*H185</f>
        <v>0</v>
      </c>
      <c r="AR185" s="25" t="s">
        <v>161</v>
      </c>
      <c r="AT185" s="25" t="s">
        <v>157</v>
      </c>
      <c r="AU185" s="25" t="s">
        <v>81</v>
      </c>
      <c r="AY185" s="25" t="s">
        <v>154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79</v>
      </c>
      <c r="BK185" s="213">
        <f>ROUND(I185*H185,2)</f>
        <v>0</v>
      </c>
      <c r="BL185" s="25" t="s">
        <v>161</v>
      </c>
      <c r="BM185" s="25" t="s">
        <v>1143</v>
      </c>
    </row>
    <row r="186" spans="2:65" s="12" customFormat="1">
      <c r="B186" s="227"/>
      <c r="C186" s="228"/>
      <c r="D186" s="214" t="s">
        <v>260</v>
      </c>
      <c r="E186" s="229" t="s">
        <v>21</v>
      </c>
      <c r="F186" s="230" t="s">
        <v>1144</v>
      </c>
      <c r="G186" s="228"/>
      <c r="H186" s="231">
        <v>17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260</v>
      </c>
      <c r="AU186" s="237" t="s">
        <v>81</v>
      </c>
      <c r="AV186" s="12" t="s">
        <v>81</v>
      </c>
      <c r="AW186" s="12" t="s">
        <v>35</v>
      </c>
      <c r="AX186" s="12" t="s">
        <v>79</v>
      </c>
      <c r="AY186" s="237" t="s">
        <v>154</v>
      </c>
    </row>
    <row r="187" spans="2:65" s="1" customFormat="1" ht="25.5" customHeight="1">
      <c r="B187" s="42"/>
      <c r="C187" s="217" t="s">
        <v>319</v>
      </c>
      <c r="D187" s="217" t="s">
        <v>187</v>
      </c>
      <c r="E187" s="218" t="s">
        <v>1145</v>
      </c>
      <c r="F187" s="219" t="s">
        <v>1146</v>
      </c>
      <c r="G187" s="220" t="s">
        <v>215</v>
      </c>
      <c r="H187" s="221">
        <v>17.170000000000002</v>
      </c>
      <c r="I187" s="222"/>
      <c r="J187" s="223">
        <f>ROUND(I187*H187,2)</f>
        <v>0</v>
      </c>
      <c r="K187" s="219" t="s">
        <v>21</v>
      </c>
      <c r="L187" s="224"/>
      <c r="M187" s="225" t="s">
        <v>21</v>
      </c>
      <c r="N187" s="226" t="s">
        <v>42</v>
      </c>
      <c r="O187" s="43"/>
      <c r="P187" s="211">
        <f>O187*H187</f>
        <v>0</v>
      </c>
      <c r="Q187" s="211">
        <v>2.7E-2</v>
      </c>
      <c r="R187" s="211">
        <f>Q187*H187</f>
        <v>0.46359000000000006</v>
      </c>
      <c r="S187" s="211">
        <v>0</v>
      </c>
      <c r="T187" s="212">
        <f>S187*H187</f>
        <v>0</v>
      </c>
      <c r="AR187" s="25" t="s">
        <v>190</v>
      </c>
      <c r="AT187" s="25" t="s">
        <v>187</v>
      </c>
      <c r="AU187" s="25" t="s">
        <v>81</v>
      </c>
      <c r="AY187" s="25" t="s">
        <v>154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79</v>
      </c>
      <c r="BK187" s="213">
        <f>ROUND(I187*H187,2)</f>
        <v>0</v>
      </c>
      <c r="BL187" s="25" t="s">
        <v>161</v>
      </c>
      <c r="BM187" s="25" t="s">
        <v>1147</v>
      </c>
    </row>
    <row r="188" spans="2:65" s="12" customFormat="1">
      <c r="B188" s="227"/>
      <c r="C188" s="228"/>
      <c r="D188" s="214" t="s">
        <v>260</v>
      </c>
      <c r="E188" s="229" t="s">
        <v>21</v>
      </c>
      <c r="F188" s="230" t="s">
        <v>1148</v>
      </c>
      <c r="G188" s="228"/>
      <c r="H188" s="231">
        <v>17.170000000000002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260</v>
      </c>
      <c r="AU188" s="237" t="s">
        <v>81</v>
      </c>
      <c r="AV188" s="12" t="s">
        <v>81</v>
      </c>
      <c r="AW188" s="12" t="s">
        <v>35</v>
      </c>
      <c r="AX188" s="12" t="s">
        <v>79</v>
      </c>
      <c r="AY188" s="237" t="s">
        <v>154</v>
      </c>
    </row>
    <row r="189" spans="2:65" s="1" customFormat="1" ht="16.5" customHeight="1">
      <c r="B189" s="42"/>
      <c r="C189" s="202" t="s">
        <v>332</v>
      </c>
      <c r="D189" s="202" t="s">
        <v>157</v>
      </c>
      <c r="E189" s="203" t="s">
        <v>1149</v>
      </c>
      <c r="F189" s="204" t="s">
        <v>1150</v>
      </c>
      <c r="G189" s="205" t="s">
        <v>160</v>
      </c>
      <c r="H189" s="206">
        <v>8.1000000000000003E-2</v>
      </c>
      <c r="I189" s="207"/>
      <c r="J189" s="208">
        <f>ROUND(I189*H189,2)</f>
        <v>0</v>
      </c>
      <c r="K189" s="204" t="s">
        <v>21</v>
      </c>
      <c r="L189" s="62"/>
      <c r="M189" s="209" t="s">
        <v>21</v>
      </c>
      <c r="N189" s="210" t="s">
        <v>42</v>
      </c>
      <c r="O189" s="43"/>
      <c r="P189" s="211">
        <f>O189*H189</f>
        <v>0</v>
      </c>
      <c r="Q189" s="211">
        <v>2.234</v>
      </c>
      <c r="R189" s="211">
        <f>Q189*H189</f>
        <v>0.180954</v>
      </c>
      <c r="S189" s="211">
        <v>0</v>
      </c>
      <c r="T189" s="212">
        <f>S189*H189</f>
        <v>0</v>
      </c>
      <c r="AR189" s="25" t="s">
        <v>161</v>
      </c>
      <c r="AT189" s="25" t="s">
        <v>157</v>
      </c>
      <c r="AU189" s="25" t="s">
        <v>81</v>
      </c>
      <c r="AY189" s="25" t="s">
        <v>154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79</v>
      </c>
      <c r="BK189" s="213">
        <f>ROUND(I189*H189,2)</f>
        <v>0</v>
      </c>
      <c r="BL189" s="25" t="s">
        <v>161</v>
      </c>
      <c r="BM189" s="25" t="s">
        <v>1151</v>
      </c>
    </row>
    <row r="190" spans="2:65" s="12" customFormat="1">
      <c r="B190" s="227"/>
      <c r="C190" s="228"/>
      <c r="D190" s="214" t="s">
        <v>260</v>
      </c>
      <c r="E190" s="229" t="s">
        <v>21</v>
      </c>
      <c r="F190" s="230" t="s">
        <v>1152</v>
      </c>
      <c r="G190" s="228"/>
      <c r="H190" s="231">
        <v>8.1000000000000003E-2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260</v>
      </c>
      <c r="AU190" s="237" t="s">
        <v>81</v>
      </c>
      <c r="AV190" s="12" t="s">
        <v>81</v>
      </c>
      <c r="AW190" s="12" t="s">
        <v>35</v>
      </c>
      <c r="AX190" s="12" t="s">
        <v>79</v>
      </c>
      <c r="AY190" s="237" t="s">
        <v>154</v>
      </c>
    </row>
    <row r="191" spans="2:65" s="1" customFormat="1" ht="16.5" customHeight="1">
      <c r="B191" s="42"/>
      <c r="C191" s="202" t="s">
        <v>278</v>
      </c>
      <c r="D191" s="202" t="s">
        <v>157</v>
      </c>
      <c r="E191" s="203" t="s">
        <v>1153</v>
      </c>
      <c r="F191" s="204" t="s">
        <v>1154</v>
      </c>
      <c r="G191" s="205" t="s">
        <v>195</v>
      </c>
      <c r="H191" s="206">
        <v>1.08</v>
      </c>
      <c r="I191" s="207"/>
      <c r="J191" s="208">
        <f>ROUND(I191*H191,2)</f>
        <v>0</v>
      </c>
      <c r="K191" s="204" t="s">
        <v>21</v>
      </c>
      <c r="L191" s="62"/>
      <c r="M191" s="209" t="s">
        <v>21</v>
      </c>
      <c r="N191" s="210" t="s">
        <v>42</v>
      </c>
      <c r="O191" s="43"/>
      <c r="P191" s="211">
        <f>O191*H191</f>
        <v>0</v>
      </c>
      <c r="Q191" s="211">
        <v>6.3899999999999998E-3</v>
      </c>
      <c r="R191" s="211">
        <f>Q191*H191</f>
        <v>6.9012000000000006E-3</v>
      </c>
      <c r="S191" s="211">
        <v>0</v>
      </c>
      <c r="T191" s="212">
        <f>S191*H191</f>
        <v>0</v>
      </c>
      <c r="AR191" s="25" t="s">
        <v>161</v>
      </c>
      <c r="AT191" s="25" t="s">
        <v>157</v>
      </c>
      <c r="AU191" s="25" t="s">
        <v>81</v>
      </c>
      <c r="AY191" s="25" t="s">
        <v>154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79</v>
      </c>
      <c r="BK191" s="213">
        <f>ROUND(I191*H191,2)</f>
        <v>0</v>
      </c>
      <c r="BL191" s="25" t="s">
        <v>161</v>
      </c>
      <c r="BM191" s="25" t="s">
        <v>1155</v>
      </c>
    </row>
    <row r="192" spans="2:65" s="12" customFormat="1">
      <c r="B192" s="227"/>
      <c r="C192" s="228"/>
      <c r="D192" s="214" t="s">
        <v>260</v>
      </c>
      <c r="E192" s="229" t="s">
        <v>21</v>
      </c>
      <c r="F192" s="230" t="s">
        <v>1156</v>
      </c>
      <c r="G192" s="228"/>
      <c r="H192" s="231">
        <v>1.08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260</v>
      </c>
      <c r="AU192" s="237" t="s">
        <v>81</v>
      </c>
      <c r="AV192" s="12" t="s">
        <v>81</v>
      </c>
      <c r="AW192" s="12" t="s">
        <v>35</v>
      </c>
      <c r="AX192" s="12" t="s">
        <v>79</v>
      </c>
      <c r="AY192" s="237" t="s">
        <v>154</v>
      </c>
    </row>
    <row r="193" spans="2:65" s="11" customFormat="1" ht="29.85" customHeight="1">
      <c r="B193" s="186"/>
      <c r="C193" s="187"/>
      <c r="D193" s="188" t="s">
        <v>70</v>
      </c>
      <c r="E193" s="200" t="s">
        <v>168</v>
      </c>
      <c r="F193" s="200" t="s">
        <v>391</v>
      </c>
      <c r="G193" s="187"/>
      <c r="H193" s="187"/>
      <c r="I193" s="190"/>
      <c r="J193" s="201">
        <f>BK193</f>
        <v>0</v>
      </c>
      <c r="K193" s="187"/>
      <c r="L193" s="192"/>
      <c r="M193" s="193"/>
      <c r="N193" s="194"/>
      <c r="O193" s="194"/>
      <c r="P193" s="195">
        <f>SUM(P194:P195)</f>
        <v>0</v>
      </c>
      <c r="Q193" s="194"/>
      <c r="R193" s="195">
        <f>SUM(R194:R195)</f>
        <v>62.84359242</v>
      </c>
      <c r="S193" s="194"/>
      <c r="T193" s="196">
        <f>SUM(T194:T195)</f>
        <v>0</v>
      </c>
      <c r="AR193" s="197" t="s">
        <v>79</v>
      </c>
      <c r="AT193" s="198" t="s">
        <v>70</v>
      </c>
      <c r="AU193" s="198" t="s">
        <v>79</v>
      </c>
      <c r="AY193" s="197" t="s">
        <v>154</v>
      </c>
      <c r="BK193" s="199">
        <f>SUM(BK194:BK195)</f>
        <v>0</v>
      </c>
    </row>
    <row r="194" spans="2:65" s="1" customFormat="1" ht="16.5" customHeight="1">
      <c r="B194" s="42"/>
      <c r="C194" s="202" t="s">
        <v>284</v>
      </c>
      <c r="D194" s="202" t="s">
        <v>157</v>
      </c>
      <c r="E194" s="203" t="s">
        <v>1157</v>
      </c>
      <c r="F194" s="204" t="s">
        <v>1158</v>
      </c>
      <c r="G194" s="205" t="s">
        <v>195</v>
      </c>
      <c r="H194" s="206">
        <v>170.613</v>
      </c>
      <c r="I194" s="207"/>
      <c r="J194" s="208">
        <f>ROUND(I194*H194,2)</f>
        <v>0</v>
      </c>
      <c r="K194" s="204" t="s">
        <v>21</v>
      </c>
      <c r="L194" s="62"/>
      <c r="M194" s="209" t="s">
        <v>21</v>
      </c>
      <c r="N194" s="210" t="s">
        <v>42</v>
      </c>
      <c r="O194" s="43"/>
      <c r="P194" s="211">
        <f>O194*H194</f>
        <v>0</v>
      </c>
      <c r="Q194" s="211">
        <v>0.36834</v>
      </c>
      <c r="R194" s="211">
        <f>Q194*H194</f>
        <v>62.84359242</v>
      </c>
      <c r="S194" s="211">
        <v>0</v>
      </c>
      <c r="T194" s="212">
        <f>S194*H194</f>
        <v>0</v>
      </c>
      <c r="AR194" s="25" t="s">
        <v>161</v>
      </c>
      <c r="AT194" s="25" t="s">
        <v>157</v>
      </c>
      <c r="AU194" s="25" t="s">
        <v>81</v>
      </c>
      <c r="AY194" s="25" t="s">
        <v>154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79</v>
      </c>
      <c r="BK194" s="213">
        <f>ROUND(I194*H194,2)</f>
        <v>0</v>
      </c>
      <c r="BL194" s="25" t="s">
        <v>161</v>
      </c>
      <c r="BM194" s="25" t="s">
        <v>1159</v>
      </c>
    </row>
    <row r="195" spans="2:65" s="12" customFormat="1">
      <c r="B195" s="227"/>
      <c r="C195" s="228"/>
      <c r="D195" s="214" t="s">
        <v>260</v>
      </c>
      <c r="E195" s="229" t="s">
        <v>21</v>
      </c>
      <c r="F195" s="230" t="s">
        <v>1160</v>
      </c>
      <c r="G195" s="228"/>
      <c r="H195" s="231">
        <v>170.613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260</v>
      </c>
      <c r="AU195" s="237" t="s">
        <v>81</v>
      </c>
      <c r="AV195" s="12" t="s">
        <v>81</v>
      </c>
      <c r="AW195" s="12" t="s">
        <v>35</v>
      </c>
      <c r="AX195" s="12" t="s">
        <v>79</v>
      </c>
      <c r="AY195" s="237" t="s">
        <v>154</v>
      </c>
    </row>
    <row r="196" spans="2:65" s="11" customFormat="1" ht="29.85" customHeight="1">
      <c r="B196" s="186"/>
      <c r="C196" s="187"/>
      <c r="D196" s="188" t="s">
        <v>70</v>
      </c>
      <c r="E196" s="200" t="s">
        <v>190</v>
      </c>
      <c r="F196" s="200" t="s">
        <v>800</v>
      </c>
      <c r="G196" s="187"/>
      <c r="H196" s="187"/>
      <c r="I196" s="190"/>
      <c r="J196" s="201">
        <f>BK196</f>
        <v>0</v>
      </c>
      <c r="K196" s="187"/>
      <c r="L196" s="192"/>
      <c r="M196" s="193"/>
      <c r="N196" s="194"/>
      <c r="O196" s="194"/>
      <c r="P196" s="195">
        <f>SUM(P197:P229)</f>
        <v>0</v>
      </c>
      <c r="Q196" s="194"/>
      <c r="R196" s="195">
        <f>SUM(R197:R229)</f>
        <v>13.528548000000002</v>
      </c>
      <c r="S196" s="194"/>
      <c r="T196" s="196">
        <f>SUM(T197:T229)</f>
        <v>0.85000000000000009</v>
      </c>
      <c r="AR196" s="197" t="s">
        <v>79</v>
      </c>
      <c r="AT196" s="198" t="s">
        <v>70</v>
      </c>
      <c r="AU196" s="198" t="s">
        <v>79</v>
      </c>
      <c r="AY196" s="197" t="s">
        <v>154</v>
      </c>
      <c r="BK196" s="199">
        <f>SUM(BK197:BK229)</f>
        <v>0</v>
      </c>
    </row>
    <row r="197" spans="2:65" s="1" customFormat="1" ht="16.5" customHeight="1">
      <c r="B197" s="42"/>
      <c r="C197" s="202" t="s">
        <v>288</v>
      </c>
      <c r="D197" s="202" t="s">
        <v>157</v>
      </c>
      <c r="E197" s="203" t="s">
        <v>1161</v>
      </c>
      <c r="F197" s="204" t="s">
        <v>1162</v>
      </c>
      <c r="G197" s="205" t="s">
        <v>215</v>
      </c>
      <c r="H197" s="206">
        <v>30</v>
      </c>
      <c r="I197" s="207"/>
      <c r="J197" s="208">
        <f>ROUND(I197*H197,2)</f>
        <v>0</v>
      </c>
      <c r="K197" s="204" t="s">
        <v>21</v>
      </c>
      <c r="L197" s="62"/>
      <c r="M197" s="209" t="s">
        <v>21</v>
      </c>
      <c r="N197" s="210" t="s">
        <v>42</v>
      </c>
      <c r="O197" s="43"/>
      <c r="P197" s="211">
        <f>O197*H197</f>
        <v>0</v>
      </c>
      <c r="Q197" s="211">
        <v>6.8640000000000007E-2</v>
      </c>
      <c r="R197" s="211">
        <f>Q197*H197</f>
        <v>2.0592000000000001</v>
      </c>
      <c r="S197" s="211">
        <v>0</v>
      </c>
      <c r="T197" s="212">
        <f>S197*H197</f>
        <v>0</v>
      </c>
      <c r="AR197" s="25" t="s">
        <v>161</v>
      </c>
      <c r="AT197" s="25" t="s">
        <v>157</v>
      </c>
      <c r="AU197" s="25" t="s">
        <v>81</v>
      </c>
      <c r="AY197" s="25" t="s">
        <v>154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79</v>
      </c>
      <c r="BK197" s="213">
        <f>ROUND(I197*H197,2)</f>
        <v>0</v>
      </c>
      <c r="BL197" s="25" t="s">
        <v>161</v>
      </c>
      <c r="BM197" s="25" t="s">
        <v>1163</v>
      </c>
    </row>
    <row r="198" spans="2:65" s="12" customFormat="1">
      <c r="B198" s="227"/>
      <c r="C198" s="228"/>
      <c r="D198" s="214" t="s">
        <v>260</v>
      </c>
      <c r="E198" s="229" t="s">
        <v>21</v>
      </c>
      <c r="F198" s="230" t="s">
        <v>1164</v>
      </c>
      <c r="G198" s="228"/>
      <c r="H198" s="231">
        <v>30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260</v>
      </c>
      <c r="AU198" s="237" t="s">
        <v>81</v>
      </c>
      <c r="AV198" s="12" t="s">
        <v>81</v>
      </c>
      <c r="AW198" s="12" t="s">
        <v>35</v>
      </c>
      <c r="AX198" s="12" t="s">
        <v>79</v>
      </c>
      <c r="AY198" s="237" t="s">
        <v>154</v>
      </c>
    </row>
    <row r="199" spans="2:65" s="1" customFormat="1" ht="16.5" customHeight="1">
      <c r="B199" s="42"/>
      <c r="C199" s="202" t="s">
        <v>292</v>
      </c>
      <c r="D199" s="202" t="s">
        <v>157</v>
      </c>
      <c r="E199" s="203" t="s">
        <v>1165</v>
      </c>
      <c r="F199" s="204" t="s">
        <v>1166</v>
      </c>
      <c r="G199" s="205" t="s">
        <v>228</v>
      </c>
      <c r="H199" s="206">
        <v>100</v>
      </c>
      <c r="I199" s="207"/>
      <c r="J199" s="208">
        <f>ROUND(I199*H199,2)</f>
        <v>0</v>
      </c>
      <c r="K199" s="204" t="s">
        <v>21</v>
      </c>
      <c r="L199" s="62"/>
      <c r="M199" s="209" t="s">
        <v>21</v>
      </c>
      <c r="N199" s="210" t="s">
        <v>42</v>
      </c>
      <c r="O199" s="43"/>
      <c r="P199" s="211">
        <f>O199*H199</f>
        <v>0</v>
      </c>
      <c r="Q199" s="211">
        <v>2.6800000000000001E-3</v>
      </c>
      <c r="R199" s="211">
        <f>Q199*H199</f>
        <v>0.26800000000000002</v>
      </c>
      <c r="S199" s="211">
        <v>0</v>
      </c>
      <c r="T199" s="212">
        <f>S199*H199</f>
        <v>0</v>
      </c>
      <c r="AR199" s="25" t="s">
        <v>161</v>
      </c>
      <c r="AT199" s="25" t="s">
        <v>157</v>
      </c>
      <c r="AU199" s="25" t="s">
        <v>81</v>
      </c>
      <c r="AY199" s="25" t="s">
        <v>154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79</v>
      </c>
      <c r="BK199" s="213">
        <f>ROUND(I199*H199,2)</f>
        <v>0</v>
      </c>
      <c r="BL199" s="25" t="s">
        <v>161</v>
      </c>
      <c r="BM199" s="25" t="s">
        <v>1167</v>
      </c>
    </row>
    <row r="200" spans="2:65" s="12" customFormat="1">
      <c r="B200" s="227"/>
      <c r="C200" s="228"/>
      <c r="D200" s="214" t="s">
        <v>260</v>
      </c>
      <c r="E200" s="229" t="s">
        <v>21</v>
      </c>
      <c r="F200" s="230" t="s">
        <v>1168</v>
      </c>
      <c r="G200" s="228"/>
      <c r="H200" s="231">
        <v>100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260</v>
      </c>
      <c r="AU200" s="237" t="s">
        <v>81</v>
      </c>
      <c r="AV200" s="12" t="s">
        <v>81</v>
      </c>
      <c r="AW200" s="12" t="s">
        <v>35</v>
      </c>
      <c r="AX200" s="12" t="s">
        <v>79</v>
      </c>
      <c r="AY200" s="237" t="s">
        <v>154</v>
      </c>
    </row>
    <row r="201" spans="2:65" s="1" customFormat="1" ht="16.5" customHeight="1">
      <c r="B201" s="42"/>
      <c r="C201" s="202" t="s">
        <v>459</v>
      </c>
      <c r="D201" s="202" t="s">
        <v>157</v>
      </c>
      <c r="E201" s="203" t="s">
        <v>1169</v>
      </c>
      <c r="F201" s="204" t="s">
        <v>1170</v>
      </c>
      <c r="G201" s="205" t="s">
        <v>228</v>
      </c>
      <c r="H201" s="206">
        <v>74.599999999999994</v>
      </c>
      <c r="I201" s="207"/>
      <c r="J201" s="208">
        <f>ROUND(I201*H201,2)</f>
        <v>0</v>
      </c>
      <c r="K201" s="204" t="s">
        <v>21</v>
      </c>
      <c r="L201" s="62"/>
      <c r="M201" s="209" t="s">
        <v>21</v>
      </c>
      <c r="N201" s="210" t="s">
        <v>42</v>
      </c>
      <c r="O201" s="43"/>
      <c r="P201" s="211">
        <f>O201*H201</f>
        <v>0</v>
      </c>
      <c r="Q201" s="211">
        <v>4.2700000000000004E-3</v>
      </c>
      <c r="R201" s="211">
        <f>Q201*H201</f>
        <v>0.31854199999999999</v>
      </c>
      <c r="S201" s="211">
        <v>0</v>
      </c>
      <c r="T201" s="212">
        <f>S201*H201</f>
        <v>0</v>
      </c>
      <c r="AR201" s="25" t="s">
        <v>161</v>
      </c>
      <c r="AT201" s="25" t="s">
        <v>157</v>
      </c>
      <c r="AU201" s="25" t="s">
        <v>81</v>
      </c>
      <c r="AY201" s="25" t="s">
        <v>154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25" t="s">
        <v>79</v>
      </c>
      <c r="BK201" s="213">
        <f>ROUND(I201*H201,2)</f>
        <v>0</v>
      </c>
      <c r="BL201" s="25" t="s">
        <v>161</v>
      </c>
      <c r="BM201" s="25" t="s">
        <v>1171</v>
      </c>
    </row>
    <row r="202" spans="2:65" s="12" customFormat="1">
      <c r="B202" s="227"/>
      <c r="C202" s="228"/>
      <c r="D202" s="214" t="s">
        <v>260</v>
      </c>
      <c r="E202" s="229" t="s">
        <v>21</v>
      </c>
      <c r="F202" s="230" t="s">
        <v>1172</v>
      </c>
      <c r="G202" s="228"/>
      <c r="H202" s="231">
        <v>74.599999999999994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260</v>
      </c>
      <c r="AU202" s="237" t="s">
        <v>81</v>
      </c>
      <c r="AV202" s="12" t="s">
        <v>81</v>
      </c>
      <c r="AW202" s="12" t="s">
        <v>35</v>
      </c>
      <c r="AX202" s="12" t="s">
        <v>79</v>
      </c>
      <c r="AY202" s="237" t="s">
        <v>154</v>
      </c>
    </row>
    <row r="203" spans="2:65" s="1" customFormat="1" ht="16.5" customHeight="1">
      <c r="B203" s="42"/>
      <c r="C203" s="202" t="s">
        <v>463</v>
      </c>
      <c r="D203" s="202" t="s">
        <v>157</v>
      </c>
      <c r="E203" s="203" t="s">
        <v>1173</v>
      </c>
      <c r="F203" s="204" t="s">
        <v>1174</v>
      </c>
      <c r="G203" s="205" t="s">
        <v>215</v>
      </c>
      <c r="H203" s="206">
        <v>1</v>
      </c>
      <c r="I203" s="207"/>
      <c r="J203" s="208">
        <f>ROUND(I203*H203,2)</f>
        <v>0</v>
      </c>
      <c r="K203" s="204" t="s">
        <v>21</v>
      </c>
      <c r="L203" s="62"/>
      <c r="M203" s="209" t="s">
        <v>21</v>
      </c>
      <c r="N203" s="210" t="s">
        <v>42</v>
      </c>
      <c r="O203" s="43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5" t="s">
        <v>161</v>
      </c>
      <c r="AT203" s="25" t="s">
        <v>157</v>
      </c>
      <c r="AU203" s="25" t="s">
        <v>81</v>
      </c>
      <c r="AY203" s="25" t="s">
        <v>154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79</v>
      </c>
      <c r="BK203" s="213">
        <f>ROUND(I203*H203,2)</f>
        <v>0</v>
      </c>
      <c r="BL203" s="25" t="s">
        <v>161</v>
      </c>
      <c r="BM203" s="25" t="s">
        <v>1175</v>
      </c>
    </row>
    <row r="204" spans="2:65" s="12" customFormat="1">
      <c r="B204" s="227"/>
      <c r="C204" s="228"/>
      <c r="D204" s="214" t="s">
        <v>260</v>
      </c>
      <c r="E204" s="229" t="s">
        <v>21</v>
      </c>
      <c r="F204" s="230" t="s">
        <v>1176</v>
      </c>
      <c r="G204" s="228"/>
      <c r="H204" s="231">
        <v>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260</v>
      </c>
      <c r="AU204" s="237" t="s">
        <v>81</v>
      </c>
      <c r="AV204" s="12" t="s">
        <v>81</v>
      </c>
      <c r="AW204" s="12" t="s">
        <v>35</v>
      </c>
      <c r="AX204" s="12" t="s">
        <v>79</v>
      </c>
      <c r="AY204" s="237" t="s">
        <v>154</v>
      </c>
    </row>
    <row r="205" spans="2:65" s="1" customFormat="1" ht="16.5" customHeight="1">
      <c r="B205" s="42"/>
      <c r="C205" s="217" t="s">
        <v>467</v>
      </c>
      <c r="D205" s="217" t="s">
        <v>187</v>
      </c>
      <c r="E205" s="218" t="s">
        <v>1177</v>
      </c>
      <c r="F205" s="219" t="s">
        <v>1178</v>
      </c>
      <c r="G205" s="220" t="s">
        <v>215</v>
      </c>
      <c r="H205" s="221">
        <v>1</v>
      </c>
      <c r="I205" s="222"/>
      <c r="J205" s="223">
        <f>ROUND(I205*H205,2)</f>
        <v>0</v>
      </c>
      <c r="K205" s="219" t="s">
        <v>21</v>
      </c>
      <c r="L205" s="224"/>
      <c r="M205" s="225" t="s">
        <v>21</v>
      </c>
      <c r="N205" s="226" t="s">
        <v>42</v>
      </c>
      <c r="O205" s="43"/>
      <c r="P205" s="211">
        <f>O205*H205</f>
        <v>0</v>
      </c>
      <c r="Q205" s="211">
        <v>4.8999999999999998E-4</v>
      </c>
      <c r="R205" s="211">
        <f>Q205*H205</f>
        <v>4.8999999999999998E-4</v>
      </c>
      <c r="S205" s="211">
        <v>0</v>
      </c>
      <c r="T205" s="212">
        <f>S205*H205</f>
        <v>0</v>
      </c>
      <c r="AR205" s="25" t="s">
        <v>190</v>
      </c>
      <c r="AT205" s="25" t="s">
        <v>187</v>
      </c>
      <c r="AU205" s="25" t="s">
        <v>81</v>
      </c>
      <c r="AY205" s="25" t="s">
        <v>154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79</v>
      </c>
      <c r="BK205" s="213">
        <f>ROUND(I205*H205,2)</f>
        <v>0</v>
      </c>
      <c r="BL205" s="25" t="s">
        <v>161</v>
      </c>
      <c r="BM205" s="25" t="s">
        <v>1179</v>
      </c>
    </row>
    <row r="206" spans="2:65" s="1" customFormat="1" ht="27">
      <c r="B206" s="42"/>
      <c r="C206" s="64"/>
      <c r="D206" s="214" t="s">
        <v>163</v>
      </c>
      <c r="E206" s="64"/>
      <c r="F206" s="215" t="s">
        <v>1180</v>
      </c>
      <c r="G206" s="64"/>
      <c r="H206" s="64"/>
      <c r="I206" s="173"/>
      <c r="J206" s="64"/>
      <c r="K206" s="64"/>
      <c r="L206" s="62"/>
      <c r="M206" s="216"/>
      <c r="N206" s="43"/>
      <c r="O206" s="43"/>
      <c r="P206" s="43"/>
      <c r="Q206" s="43"/>
      <c r="R206" s="43"/>
      <c r="S206" s="43"/>
      <c r="T206" s="79"/>
      <c r="AT206" s="25" t="s">
        <v>163</v>
      </c>
      <c r="AU206" s="25" t="s">
        <v>81</v>
      </c>
    </row>
    <row r="207" spans="2:65" s="1" customFormat="1" ht="25.5" customHeight="1">
      <c r="B207" s="42"/>
      <c r="C207" s="202" t="s">
        <v>255</v>
      </c>
      <c r="D207" s="202" t="s">
        <v>157</v>
      </c>
      <c r="E207" s="203" t="s">
        <v>1181</v>
      </c>
      <c r="F207" s="204" t="s">
        <v>1182</v>
      </c>
      <c r="G207" s="205" t="s">
        <v>215</v>
      </c>
      <c r="H207" s="206">
        <v>2</v>
      </c>
      <c r="I207" s="207"/>
      <c r="J207" s="208">
        <f>ROUND(I207*H207,2)</f>
        <v>0</v>
      </c>
      <c r="K207" s="204" t="s">
        <v>21</v>
      </c>
      <c r="L207" s="62"/>
      <c r="M207" s="209" t="s">
        <v>21</v>
      </c>
      <c r="N207" s="210" t="s">
        <v>42</v>
      </c>
      <c r="O207" s="43"/>
      <c r="P207" s="211">
        <f>O207*H207</f>
        <v>0</v>
      </c>
      <c r="Q207" s="211">
        <v>5.2449999999999997E-2</v>
      </c>
      <c r="R207" s="211">
        <f>Q207*H207</f>
        <v>0.10489999999999999</v>
      </c>
      <c r="S207" s="211">
        <v>0</v>
      </c>
      <c r="T207" s="212">
        <f>S207*H207</f>
        <v>0</v>
      </c>
      <c r="AR207" s="25" t="s">
        <v>161</v>
      </c>
      <c r="AT207" s="25" t="s">
        <v>157</v>
      </c>
      <c r="AU207" s="25" t="s">
        <v>81</v>
      </c>
      <c r="AY207" s="25" t="s">
        <v>154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79</v>
      </c>
      <c r="BK207" s="213">
        <f>ROUND(I207*H207,2)</f>
        <v>0</v>
      </c>
      <c r="BL207" s="25" t="s">
        <v>161</v>
      </c>
      <c r="BM207" s="25" t="s">
        <v>1183</v>
      </c>
    </row>
    <row r="208" spans="2:65" s="12" customFormat="1">
      <c r="B208" s="227"/>
      <c r="C208" s="228"/>
      <c r="D208" s="214" t="s">
        <v>260</v>
      </c>
      <c r="E208" s="229" t="s">
        <v>21</v>
      </c>
      <c r="F208" s="230" t="s">
        <v>1184</v>
      </c>
      <c r="G208" s="228"/>
      <c r="H208" s="231">
        <v>2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260</v>
      </c>
      <c r="AU208" s="237" t="s">
        <v>81</v>
      </c>
      <c r="AV208" s="12" t="s">
        <v>81</v>
      </c>
      <c r="AW208" s="12" t="s">
        <v>35</v>
      </c>
      <c r="AX208" s="12" t="s">
        <v>79</v>
      </c>
      <c r="AY208" s="237" t="s">
        <v>154</v>
      </c>
    </row>
    <row r="209" spans="2:65" s="1" customFormat="1" ht="16.5" customHeight="1">
      <c r="B209" s="42"/>
      <c r="C209" s="202" t="s">
        <v>345</v>
      </c>
      <c r="D209" s="202" t="s">
        <v>157</v>
      </c>
      <c r="E209" s="203" t="s">
        <v>1185</v>
      </c>
      <c r="F209" s="204" t="s">
        <v>1186</v>
      </c>
      <c r="G209" s="205" t="s">
        <v>215</v>
      </c>
      <c r="H209" s="206">
        <v>17</v>
      </c>
      <c r="I209" s="207"/>
      <c r="J209" s="208">
        <f>ROUND(I209*H209,2)</f>
        <v>0</v>
      </c>
      <c r="K209" s="204" t="s">
        <v>21</v>
      </c>
      <c r="L209" s="62"/>
      <c r="M209" s="209" t="s">
        <v>21</v>
      </c>
      <c r="N209" s="210" t="s">
        <v>42</v>
      </c>
      <c r="O209" s="43"/>
      <c r="P209" s="211">
        <f>O209*H209</f>
        <v>0</v>
      </c>
      <c r="Q209" s="211">
        <v>0.14494000000000001</v>
      </c>
      <c r="R209" s="211">
        <f>Q209*H209</f>
        <v>2.4639800000000003</v>
      </c>
      <c r="S209" s="211">
        <v>0</v>
      </c>
      <c r="T209" s="212">
        <f>S209*H209</f>
        <v>0</v>
      </c>
      <c r="AR209" s="25" t="s">
        <v>161</v>
      </c>
      <c r="AT209" s="25" t="s">
        <v>157</v>
      </c>
      <c r="AU209" s="25" t="s">
        <v>81</v>
      </c>
      <c r="AY209" s="25" t="s">
        <v>154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79</v>
      </c>
      <c r="BK209" s="213">
        <f>ROUND(I209*H209,2)</f>
        <v>0</v>
      </c>
      <c r="BL209" s="25" t="s">
        <v>161</v>
      </c>
      <c r="BM209" s="25" t="s">
        <v>1187</v>
      </c>
    </row>
    <row r="210" spans="2:65" s="12" customFormat="1">
      <c r="B210" s="227"/>
      <c r="C210" s="228"/>
      <c r="D210" s="214" t="s">
        <v>260</v>
      </c>
      <c r="E210" s="229" t="s">
        <v>21</v>
      </c>
      <c r="F210" s="230" t="s">
        <v>1188</v>
      </c>
      <c r="G210" s="228"/>
      <c r="H210" s="231">
        <v>17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260</v>
      </c>
      <c r="AU210" s="237" t="s">
        <v>81</v>
      </c>
      <c r="AV210" s="12" t="s">
        <v>81</v>
      </c>
      <c r="AW210" s="12" t="s">
        <v>35</v>
      </c>
      <c r="AX210" s="12" t="s">
        <v>79</v>
      </c>
      <c r="AY210" s="237" t="s">
        <v>154</v>
      </c>
    </row>
    <row r="211" spans="2:65" s="1" customFormat="1" ht="16.5" customHeight="1">
      <c r="B211" s="42"/>
      <c r="C211" s="217" t="s">
        <v>351</v>
      </c>
      <c r="D211" s="217" t="s">
        <v>187</v>
      </c>
      <c r="E211" s="218" t="s">
        <v>1189</v>
      </c>
      <c r="F211" s="219" t="s">
        <v>1190</v>
      </c>
      <c r="G211" s="220" t="s">
        <v>215</v>
      </c>
      <c r="H211" s="221">
        <v>17.170000000000002</v>
      </c>
      <c r="I211" s="222"/>
      <c r="J211" s="223">
        <f>ROUND(I211*H211,2)</f>
        <v>0</v>
      </c>
      <c r="K211" s="219" t="s">
        <v>21</v>
      </c>
      <c r="L211" s="224"/>
      <c r="M211" s="225" t="s">
        <v>21</v>
      </c>
      <c r="N211" s="226" t="s">
        <v>42</v>
      </c>
      <c r="O211" s="43"/>
      <c r="P211" s="211">
        <f>O211*H211</f>
        <v>0</v>
      </c>
      <c r="Q211" s="211">
        <v>7.1999999999999995E-2</v>
      </c>
      <c r="R211" s="211">
        <f>Q211*H211</f>
        <v>1.23624</v>
      </c>
      <c r="S211" s="211">
        <v>0</v>
      </c>
      <c r="T211" s="212">
        <f>S211*H211</f>
        <v>0</v>
      </c>
      <c r="AR211" s="25" t="s">
        <v>190</v>
      </c>
      <c r="AT211" s="25" t="s">
        <v>187</v>
      </c>
      <c r="AU211" s="25" t="s">
        <v>81</v>
      </c>
      <c r="AY211" s="25" t="s">
        <v>154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79</v>
      </c>
      <c r="BK211" s="213">
        <f>ROUND(I211*H211,2)</f>
        <v>0</v>
      </c>
      <c r="BL211" s="25" t="s">
        <v>161</v>
      </c>
      <c r="BM211" s="25" t="s">
        <v>1191</v>
      </c>
    </row>
    <row r="212" spans="2:65" s="12" customFormat="1">
      <c r="B212" s="227"/>
      <c r="C212" s="228"/>
      <c r="D212" s="214" t="s">
        <v>260</v>
      </c>
      <c r="E212" s="229" t="s">
        <v>21</v>
      </c>
      <c r="F212" s="230" t="s">
        <v>1148</v>
      </c>
      <c r="G212" s="228"/>
      <c r="H212" s="231">
        <v>17.170000000000002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260</v>
      </c>
      <c r="AU212" s="237" t="s">
        <v>81</v>
      </c>
      <c r="AV212" s="12" t="s">
        <v>81</v>
      </c>
      <c r="AW212" s="12" t="s">
        <v>35</v>
      </c>
      <c r="AX212" s="12" t="s">
        <v>79</v>
      </c>
      <c r="AY212" s="237" t="s">
        <v>154</v>
      </c>
    </row>
    <row r="213" spans="2:65" s="1" customFormat="1" ht="16.5" customHeight="1">
      <c r="B213" s="42"/>
      <c r="C213" s="217" t="s">
        <v>355</v>
      </c>
      <c r="D213" s="217" t="s">
        <v>187</v>
      </c>
      <c r="E213" s="218" t="s">
        <v>1192</v>
      </c>
      <c r="F213" s="219" t="s">
        <v>1193</v>
      </c>
      <c r="G213" s="220" t="s">
        <v>215</v>
      </c>
      <c r="H213" s="221">
        <v>15.15</v>
      </c>
      <c r="I213" s="222"/>
      <c r="J213" s="223">
        <f>ROUND(I213*H213,2)</f>
        <v>0</v>
      </c>
      <c r="K213" s="219" t="s">
        <v>21</v>
      </c>
      <c r="L213" s="224"/>
      <c r="M213" s="225" t="s">
        <v>21</v>
      </c>
      <c r="N213" s="226" t="s">
        <v>42</v>
      </c>
      <c r="O213" s="43"/>
      <c r="P213" s="211">
        <f>O213*H213</f>
        <v>0</v>
      </c>
      <c r="Q213" s="211">
        <v>0.125</v>
      </c>
      <c r="R213" s="211">
        <f>Q213*H213</f>
        <v>1.89375</v>
      </c>
      <c r="S213" s="211">
        <v>0</v>
      </c>
      <c r="T213" s="212">
        <f>S213*H213</f>
        <v>0</v>
      </c>
      <c r="AR213" s="25" t="s">
        <v>190</v>
      </c>
      <c r="AT213" s="25" t="s">
        <v>187</v>
      </c>
      <c r="AU213" s="25" t="s">
        <v>81</v>
      </c>
      <c r="AY213" s="25" t="s">
        <v>154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5" t="s">
        <v>79</v>
      </c>
      <c r="BK213" s="213">
        <f>ROUND(I213*H213,2)</f>
        <v>0</v>
      </c>
      <c r="BL213" s="25" t="s">
        <v>161</v>
      </c>
      <c r="BM213" s="25" t="s">
        <v>1194</v>
      </c>
    </row>
    <row r="214" spans="2:65" s="12" customFormat="1">
      <c r="B214" s="227"/>
      <c r="C214" s="228"/>
      <c r="D214" s="214" t="s">
        <v>260</v>
      </c>
      <c r="E214" s="229" t="s">
        <v>21</v>
      </c>
      <c r="F214" s="230" t="s">
        <v>1195</v>
      </c>
      <c r="G214" s="228"/>
      <c r="H214" s="231">
        <v>15.15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260</v>
      </c>
      <c r="AU214" s="237" t="s">
        <v>81</v>
      </c>
      <c r="AV214" s="12" t="s">
        <v>81</v>
      </c>
      <c r="AW214" s="12" t="s">
        <v>35</v>
      </c>
      <c r="AX214" s="12" t="s">
        <v>79</v>
      </c>
      <c r="AY214" s="237" t="s">
        <v>154</v>
      </c>
    </row>
    <row r="215" spans="2:65" s="1" customFormat="1" ht="16.5" customHeight="1">
      <c r="B215" s="42"/>
      <c r="C215" s="217" t="s">
        <v>511</v>
      </c>
      <c r="D215" s="217" t="s">
        <v>187</v>
      </c>
      <c r="E215" s="218" t="s">
        <v>1196</v>
      </c>
      <c r="F215" s="219" t="s">
        <v>1197</v>
      </c>
      <c r="G215" s="220" t="s">
        <v>215</v>
      </c>
      <c r="H215" s="221">
        <v>2.02</v>
      </c>
      <c r="I215" s="222"/>
      <c r="J215" s="223">
        <f>ROUND(I215*H215,2)</f>
        <v>0</v>
      </c>
      <c r="K215" s="219" t="s">
        <v>21</v>
      </c>
      <c r="L215" s="224"/>
      <c r="M215" s="225" t="s">
        <v>21</v>
      </c>
      <c r="N215" s="226" t="s">
        <v>42</v>
      </c>
      <c r="O215" s="43"/>
      <c r="P215" s="211">
        <f>O215*H215</f>
        <v>0</v>
      </c>
      <c r="Q215" s="211">
        <v>0.16500000000000001</v>
      </c>
      <c r="R215" s="211">
        <f>Q215*H215</f>
        <v>0.33330000000000004</v>
      </c>
      <c r="S215" s="211">
        <v>0</v>
      </c>
      <c r="T215" s="212">
        <f>S215*H215</f>
        <v>0</v>
      </c>
      <c r="AR215" s="25" t="s">
        <v>190</v>
      </c>
      <c r="AT215" s="25" t="s">
        <v>187</v>
      </c>
      <c r="AU215" s="25" t="s">
        <v>81</v>
      </c>
      <c r="AY215" s="25" t="s">
        <v>154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79</v>
      </c>
      <c r="BK215" s="213">
        <f>ROUND(I215*H215,2)</f>
        <v>0</v>
      </c>
      <c r="BL215" s="25" t="s">
        <v>161</v>
      </c>
      <c r="BM215" s="25" t="s">
        <v>1198</v>
      </c>
    </row>
    <row r="216" spans="2:65" s="12" customFormat="1">
      <c r="B216" s="227"/>
      <c r="C216" s="228"/>
      <c r="D216" s="214" t="s">
        <v>260</v>
      </c>
      <c r="E216" s="229" t="s">
        <v>21</v>
      </c>
      <c r="F216" s="230" t="s">
        <v>1199</v>
      </c>
      <c r="G216" s="228"/>
      <c r="H216" s="231">
        <v>2.02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260</v>
      </c>
      <c r="AU216" s="237" t="s">
        <v>81</v>
      </c>
      <c r="AV216" s="12" t="s">
        <v>81</v>
      </c>
      <c r="AW216" s="12" t="s">
        <v>35</v>
      </c>
      <c r="AX216" s="12" t="s">
        <v>79</v>
      </c>
      <c r="AY216" s="237" t="s">
        <v>154</v>
      </c>
    </row>
    <row r="217" spans="2:65" s="1" customFormat="1" ht="16.5" customHeight="1">
      <c r="B217" s="42"/>
      <c r="C217" s="217" t="s">
        <v>514</v>
      </c>
      <c r="D217" s="217" t="s">
        <v>187</v>
      </c>
      <c r="E217" s="218" t="s">
        <v>1200</v>
      </c>
      <c r="F217" s="219" t="s">
        <v>1201</v>
      </c>
      <c r="G217" s="220" t="s">
        <v>215</v>
      </c>
      <c r="H217" s="221">
        <v>15.15</v>
      </c>
      <c r="I217" s="222"/>
      <c r="J217" s="223">
        <f>ROUND(I217*H217,2)</f>
        <v>0</v>
      </c>
      <c r="K217" s="219" t="s">
        <v>21</v>
      </c>
      <c r="L217" s="224"/>
      <c r="M217" s="225" t="s">
        <v>21</v>
      </c>
      <c r="N217" s="226" t="s">
        <v>42</v>
      </c>
      <c r="O217" s="43"/>
      <c r="P217" s="211">
        <f>O217*H217</f>
        <v>0</v>
      </c>
      <c r="Q217" s="211">
        <v>0.11</v>
      </c>
      <c r="R217" s="211">
        <f>Q217*H217</f>
        <v>1.6665000000000001</v>
      </c>
      <c r="S217" s="211">
        <v>0</v>
      </c>
      <c r="T217" s="212">
        <f>S217*H217</f>
        <v>0</v>
      </c>
      <c r="AR217" s="25" t="s">
        <v>190</v>
      </c>
      <c r="AT217" s="25" t="s">
        <v>187</v>
      </c>
      <c r="AU217" s="25" t="s">
        <v>81</v>
      </c>
      <c r="AY217" s="25" t="s">
        <v>154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5" t="s">
        <v>79</v>
      </c>
      <c r="BK217" s="213">
        <f>ROUND(I217*H217,2)</f>
        <v>0</v>
      </c>
      <c r="BL217" s="25" t="s">
        <v>161</v>
      </c>
      <c r="BM217" s="25" t="s">
        <v>1202</v>
      </c>
    </row>
    <row r="218" spans="2:65" s="12" customFormat="1">
      <c r="B218" s="227"/>
      <c r="C218" s="228"/>
      <c r="D218" s="214" t="s">
        <v>260</v>
      </c>
      <c r="E218" s="229" t="s">
        <v>21</v>
      </c>
      <c r="F218" s="230" t="s">
        <v>1195</v>
      </c>
      <c r="G218" s="228"/>
      <c r="H218" s="231">
        <v>15.15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260</v>
      </c>
      <c r="AU218" s="237" t="s">
        <v>81</v>
      </c>
      <c r="AV218" s="12" t="s">
        <v>81</v>
      </c>
      <c r="AW218" s="12" t="s">
        <v>35</v>
      </c>
      <c r="AX218" s="12" t="s">
        <v>79</v>
      </c>
      <c r="AY218" s="237" t="s">
        <v>154</v>
      </c>
    </row>
    <row r="219" spans="2:65" s="1" customFormat="1" ht="16.5" customHeight="1">
      <c r="B219" s="42"/>
      <c r="C219" s="217" t="s">
        <v>518</v>
      </c>
      <c r="D219" s="217" t="s">
        <v>187</v>
      </c>
      <c r="E219" s="218" t="s">
        <v>1203</v>
      </c>
      <c r="F219" s="219" t="s">
        <v>1204</v>
      </c>
      <c r="G219" s="220" t="s">
        <v>215</v>
      </c>
      <c r="H219" s="221">
        <v>11.11</v>
      </c>
      <c r="I219" s="222"/>
      <c r="J219" s="223">
        <f>ROUND(I219*H219,2)</f>
        <v>0</v>
      </c>
      <c r="K219" s="219" t="s">
        <v>21</v>
      </c>
      <c r="L219" s="224"/>
      <c r="M219" s="225" t="s">
        <v>21</v>
      </c>
      <c r="N219" s="226" t="s">
        <v>42</v>
      </c>
      <c r="O219" s="43"/>
      <c r="P219" s="211">
        <f>O219*H219</f>
        <v>0</v>
      </c>
      <c r="Q219" s="211">
        <v>5.7000000000000002E-2</v>
      </c>
      <c r="R219" s="211">
        <f>Q219*H219</f>
        <v>0.63327</v>
      </c>
      <c r="S219" s="211">
        <v>0</v>
      </c>
      <c r="T219" s="212">
        <f>S219*H219</f>
        <v>0</v>
      </c>
      <c r="AR219" s="25" t="s">
        <v>190</v>
      </c>
      <c r="AT219" s="25" t="s">
        <v>187</v>
      </c>
      <c r="AU219" s="25" t="s">
        <v>81</v>
      </c>
      <c r="AY219" s="25" t="s">
        <v>154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5" t="s">
        <v>79</v>
      </c>
      <c r="BK219" s="213">
        <f>ROUND(I219*H219,2)</f>
        <v>0</v>
      </c>
      <c r="BL219" s="25" t="s">
        <v>161</v>
      </c>
      <c r="BM219" s="25" t="s">
        <v>1205</v>
      </c>
    </row>
    <row r="220" spans="2:65" s="12" customFormat="1">
      <c r="B220" s="227"/>
      <c r="C220" s="228"/>
      <c r="D220" s="214" t="s">
        <v>260</v>
      </c>
      <c r="E220" s="229" t="s">
        <v>21</v>
      </c>
      <c r="F220" s="230" t="s">
        <v>1206</v>
      </c>
      <c r="G220" s="228"/>
      <c r="H220" s="231">
        <v>11.11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260</v>
      </c>
      <c r="AU220" s="237" t="s">
        <v>81</v>
      </c>
      <c r="AV220" s="12" t="s">
        <v>81</v>
      </c>
      <c r="AW220" s="12" t="s">
        <v>35</v>
      </c>
      <c r="AX220" s="12" t="s">
        <v>79</v>
      </c>
      <c r="AY220" s="237" t="s">
        <v>154</v>
      </c>
    </row>
    <row r="221" spans="2:65" s="1" customFormat="1" ht="16.5" customHeight="1">
      <c r="B221" s="42"/>
      <c r="C221" s="217" t="s">
        <v>508</v>
      </c>
      <c r="D221" s="217" t="s">
        <v>187</v>
      </c>
      <c r="E221" s="218" t="s">
        <v>1207</v>
      </c>
      <c r="F221" s="219" t="s">
        <v>1208</v>
      </c>
      <c r="G221" s="220" t="s">
        <v>215</v>
      </c>
      <c r="H221" s="221">
        <v>1.01</v>
      </c>
      <c r="I221" s="222"/>
      <c r="J221" s="223">
        <f>ROUND(I221*H221,2)</f>
        <v>0</v>
      </c>
      <c r="K221" s="219" t="s">
        <v>21</v>
      </c>
      <c r="L221" s="224"/>
      <c r="M221" s="225" t="s">
        <v>21</v>
      </c>
      <c r="N221" s="226" t="s">
        <v>42</v>
      </c>
      <c r="O221" s="43"/>
      <c r="P221" s="211">
        <f>O221*H221</f>
        <v>0</v>
      </c>
      <c r="Q221" s="211">
        <v>0.04</v>
      </c>
      <c r="R221" s="211">
        <f>Q221*H221</f>
        <v>4.0399999999999998E-2</v>
      </c>
      <c r="S221" s="211">
        <v>0</v>
      </c>
      <c r="T221" s="212">
        <f>S221*H221</f>
        <v>0</v>
      </c>
      <c r="AR221" s="25" t="s">
        <v>190</v>
      </c>
      <c r="AT221" s="25" t="s">
        <v>187</v>
      </c>
      <c r="AU221" s="25" t="s">
        <v>81</v>
      </c>
      <c r="AY221" s="25" t="s">
        <v>154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79</v>
      </c>
      <c r="BK221" s="213">
        <f>ROUND(I221*H221,2)</f>
        <v>0</v>
      </c>
      <c r="BL221" s="25" t="s">
        <v>161</v>
      </c>
      <c r="BM221" s="25" t="s">
        <v>1209</v>
      </c>
    </row>
    <row r="222" spans="2:65" s="12" customFormat="1">
      <c r="B222" s="227"/>
      <c r="C222" s="228"/>
      <c r="D222" s="214" t="s">
        <v>260</v>
      </c>
      <c r="E222" s="229" t="s">
        <v>21</v>
      </c>
      <c r="F222" s="230" t="s">
        <v>1210</v>
      </c>
      <c r="G222" s="228"/>
      <c r="H222" s="231">
        <v>1.01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260</v>
      </c>
      <c r="AU222" s="237" t="s">
        <v>81</v>
      </c>
      <c r="AV222" s="12" t="s">
        <v>81</v>
      </c>
      <c r="AW222" s="12" t="s">
        <v>35</v>
      </c>
      <c r="AX222" s="12" t="s">
        <v>79</v>
      </c>
      <c r="AY222" s="237" t="s">
        <v>154</v>
      </c>
    </row>
    <row r="223" spans="2:65" s="1" customFormat="1" ht="25.5" customHeight="1">
      <c r="B223" s="42"/>
      <c r="C223" s="217" t="s">
        <v>522</v>
      </c>
      <c r="D223" s="217" t="s">
        <v>187</v>
      </c>
      <c r="E223" s="218" t="s">
        <v>1211</v>
      </c>
      <c r="F223" s="219" t="s">
        <v>1212</v>
      </c>
      <c r="G223" s="220" t="s">
        <v>215</v>
      </c>
      <c r="H223" s="221">
        <v>15.15</v>
      </c>
      <c r="I223" s="222"/>
      <c r="J223" s="223">
        <f>ROUND(I223*H223,2)</f>
        <v>0</v>
      </c>
      <c r="K223" s="219" t="s">
        <v>21</v>
      </c>
      <c r="L223" s="224"/>
      <c r="M223" s="225" t="s">
        <v>21</v>
      </c>
      <c r="N223" s="226" t="s">
        <v>42</v>
      </c>
      <c r="O223" s="43"/>
      <c r="P223" s="211">
        <f>O223*H223</f>
        <v>0</v>
      </c>
      <c r="Q223" s="211">
        <v>0.11</v>
      </c>
      <c r="R223" s="211">
        <f>Q223*H223</f>
        <v>1.6665000000000001</v>
      </c>
      <c r="S223" s="211">
        <v>0</v>
      </c>
      <c r="T223" s="212">
        <f>S223*H223</f>
        <v>0</v>
      </c>
      <c r="AR223" s="25" t="s">
        <v>190</v>
      </c>
      <c r="AT223" s="25" t="s">
        <v>187</v>
      </c>
      <c r="AU223" s="25" t="s">
        <v>81</v>
      </c>
      <c r="AY223" s="25" t="s">
        <v>154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79</v>
      </c>
      <c r="BK223" s="213">
        <f>ROUND(I223*H223,2)</f>
        <v>0</v>
      </c>
      <c r="BL223" s="25" t="s">
        <v>161</v>
      </c>
      <c r="BM223" s="25" t="s">
        <v>1213</v>
      </c>
    </row>
    <row r="224" spans="2:65" s="12" customFormat="1">
      <c r="B224" s="227"/>
      <c r="C224" s="228"/>
      <c r="D224" s="214" t="s">
        <v>260</v>
      </c>
      <c r="E224" s="229" t="s">
        <v>21</v>
      </c>
      <c r="F224" s="230" t="s">
        <v>1195</v>
      </c>
      <c r="G224" s="228"/>
      <c r="H224" s="231">
        <v>15.15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260</v>
      </c>
      <c r="AU224" s="237" t="s">
        <v>81</v>
      </c>
      <c r="AV224" s="12" t="s">
        <v>81</v>
      </c>
      <c r="AW224" s="12" t="s">
        <v>35</v>
      </c>
      <c r="AX224" s="12" t="s">
        <v>79</v>
      </c>
      <c r="AY224" s="237" t="s">
        <v>154</v>
      </c>
    </row>
    <row r="225" spans="2:65" s="1" customFormat="1" ht="16.5" customHeight="1">
      <c r="B225" s="42"/>
      <c r="C225" s="202" t="s">
        <v>540</v>
      </c>
      <c r="D225" s="202" t="s">
        <v>157</v>
      </c>
      <c r="E225" s="203" t="s">
        <v>1214</v>
      </c>
      <c r="F225" s="204" t="s">
        <v>1215</v>
      </c>
      <c r="G225" s="205" t="s">
        <v>215</v>
      </c>
      <c r="H225" s="206">
        <v>17</v>
      </c>
      <c r="I225" s="207"/>
      <c r="J225" s="208">
        <f>ROUND(I225*H225,2)</f>
        <v>0</v>
      </c>
      <c r="K225" s="204" t="s">
        <v>21</v>
      </c>
      <c r="L225" s="62"/>
      <c r="M225" s="209" t="s">
        <v>21</v>
      </c>
      <c r="N225" s="210" t="s">
        <v>42</v>
      </c>
      <c r="O225" s="43"/>
      <c r="P225" s="211">
        <f>O225*H225</f>
        <v>0</v>
      </c>
      <c r="Q225" s="211">
        <v>0</v>
      </c>
      <c r="R225" s="211">
        <f>Q225*H225</f>
        <v>0</v>
      </c>
      <c r="S225" s="211">
        <v>0.05</v>
      </c>
      <c r="T225" s="212">
        <f>S225*H225</f>
        <v>0.85000000000000009</v>
      </c>
      <c r="AR225" s="25" t="s">
        <v>161</v>
      </c>
      <c r="AT225" s="25" t="s">
        <v>157</v>
      </c>
      <c r="AU225" s="25" t="s">
        <v>81</v>
      </c>
      <c r="AY225" s="25" t="s">
        <v>154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25" t="s">
        <v>79</v>
      </c>
      <c r="BK225" s="213">
        <f>ROUND(I225*H225,2)</f>
        <v>0</v>
      </c>
      <c r="BL225" s="25" t="s">
        <v>161</v>
      </c>
      <c r="BM225" s="25" t="s">
        <v>1216</v>
      </c>
    </row>
    <row r="226" spans="2:65" s="1" customFormat="1" ht="16.5" customHeight="1">
      <c r="B226" s="42"/>
      <c r="C226" s="217" t="s">
        <v>544</v>
      </c>
      <c r="D226" s="217" t="s">
        <v>187</v>
      </c>
      <c r="E226" s="218" t="s">
        <v>1217</v>
      </c>
      <c r="F226" s="219" t="s">
        <v>1218</v>
      </c>
      <c r="G226" s="220" t="s">
        <v>215</v>
      </c>
      <c r="H226" s="221">
        <v>17</v>
      </c>
      <c r="I226" s="222"/>
      <c r="J226" s="223">
        <f>ROUND(I226*H226,2)</f>
        <v>0</v>
      </c>
      <c r="K226" s="219" t="s">
        <v>21</v>
      </c>
      <c r="L226" s="224"/>
      <c r="M226" s="225" t="s">
        <v>21</v>
      </c>
      <c r="N226" s="226" t="s">
        <v>42</v>
      </c>
      <c r="O226" s="43"/>
      <c r="P226" s="211">
        <f>O226*H226</f>
        <v>0</v>
      </c>
      <c r="Q226" s="211">
        <v>4.2999999999999997E-2</v>
      </c>
      <c r="R226" s="211">
        <f>Q226*H226</f>
        <v>0.73099999999999998</v>
      </c>
      <c r="S226" s="211">
        <v>0</v>
      </c>
      <c r="T226" s="212">
        <f>S226*H226</f>
        <v>0</v>
      </c>
      <c r="AR226" s="25" t="s">
        <v>190</v>
      </c>
      <c r="AT226" s="25" t="s">
        <v>187</v>
      </c>
      <c r="AU226" s="25" t="s">
        <v>81</v>
      </c>
      <c r="AY226" s="25" t="s">
        <v>154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79</v>
      </c>
      <c r="BK226" s="213">
        <f>ROUND(I226*H226,2)</f>
        <v>0</v>
      </c>
      <c r="BL226" s="25" t="s">
        <v>161</v>
      </c>
      <c r="BM226" s="25" t="s">
        <v>1219</v>
      </c>
    </row>
    <row r="227" spans="2:65" s="1" customFormat="1" ht="16.5" customHeight="1">
      <c r="B227" s="42"/>
      <c r="C227" s="217" t="s">
        <v>548</v>
      </c>
      <c r="D227" s="217" t="s">
        <v>187</v>
      </c>
      <c r="E227" s="218" t="s">
        <v>1220</v>
      </c>
      <c r="F227" s="219" t="s">
        <v>1221</v>
      </c>
      <c r="G227" s="220" t="s">
        <v>215</v>
      </c>
      <c r="H227" s="221">
        <v>17</v>
      </c>
      <c r="I227" s="222"/>
      <c r="J227" s="223">
        <f>ROUND(I227*H227,2)</f>
        <v>0</v>
      </c>
      <c r="K227" s="219" t="s">
        <v>21</v>
      </c>
      <c r="L227" s="224"/>
      <c r="M227" s="225" t="s">
        <v>21</v>
      </c>
      <c r="N227" s="226" t="s">
        <v>42</v>
      </c>
      <c r="O227" s="43"/>
      <c r="P227" s="211">
        <f>O227*H227</f>
        <v>0</v>
      </c>
      <c r="Q227" s="211">
        <v>6.0000000000000001E-3</v>
      </c>
      <c r="R227" s="211">
        <f>Q227*H227</f>
        <v>0.10200000000000001</v>
      </c>
      <c r="S227" s="211">
        <v>0</v>
      </c>
      <c r="T227" s="212">
        <f>S227*H227</f>
        <v>0</v>
      </c>
      <c r="AR227" s="25" t="s">
        <v>190</v>
      </c>
      <c r="AT227" s="25" t="s">
        <v>187</v>
      </c>
      <c r="AU227" s="25" t="s">
        <v>81</v>
      </c>
      <c r="AY227" s="25" t="s">
        <v>154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79</v>
      </c>
      <c r="BK227" s="213">
        <f>ROUND(I227*H227,2)</f>
        <v>0</v>
      </c>
      <c r="BL227" s="25" t="s">
        <v>161</v>
      </c>
      <c r="BM227" s="25" t="s">
        <v>1222</v>
      </c>
    </row>
    <row r="228" spans="2:65" s="1" customFormat="1" ht="16.5" customHeight="1">
      <c r="B228" s="42"/>
      <c r="C228" s="202" t="s">
        <v>828</v>
      </c>
      <c r="D228" s="202" t="s">
        <v>157</v>
      </c>
      <c r="E228" s="203" t="s">
        <v>985</v>
      </c>
      <c r="F228" s="204" t="s">
        <v>986</v>
      </c>
      <c r="G228" s="205" t="s">
        <v>228</v>
      </c>
      <c r="H228" s="206">
        <v>174.6</v>
      </c>
      <c r="I228" s="207"/>
      <c r="J228" s="208">
        <f>ROUND(I228*H228,2)</f>
        <v>0</v>
      </c>
      <c r="K228" s="204" t="s">
        <v>21</v>
      </c>
      <c r="L228" s="62"/>
      <c r="M228" s="209" t="s">
        <v>21</v>
      </c>
      <c r="N228" s="210" t="s">
        <v>42</v>
      </c>
      <c r="O228" s="43"/>
      <c r="P228" s="211">
        <f>O228*H228</f>
        <v>0</v>
      </c>
      <c r="Q228" s="211">
        <v>6.0000000000000002E-5</v>
      </c>
      <c r="R228" s="211">
        <f>Q228*H228</f>
        <v>1.0475999999999999E-2</v>
      </c>
      <c r="S228" s="211">
        <v>0</v>
      </c>
      <c r="T228" s="212">
        <f>S228*H228</f>
        <v>0</v>
      </c>
      <c r="AR228" s="25" t="s">
        <v>161</v>
      </c>
      <c r="AT228" s="25" t="s">
        <v>157</v>
      </c>
      <c r="AU228" s="25" t="s">
        <v>81</v>
      </c>
      <c r="AY228" s="25" t="s">
        <v>154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79</v>
      </c>
      <c r="BK228" s="213">
        <f>ROUND(I228*H228,2)</f>
        <v>0</v>
      </c>
      <c r="BL228" s="25" t="s">
        <v>161</v>
      </c>
      <c r="BM228" s="25" t="s">
        <v>1223</v>
      </c>
    </row>
    <row r="229" spans="2:65" s="12" customFormat="1">
      <c r="B229" s="227"/>
      <c r="C229" s="228"/>
      <c r="D229" s="214" t="s">
        <v>260</v>
      </c>
      <c r="E229" s="229" t="s">
        <v>21</v>
      </c>
      <c r="F229" s="230" t="s">
        <v>1224</v>
      </c>
      <c r="G229" s="228"/>
      <c r="H229" s="231">
        <v>174.6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260</v>
      </c>
      <c r="AU229" s="237" t="s">
        <v>81</v>
      </c>
      <c r="AV229" s="12" t="s">
        <v>81</v>
      </c>
      <c r="AW229" s="12" t="s">
        <v>35</v>
      </c>
      <c r="AX229" s="12" t="s">
        <v>79</v>
      </c>
      <c r="AY229" s="237" t="s">
        <v>154</v>
      </c>
    </row>
    <row r="230" spans="2:65" s="11" customFormat="1" ht="29.85" customHeight="1">
      <c r="B230" s="186"/>
      <c r="C230" s="187"/>
      <c r="D230" s="188" t="s">
        <v>70</v>
      </c>
      <c r="E230" s="200" t="s">
        <v>198</v>
      </c>
      <c r="F230" s="200" t="s">
        <v>254</v>
      </c>
      <c r="G230" s="187"/>
      <c r="H230" s="187"/>
      <c r="I230" s="190"/>
      <c r="J230" s="201">
        <f>BK230</f>
        <v>0</v>
      </c>
      <c r="K230" s="187"/>
      <c r="L230" s="192"/>
      <c r="M230" s="193"/>
      <c r="N230" s="194"/>
      <c r="O230" s="194"/>
      <c r="P230" s="195">
        <f>SUM(P231:P237)</f>
        <v>0</v>
      </c>
      <c r="Q230" s="194"/>
      <c r="R230" s="195">
        <f>SUM(R231:R237)</f>
        <v>5.4000000000000005E-5</v>
      </c>
      <c r="S230" s="194"/>
      <c r="T230" s="196">
        <f>SUM(T231:T237)</f>
        <v>0</v>
      </c>
      <c r="AR230" s="197" t="s">
        <v>79</v>
      </c>
      <c r="AT230" s="198" t="s">
        <v>70</v>
      </c>
      <c r="AU230" s="198" t="s">
        <v>79</v>
      </c>
      <c r="AY230" s="197" t="s">
        <v>154</v>
      </c>
      <c r="BK230" s="199">
        <f>SUM(BK231:BK237)</f>
        <v>0</v>
      </c>
    </row>
    <row r="231" spans="2:65" s="1" customFormat="1" ht="16.5" customHeight="1">
      <c r="B231" s="42"/>
      <c r="C231" s="202" t="s">
        <v>832</v>
      </c>
      <c r="D231" s="202" t="s">
        <v>157</v>
      </c>
      <c r="E231" s="203" t="s">
        <v>1004</v>
      </c>
      <c r="F231" s="204" t="s">
        <v>1005</v>
      </c>
      <c r="G231" s="205" t="s">
        <v>228</v>
      </c>
      <c r="H231" s="206">
        <v>264.42</v>
      </c>
      <c r="I231" s="207"/>
      <c r="J231" s="208">
        <f>ROUND(I231*H231,2)</f>
        <v>0</v>
      </c>
      <c r="K231" s="204" t="s">
        <v>21</v>
      </c>
      <c r="L231" s="62"/>
      <c r="M231" s="209" t="s">
        <v>21</v>
      </c>
      <c r="N231" s="210" t="s">
        <v>42</v>
      </c>
      <c r="O231" s="43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5" t="s">
        <v>161</v>
      </c>
      <c r="AT231" s="25" t="s">
        <v>157</v>
      </c>
      <c r="AU231" s="25" t="s">
        <v>81</v>
      </c>
      <c r="AY231" s="25" t="s">
        <v>154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79</v>
      </c>
      <c r="BK231" s="213">
        <f>ROUND(I231*H231,2)</f>
        <v>0</v>
      </c>
      <c r="BL231" s="25" t="s">
        <v>161</v>
      </c>
      <c r="BM231" s="25" t="s">
        <v>1225</v>
      </c>
    </row>
    <row r="232" spans="2:65" s="12" customFormat="1" ht="40.5">
      <c r="B232" s="227"/>
      <c r="C232" s="228"/>
      <c r="D232" s="214" t="s">
        <v>260</v>
      </c>
      <c r="E232" s="229" t="s">
        <v>21</v>
      </c>
      <c r="F232" s="230" t="s">
        <v>1226</v>
      </c>
      <c r="G232" s="228"/>
      <c r="H232" s="231">
        <v>264.42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260</v>
      </c>
      <c r="AU232" s="237" t="s">
        <v>81</v>
      </c>
      <c r="AV232" s="12" t="s">
        <v>81</v>
      </c>
      <c r="AW232" s="12" t="s">
        <v>35</v>
      </c>
      <c r="AX232" s="12" t="s">
        <v>79</v>
      </c>
      <c r="AY232" s="237" t="s">
        <v>154</v>
      </c>
    </row>
    <row r="233" spans="2:65" s="1" customFormat="1" ht="16.5" customHeight="1">
      <c r="B233" s="42"/>
      <c r="C233" s="202" t="s">
        <v>836</v>
      </c>
      <c r="D233" s="202" t="s">
        <v>157</v>
      </c>
      <c r="E233" s="203" t="s">
        <v>1009</v>
      </c>
      <c r="F233" s="204" t="s">
        <v>1010</v>
      </c>
      <c r="G233" s="205" t="s">
        <v>228</v>
      </c>
      <c r="H233" s="206">
        <v>1.8</v>
      </c>
      <c r="I233" s="207"/>
      <c r="J233" s="208">
        <f>ROUND(I233*H233,2)</f>
        <v>0</v>
      </c>
      <c r="K233" s="204" t="s">
        <v>21</v>
      </c>
      <c r="L233" s="62"/>
      <c r="M233" s="209" t="s">
        <v>21</v>
      </c>
      <c r="N233" s="210" t="s">
        <v>42</v>
      </c>
      <c r="O233" s="43"/>
      <c r="P233" s="211">
        <f>O233*H233</f>
        <v>0</v>
      </c>
      <c r="Q233" s="211">
        <v>3.0000000000000001E-5</v>
      </c>
      <c r="R233" s="211">
        <f>Q233*H233</f>
        <v>5.4000000000000005E-5</v>
      </c>
      <c r="S233" s="211">
        <v>0</v>
      </c>
      <c r="T233" s="212">
        <f>S233*H233</f>
        <v>0</v>
      </c>
      <c r="AR233" s="25" t="s">
        <v>161</v>
      </c>
      <c r="AT233" s="25" t="s">
        <v>157</v>
      </c>
      <c r="AU233" s="25" t="s">
        <v>81</v>
      </c>
      <c r="AY233" s="25" t="s">
        <v>154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79</v>
      </c>
      <c r="BK233" s="213">
        <f>ROUND(I233*H233,2)</f>
        <v>0</v>
      </c>
      <c r="BL233" s="25" t="s">
        <v>161</v>
      </c>
      <c r="BM233" s="25" t="s">
        <v>1227</v>
      </c>
    </row>
    <row r="234" spans="2:65" s="12" customFormat="1">
      <c r="B234" s="227"/>
      <c r="C234" s="228"/>
      <c r="D234" s="214" t="s">
        <v>260</v>
      </c>
      <c r="E234" s="229" t="s">
        <v>21</v>
      </c>
      <c r="F234" s="230" t="s">
        <v>1228</v>
      </c>
      <c r="G234" s="228"/>
      <c r="H234" s="231">
        <v>1.8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260</v>
      </c>
      <c r="AU234" s="237" t="s">
        <v>81</v>
      </c>
      <c r="AV234" s="12" t="s">
        <v>81</v>
      </c>
      <c r="AW234" s="12" t="s">
        <v>35</v>
      </c>
      <c r="AX234" s="12" t="s">
        <v>79</v>
      </c>
      <c r="AY234" s="237" t="s">
        <v>154</v>
      </c>
    </row>
    <row r="235" spans="2:65" s="1" customFormat="1" ht="16.5" customHeight="1">
      <c r="B235" s="42"/>
      <c r="C235" s="202" t="s">
        <v>841</v>
      </c>
      <c r="D235" s="202" t="s">
        <v>157</v>
      </c>
      <c r="E235" s="203" t="s">
        <v>1014</v>
      </c>
      <c r="F235" s="204" t="s">
        <v>1229</v>
      </c>
      <c r="G235" s="205" t="s">
        <v>348</v>
      </c>
      <c r="H235" s="206">
        <v>2</v>
      </c>
      <c r="I235" s="207"/>
      <c r="J235" s="208">
        <f>ROUND(I235*H235,2)</f>
        <v>0</v>
      </c>
      <c r="K235" s="204" t="s">
        <v>21</v>
      </c>
      <c r="L235" s="62"/>
      <c r="M235" s="209" t="s">
        <v>21</v>
      </c>
      <c r="N235" s="210" t="s">
        <v>42</v>
      </c>
      <c r="O235" s="43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5" t="s">
        <v>161</v>
      </c>
      <c r="AT235" s="25" t="s">
        <v>157</v>
      </c>
      <c r="AU235" s="25" t="s">
        <v>81</v>
      </c>
      <c r="AY235" s="25" t="s">
        <v>154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79</v>
      </c>
      <c r="BK235" s="213">
        <f>ROUND(I235*H235,2)</f>
        <v>0</v>
      </c>
      <c r="BL235" s="25" t="s">
        <v>161</v>
      </c>
      <c r="BM235" s="25" t="s">
        <v>1230</v>
      </c>
    </row>
    <row r="236" spans="2:65" s="1" customFormat="1" ht="27">
      <c r="B236" s="42"/>
      <c r="C236" s="64"/>
      <c r="D236" s="214" t="s">
        <v>163</v>
      </c>
      <c r="E236" s="64"/>
      <c r="F236" s="215" t="s">
        <v>1231</v>
      </c>
      <c r="G236" s="64"/>
      <c r="H236" s="64"/>
      <c r="I236" s="173"/>
      <c r="J236" s="64"/>
      <c r="K236" s="64"/>
      <c r="L236" s="62"/>
      <c r="M236" s="216"/>
      <c r="N236" s="43"/>
      <c r="O236" s="43"/>
      <c r="P236" s="43"/>
      <c r="Q236" s="43"/>
      <c r="R236" s="43"/>
      <c r="S236" s="43"/>
      <c r="T236" s="79"/>
      <c r="AT236" s="25" t="s">
        <v>163</v>
      </c>
      <c r="AU236" s="25" t="s">
        <v>81</v>
      </c>
    </row>
    <row r="237" spans="2:65" s="12" customFormat="1">
      <c r="B237" s="227"/>
      <c r="C237" s="228"/>
      <c r="D237" s="214" t="s">
        <v>260</v>
      </c>
      <c r="E237" s="229" t="s">
        <v>21</v>
      </c>
      <c r="F237" s="230" t="s">
        <v>1232</v>
      </c>
      <c r="G237" s="228"/>
      <c r="H237" s="231">
        <v>2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260</v>
      </c>
      <c r="AU237" s="237" t="s">
        <v>81</v>
      </c>
      <c r="AV237" s="12" t="s">
        <v>81</v>
      </c>
      <c r="AW237" s="12" t="s">
        <v>35</v>
      </c>
      <c r="AX237" s="12" t="s">
        <v>79</v>
      </c>
      <c r="AY237" s="237" t="s">
        <v>154</v>
      </c>
    </row>
    <row r="238" spans="2:65" s="11" customFormat="1" ht="29.85" customHeight="1">
      <c r="B238" s="186"/>
      <c r="C238" s="187"/>
      <c r="D238" s="188" t="s">
        <v>70</v>
      </c>
      <c r="E238" s="200" t="s">
        <v>1017</v>
      </c>
      <c r="F238" s="200" t="s">
        <v>1018</v>
      </c>
      <c r="G238" s="187"/>
      <c r="H238" s="187"/>
      <c r="I238" s="190"/>
      <c r="J238" s="201">
        <f>BK238</f>
        <v>0</v>
      </c>
      <c r="K238" s="187"/>
      <c r="L238" s="192"/>
      <c r="M238" s="193"/>
      <c r="N238" s="194"/>
      <c r="O238" s="194"/>
      <c r="P238" s="195">
        <f>SUM(P239:P249)</f>
        <v>0</v>
      </c>
      <c r="Q238" s="194"/>
      <c r="R238" s="195">
        <f>SUM(R239:R249)</f>
        <v>0</v>
      </c>
      <c r="S238" s="194"/>
      <c r="T238" s="196">
        <f>SUM(T239:T249)</f>
        <v>111.81196</v>
      </c>
      <c r="AR238" s="197" t="s">
        <v>79</v>
      </c>
      <c r="AT238" s="198" t="s">
        <v>70</v>
      </c>
      <c r="AU238" s="198" t="s">
        <v>79</v>
      </c>
      <c r="AY238" s="197" t="s">
        <v>154</v>
      </c>
      <c r="BK238" s="199">
        <f>SUM(BK239:BK249)</f>
        <v>0</v>
      </c>
    </row>
    <row r="239" spans="2:65" s="1" customFormat="1" ht="25.5" customHeight="1">
      <c r="B239" s="42"/>
      <c r="C239" s="202" t="s">
        <v>846</v>
      </c>
      <c r="D239" s="202" t="s">
        <v>157</v>
      </c>
      <c r="E239" s="203" t="s">
        <v>1020</v>
      </c>
      <c r="F239" s="204" t="s">
        <v>1021</v>
      </c>
      <c r="G239" s="205" t="s">
        <v>195</v>
      </c>
      <c r="H239" s="206">
        <v>249.61799999999999</v>
      </c>
      <c r="I239" s="207"/>
      <c r="J239" s="208">
        <f>ROUND(I239*H239,2)</f>
        <v>0</v>
      </c>
      <c r="K239" s="204" t="s">
        <v>21</v>
      </c>
      <c r="L239" s="62"/>
      <c r="M239" s="209" t="s">
        <v>21</v>
      </c>
      <c r="N239" s="210" t="s">
        <v>42</v>
      </c>
      <c r="O239" s="43"/>
      <c r="P239" s="211">
        <f>O239*H239</f>
        <v>0</v>
      </c>
      <c r="Q239" s="211">
        <v>0</v>
      </c>
      <c r="R239" s="211">
        <f>Q239*H239</f>
        <v>0</v>
      </c>
      <c r="S239" s="211">
        <v>0.3</v>
      </c>
      <c r="T239" s="212">
        <f>S239*H239</f>
        <v>74.88539999999999</v>
      </c>
      <c r="AR239" s="25" t="s">
        <v>161</v>
      </c>
      <c r="AT239" s="25" t="s">
        <v>157</v>
      </c>
      <c r="AU239" s="25" t="s">
        <v>81</v>
      </c>
      <c r="AY239" s="25" t="s">
        <v>154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5" t="s">
        <v>79</v>
      </c>
      <c r="BK239" s="213">
        <f>ROUND(I239*H239,2)</f>
        <v>0</v>
      </c>
      <c r="BL239" s="25" t="s">
        <v>161</v>
      </c>
      <c r="BM239" s="25" t="s">
        <v>1233</v>
      </c>
    </row>
    <row r="240" spans="2:65" s="15" customFormat="1">
      <c r="B240" s="268"/>
      <c r="C240" s="269"/>
      <c r="D240" s="214" t="s">
        <v>260</v>
      </c>
      <c r="E240" s="270" t="s">
        <v>21</v>
      </c>
      <c r="F240" s="271" t="s">
        <v>1023</v>
      </c>
      <c r="G240" s="269"/>
      <c r="H240" s="270" t="s">
        <v>21</v>
      </c>
      <c r="I240" s="272"/>
      <c r="J240" s="269"/>
      <c r="K240" s="269"/>
      <c r="L240" s="273"/>
      <c r="M240" s="274"/>
      <c r="N240" s="275"/>
      <c r="O240" s="275"/>
      <c r="P240" s="275"/>
      <c r="Q240" s="275"/>
      <c r="R240" s="275"/>
      <c r="S240" s="275"/>
      <c r="T240" s="276"/>
      <c r="AT240" s="277" t="s">
        <v>260</v>
      </c>
      <c r="AU240" s="277" t="s">
        <v>81</v>
      </c>
      <c r="AV240" s="15" t="s">
        <v>79</v>
      </c>
      <c r="AW240" s="15" t="s">
        <v>35</v>
      </c>
      <c r="AX240" s="15" t="s">
        <v>71</v>
      </c>
      <c r="AY240" s="277" t="s">
        <v>154</v>
      </c>
    </row>
    <row r="241" spans="2:65" s="12" customFormat="1">
      <c r="B241" s="227"/>
      <c r="C241" s="228"/>
      <c r="D241" s="214" t="s">
        <v>260</v>
      </c>
      <c r="E241" s="229" t="s">
        <v>612</v>
      </c>
      <c r="F241" s="230" t="s">
        <v>1234</v>
      </c>
      <c r="G241" s="228"/>
      <c r="H241" s="231">
        <v>78.344999999999999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260</v>
      </c>
      <c r="AU241" s="237" t="s">
        <v>81</v>
      </c>
      <c r="AV241" s="12" t="s">
        <v>81</v>
      </c>
      <c r="AW241" s="12" t="s">
        <v>35</v>
      </c>
      <c r="AX241" s="12" t="s">
        <v>71</v>
      </c>
      <c r="AY241" s="237" t="s">
        <v>154</v>
      </c>
    </row>
    <row r="242" spans="2:65" s="12" customFormat="1">
      <c r="B242" s="227"/>
      <c r="C242" s="228"/>
      <c r="D242" s="214" t="s">
        <v>260</v>
      </c>
      <c r="E242" s="229" t="s">
        <v>614</v>
      </c>
      <c r="F242" s="230" t="s">
        <v>1235</v>
      </c>
      <c r="G242" s="228"/>
      <c r="H242" s="231">
        <v>0.66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260</v>
      </c>
      <c r="AU242" s="237" t="s">
        <v>81</v>
      </c>
      <c r="AV242" s="12" t="s">
        <v>81</v>
      </c>
      <c r="AW242" s="12" t="s">
        <v>35</v>
      </c>
      <c r="AX242" s="12" t="s">
        <v>71</v>
      </c>
      <c r="AY242" s="237" t="s">
        <v>154</v>
      </c>
    </row>
    <row r="243" spans="2:65" s="12" customFormat="1" ht="27">
      <c r="B243" s="227"/>
      <c r="C243" s="228"/>
      <c r="D243" s="214" t="s">
        <v>260</v>
      </c>
      <c r="E243" s="229" t="s">
        <v>616</v>
      </c>
      <c r="F243" s="230" t="s">
        <v>1236</v>
      </c>
      <c r="G243" s="228"/>
      <c r="H243" s="231">
        <v>88.528000000000006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260</v>
      </c>
      <c r="AU243" s="237" t="s">
        <v>81</v>
      </c>
      <c r="AV243" s="12" t="s">
        <v>81</v>
      </c>
      <c r="AW243" s="12" t="s">
        <v>35</v>
      </c>
      <c r="AX243" s="12" t="s">
        <v>71</v>
      </c>
      <c r="AY243" s="237" t="s">
        <v>154</v>
      </c>
    </row>
    <row r="244" spans="2:65" s="12" customFormat="1">
      <c r="B244" s="227"/>
      <c r="C244" s="228"/>
      <c r="D244" s="214" t="s">
        <v>260</v>
      </c>
      <c r="E244" s="229" t="s">
        <v>618</v>
      </c>
      <c r="F244" s="230" t="s">
        <v>1237</v>
      </c>
      <c r="G244" s="228"/>
      <c r="H244" s="231">
        <v>3.08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260</v>
      </c>
      <c r="AU244" s="237" t="s">
        <v>81</v>
      </c>
      <c r="AV244" s="12" t="s">
        <v>81</v>
      </c>
      <c r="AW244" s="12" t="s">
        <v>35</v>
      </c>
      <c r="AX244" s="12" t="s">
        <v>71</v>
      </c>
      <c r="AY244" s="237" t="s">
        <v>154</v>
      </c>
    </row>
    <row r="245" spans="2:65" s="12" customFormat="1">
      <c r="B245" s="227"/>
      <c r="C245" s="228"/>
      <c r="D245" s="214" t="s">
        <v>260</v>
      </c>
      <c r="E245" s="229" t="s">
        <v>21</v>
      </c>
      <c r="F245" s="230" t="s">
        <v>1028</v>
      </c>
      <c r="G245" s="228"/>
      <c r="H245" s="231">
        <v>249.61799999999999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260</v>
      </c>
      <c r="AU245" s="237" t="s">
        <v>81</v>
      </c>
      <c r="AV245" s="12" t="s">
        <v>81</v>
      </c>
      <c r="AW245" s="12" t="s">
        <v>35</v>
      </c>
      <c r="AX245" s="12" t="s">
        <v>79</v>
      </c>
      <c r="AY245" s="237" t="s">
        <v>154</v>
      </c>
    </row>
    <row r="246" spans="2:65" s="1" customFormat="1" ht="25.5" customHeight="1">
      <c r="B246" s="42"/>
      <c r="C246" s="202" t="s">
        <v>500</v>
      </c>
      <c r="D246" s="202" t="s">
        <v>157</v>
      </c>
      <c r="E246" s="203" t="s">
        <v>1029</v>
      </c>
      <c r="F246" s="204" t="s">
        <v>1030</v>
      </c>
      <c r="G246" s="205" t="s">
        <v>195</v>
      </c>
      <c r="H246" s="206">
        <v>0.66</v>
      </c>
      <c r="I246" s="207"/>
      <c r="J246" s="208">
        <f>ROUND(I246*H246,2)</f>
        <v>0</v>
      </c>
      <c r="K246" s="204" t="s">
        <v>21</v>
      </c>
      <c r="L246" s="62"/>
      <c r="M246" s="209" t="s">
        <v>21</v>
      </c>
      <c r="N246" s="210" t="s">
        <v>42</v>
      </c>
      <c r="O246" s="43"/>
      <c r="P246" s="211">
        <f>O246*H246</f>
        <v>0</v>
      </c>
      <c r="Q246" s="211">
        <v>0</v>
      </c>
      <c r="R246" s="211">
        <f>Q246*H246</f>
        <v>0</v>
      </c>
      <c r="S246" s="211">
        <v>0.32500000000000001</v>
      </c>
      <c r="T246" s="212">
        <f>S246*H246</f>
        <v>0.21450000000000002</v>
      </c>
      <c r="AR246" s="25" t="s">
        <v>161</v>
      </c>
      <c r="AT246" s="25" t="s">
        <v>157</v>
      </c>
      <c r="AU246" s="25" t="s">
        <v>81</v>
      </c>
      <c r="AY246" s="25" t="s">
        <v>154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25" t="s">
        <v>79</v>
      </c>
      <c r="BK246" s="213">
        <f>ROUND(I246*H246,2)</f>
        <v>0</v>
      </c>
      <c r="BL246" s="25" t="s">
        <v>161</v>
      </c>
      <c r="BM246" s="25" t="s">
        <v>1238</v>
      </c>
    </row>
    <row r="247" spans="2:65" s="12" customFormat="1">
      <c r="B247" s="227"/>
      <c r="C247" s="228"/>
      <c r="D247" s="214" t="s">
        <v>260</v>
      </c>
      <c r="E247" s="229" t="s">
        <v>21</v>
      </c>
      <c r="F247" s="230" t="s">
        <v>614</v>
      </c>
      <c r="G247" s="228"/>
      <c r="H247" s="231">
        <v>0.66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260</v>
      </c>
      <c r="AU247" s="237" t="s">
        <v>81</v>
      </c>
      <c r="AV247" s="12" t="s">
        <v>81</v>
      </c>
      <c r="AW247" s="12" t="s">
        <v>35</v>
      </c>
      <c r="AX247" s="12" t="s">
        <v>79</v>
      </c>
      <c r="AY247" s="237" t="s">
        <v>154</v>
      </c>
    </row>
    <row r="248" spans="2:65" s="1" customFormat="1" ht="25.5" customHeight="1">
      <c r="B248" s="42"/>
      <c r="C248" s="202" t="s">
        <v>437</v>
      </c>
      <c r="D248" s="202" t="s">
        <v>157</v>
      </c>
      <c r="E248" s="203" t="s">
        <v>1033</v>
      </c>
      <c r="F248" s="204" t="s">
        <v>1034</v>
      </c>
      <c r="G248" s="205" t="s">
        <v>195</v>
      </c>
      <c r="H248" s="206">
        <v>166.87299999999999</v>
      </c>
      <c r="I248" s="207"/>
      <c r="J248" s="208">
        <f>ROUND(I248*H248,2)</f>
        <v>0</v>
      </c>
      <c r="K248" s="204" t="s">
        <v>21</v>
      </c>
      <c r="L248" s="62"/>
      <c r="M248" s="209" t="s">
        <v>21</v>
      </c>
      <c r="N248" s="210" t="s">
        <v>42</v>
      </c>
      <c r="O248" s="43"/>
      <c r="P248" s="211">
        <f>O248*H248</f>
        <v>0</v>
      </c>
      <c r="Q248" s="211">
        <v>0</v>
      </c>
      <c r="R248" s="211">
        <f>Q248*H248</f>
        <v>0</v>
      </c>
      <c r="S248" s="211">
        <v>0.22</v>
      </c>
      <c r="T248" s="212">
        <f>S248*H248</f>
        <v>36.712060000000001</v>
      </c>
      <c r="AR248" s="25" t="s">
        <v>161</v>
      </c>
      <c r="AT248" s="25" t="s">
        <v>157</v>
      </c>
      <c r="AU248" s="25" t="s">
        <v>81</v>
      </c>
      <c r="AY248" s="25" t="s">
        <v>154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5" t="s">
        <v>79</v>
      </c>
      <c r="BK248" s="213">
        <f>ROUND(I248*H248,2)</f>
        <v>0</v>
      </c>
      <c r="BL248" s="25" t="s">
        <v>161</v>
      </c>
      <c r="BM248" s="25" t="s">
        <v>1239</v>
      </c>
    </row>
    <row r="249" spans="2:65" s="12" customFormat="1">
      <c r="B249" s="227"/>
      <c r="C249" s="228"/>
      <c r="D249" s="214" t="s">
        <v>260</v>
      </c>
      <c r="E249" s="229" t="s">
        <v>21</v>
      </c>
      <c r="F249" s="230" t="s">
        <v>1036</v>
      </c>
      <c r="G249" s="228"/>
      <c r="H249" s="231">
        <v>166.87299999999999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260</v>
      </c>
      <c r="AU249" s="237" t="s">
        <v>81</v>
      </c>
      <c r="AV249" s="12" t="s">
        <v>81</v>
      </c>
      <c r="AW249" s="12" t="s">
        <v>35</v>
      </c>
      <c r="AX249" s="12" t="s">
        <v>79</v>
      </c>
      <c r="AY249" s="237" t="s">
        <v>154</v>
      </c>
    </row>
    <row r="250" spans="2:65" s="11" customFormat="1" ht="29.85" customHeight="1">
      <c r="B250" s="186"/>
      <c r="C250" s="187"/>
      <c r="D250" s="188" t="s">
        <v>70</v>
      </c>
      <c r="E250" s="200" t="s">
        <v>1037</v>
      </c>
      <c r="F250" s="200" t="s">
        <v>298</v>
      </c>
      <c r="G250" s="187"/>
      <c r="H250" s="187"/>
      <c r="I250" s="190"/>
      <c r="J250" s="201">
        <f>BK250</f>
        <v>0</v>
      </c>
      <c r="K250" s="187"/>
      <c r="L250" s="192"/>
      <c r="M250" s="193"/>
      <c r="N250" s="194"/>
      <c r="O250" s="194"/>
      <c r="P250" s="195">
        <f>SUM(P251:P255)</f>
        <v>0</v>
      </c>
      <c r="Q250" s="194"/>
      <c r="R250" s="195">
        <f>SUM(R251:R255)</f>
        <v>0</v>
      </c>
      <c r="S250" s="194"/>
      <c r="T250" s="196">
        <f>SUM(T251:T255)</f>
        <v>0</v>
      </c>
      <c r="AR250" s="197" t="s">
        <v>79</v>
      </c>
      <c r="AT250" s="198" t="s">
        <v>70</v>
      </c>
      <c r="AU250" s="198" t="s">
        <v>79</v>
      </c>
      <c r="AY250" s="197" t="s">
        <v>154</v>
      </c>
      <c r="BK250" s="199">
        <f>SUM(BK251:BK255)</f>
        <v>0</v>
      </c>
    </row>
    <row r="251" spans="2:65" s="1" customFormat="1" ht="16.5" customHeight="1">
      <c r="B251" s="42"/>
      <c r="C251" s="202" t="s">
        <v>504</v>
      </c>
      <c r="D251" s="202" t="s">
        <v>157</v>
      </c>
      <c r="E251" s="203" t="s">
        <v>289</v>
      </c>
      <c r="F251" s="204" t="s">
        <v>290</v>
      </c>
      <c r="G251" s="205" t="s">
        <v>179</v>
      </c>
      <c r="H251" s="206">
        <v>111.812</v>
      </c>
      <c r="I251" s="207"/>
      <c r="J251" s="208">
        <f>ROUND(I251*H251,2)</f>
        <v>0</v>
      </c>
      <c r="K251" s="204" t="s">
        <v>21</v>
      </c>
      <c r="L251" s="62"/>
      <c r="M251" s="209" t="s">
        <v>21</v>
      </c>
      <c r="N251" s="210" t="s">
        <v>42</v>
      </c>
      <c r="O251" s="43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AR251" s="25" t="s">
        <v>161</v>
      </c>
      <c r="AT251" s="25" t="s">
        <v>157</v>
      </c>
      <c r="AU251" s="25" t="s">
        <v>81</v>
      </c>
      <c r="AY251" s="25" t="s">
        <v>154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79</v>
      </c>
      <c r="BK251" s="213">
        <f>ROUND(I251*H251,2)</f>
        <v>0</v>
      </c>
      <c r="BL251" s="25" t="s">
        <v>161</v>
      </c>
      <c r="BM251" s="25" t="s">
        <v>1240</v>
      </c>
    </row>
    <row r="252" spans="2:65" s="1" customFormat="1" ht="16.5" customHeight="1">
      <c r="B252" s="42"/>
      <c r="C252" s="202" t="s">
        <v>481</v>
      </c>
      <c r="D252" s="202" t="s">
        <v>157</v>
      </c>
      <c r="E252" s="203" t="s">
        <v>293</v>
      </c>
      <c r="F252" s="204" t="s">
        <v>294</v>
      </c>
      <c r="G252" s="205" t="s">
        <v>179</v>
      </c>
      <c r="H252" s="206">
        <v>2019.8040000000001</v>
      </c>
      <c r="I252" s="207"/>
      <c r="J252" s="208">
        <f>ROUND(I252*H252,2)</f>
        <v>0</v>
      </c>
      <c r="K252" s="204" t="s">
        <v>21</v>
      </c>
      <c r="L252" s="62"/>
      <c r="M252" s="209" t="s">
        <v>21</v>
      </c>
      <c r="N252" s="210" t="s">
        <v>42</v>
      </c>
      <c r="O252" s="43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AR252" s="25" t="s">
        <v>161</v>
      </c>
      <c r="AT252" s="25" t="s">
        <v>157</v>
      </c>
      <c r="AU252" s="25" t="s">
        <v>81</v>
      </c>
      <c r="AY252" s="25" t="s">
        <v>154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25" t="s">
        <v>79</v>
      </c>
      <c r="BK252" s="213">
        <f>ROUND(I252*H252,2)</f>
        <v>0</v>
      </c>
      <c r="BL252" s="25" t="s">
        <v>161</v>
      </c>
      <c r="BM252" s="25" t="s">
        <v>1241</v>
      </c>
    </row>
    <row r="253" spans="2:65" s="1" customFormat="1" ht="27">
      <c r="B253" s="42"/>
      <c r="C253" s="64"/>
      <c r="D253" s="214" t="s">
        <v>163</v>
      </c>
      <c r="E253" s="64"/>
      <c r="F253" s="215" t="s">
        <v>1242</v>
      </c>
      <c r="G253" s="64"/>
      <c r="H253" s="64"/>
      <c r="I253" s="173"/>
      <c r="J253" s="64"/>
      <c r="K253" s="64"/>
      <c r="L253" s="62"/>
      <c r="M253" s="216"/>
      <c r="N253" s="43"/>
      <c r="O253" s="43"/>
      <c r="P253" s="43"/>
      <c r="Q253" s="43"/>
      <c r="R253" s="43"/>
      <c r="S253" s="43"/>
      <c r="T253" s="79"/>
      <c r="AT253" s="25" t="s">
        <v>163</v>
      </c>
      <c r="AU253" s="25" t="s">
        <v>81</v>
      </c>
    </row>
    <row r="254" spans="2:65" s="12" customFormat="1">
      <c r="B254" s="227"/>
      <c r="C254" s="228"/>
      <c r="D254" s="214" t="s">
        <v>260</v>
      </c>
      <c r="E254" s="228"/>
      <c r="F254" s="230" t="s">
        <v>1243</v>
      </c>
      <c r="G254" s="228"/>
      <c r="H254" s="231">
        <v>2019.8040000000001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260</v>
      </c>
      <c r="AU254" s="237" t="s">
        <v>81</v>
      </c>
      <c r="AV254" s="12" t="s">
        <v>81</v>
      </c>
      <c r="AW254" s="12" t="s">
        <v>6</v>
      </c>
      <c r="AX254" s="12" t="s">
        <v>79</v>
      </c>
      <c r="AY254" s="237" t="s">
        <v>154</v>
      </c>
    </row>
    <row r="255" spans="2:65" s="1" customFormat="1" ht="16.5" customHeight="1">
      <c r="B255" s="42"/>
      <c r="C255" s="202" t="s">
        <v>477</v>
      </c>
      <c r="D255" s="202" t="s">
        <v>157</v>
      </c>
      <c r="E255" s="203" t="s">
        <v>1045</v>
      </c>
      <c r="F255" s="204" t="s">
        <v>1046</v>
      </c>
      <c r="G255" s="205" t="s">
        <v>179</v>
      </c>
      <c r="H255" s="206">
        <v>16.545999999999999</v>
      </c>
      <c r="I255" s="207"/>
      <c r="J255" s="208">
        <f>ROUND(I255*H255,2)</f>
        <v>0</v>
      </c>
      <c r="K255" s="204" t="s">
        <v>21</v>
      </c>
      <c r="L255" s="62"/>
      <c r="M255" s="209" t="s">
        <v>21</v>
      </c>
      <c r="N255" s="210" t="s">
        <v>42</v>
      </c>
      <c r="O255" s="43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25" t="s">
        <v>161</v>
      </c>
      <c r="AT255" s="25" t="s">
        <v>157</v>
      </c>
      <c r="AU255" s="25" t="s">
        <v>81</v>
      </c>
      <c r="AY255" s="25" t="s">
        <v>154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79</v>
      </c>
      <c r="BK255" s="213">
        <f>ROUND(I255*H255,2)</f>
        <v>0</v>
      </c>
      <c r="BL255" s="25" t="s">
        <v>161</v>
      </c>
      <c r="BM255" s="25" t="s">
        <v>1244</v>
      </c>
    </row>
    <row r="256" spans="2:65" s="11" customFormat="1" ht="29.85" customHeight="1">
      <c r="B256" s="186"/>
      <c r="C256" s="187"/>
      <c r="D256" s="188" t="s">
        <v>70</v>
      </c>
      <c r="E256" s="200" t="s">
        <v>282</v>
      </c>
      <c r="F256" s="200" t="s">
        <v>283</v>
      </c>
      <c r="G256" s="187"/>
      <c r="H256" s="187"/>
      <c r="I256" s="190"/>
      <c r="J256" s="201">
        <f>BK256</f>
        <v>0</v>
      </c>
      <c r="K256" s="187"/>
      <c r="L256" s="192"/>
      <c r="M256" s="193"/>
      <c r="N256" s="194"/>
      <c r="O256" s="194"/>
      <c r="P256" s="195">
        <f>SUM(P257:P259)</f>
        <v>0</v>
      </c>
      <c r="Q256" s="194"/>
      <c r="R256" s="195">
        <f>SUM(R257:R259)</f>
        <v>0</v>
      </c>
      <c r="S256" s="194"/>
      <c r="T256" s="196">
        <f>SUM(T257:T259)</f>
        <v>0</v>
      </c>
      <c r="AR256" s="197" t="s">
        <v>79</v>
      </c>
      <c r="AT256" s="198" t="s">
        <v>70</v>
      </c>
      <c r="AU256" s="198" t="s">
        <v>79</v>
      </c>
      <c r="AY256" s="197" t="s">
        <v>154</v>
      </c>
      <c r="BK256" s="199">
        <f>SUM(BK257:BK259)</f>
        <v>0</v>
      </c>
    </row>
    <row r="257" spans="2:65" s="1" customFormat="1" ht="16.5" customHeight="1">
      <c r="B257" s="42"/>
      <c r="C257" s="202" t="s">
        <v>416</v>
      </c>
      <c r="D257" s="202" t="s">
        <v>157</v>
      </c>
      <c r="E257" s="203" t="s">
        <v>1049</v>
      </c>
      <c r="F257" s="204" t="s">
        <v>1050</v>
      </c>
      <c r="G257" s="205" t="s">
        <v>179</v>
      </c>
      <c r="H257" s="206">
        <v>0.215</v>
      </c>
      <c r="I257" s="207"/>
      <c r="J257" s="208">
        <f>ROUND(I257*H257,2)</f>
        <v>0</v>
      </c>
      <c r="K257" s="204" t="s">
        <v>21</v>
      </c>
      <c r="L257" s="62"/>
      <c r="M257" s="209" t="s">
        <v>21</v>
      </c>
      <c r="N257" s="210" t="s">
        <v>42</v>
      </c>
      <c r="O257" s="43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AR257" s="25" t="s">
        <v>161</v>
      </c>
      <c r="AT257" s="25" t="s">
        <v>157</v>
      </c>
      <c r="AU257" s="25" t="s">
        <v>81</v>
      </c>
      <c r="AY257" s="25" t="s">
        <v>154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25" t="s">
        <v>79</v>
      </c>
      <c r="BK257" s="213">
        <f>ROUND(I257*H257,2)</f>
        <v>0</v>
      </c>
      <c r="BL257" s="25" t="s">
        <v>161</v>
      </c>
      <c r="BM257" s="25" t="s">
        <v>1245</v>
      </c>
    </row>
    <row r="258" spans="2:65" s="1" customFormat="1" ht="16.5" customHeight="1">
      <c r="B258" s="42"/>
      <c r="C258" s="202" t="s">
        <v>526</v>
      </c>
      <c r="D258" s="202" t="s">
        <v>157</v>
      </c>
      <c r="E258" s="203" t="s">
        <v>515</v>
      </c>
      <c r="F258" s="204" t="s">
        <v>1053</v>
      </c>
      <c r="G258" s="205" t="s">
        <v>179</v>
      </c>
      <c r="H258" s="206">
        <v>36.712000000000003</v>
      </c>
      <c r="I258" s="207"/>
      <c r="J258" s="208">
        <f>ROUND(I258*H258,2)</f>
        <v>0</v>
      </c>
      <c r="K258" s="204" t="s">
        <v>21</v>
      </c>
      <c r="L258" s="62"/>
      <c r="M258" s="209" t="s">
        <v>21</v>
      </c>
      <c r="N258" s="210" t="s">
        <v>42</v>
      </c>
      <c r="O258" s="43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AR258" s="25" t="s">
        <v>161</v>
      </c>
      <c r="AT258" s="25" t="s">
        <v>157</v>
      </c>
      <c r="AU258" s="25" t="s">
        <v>81</v>
      </c>
      <c r="AY258" s="25" t="s">
        <v>154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5" t="s">
        <v>79</v>
      </c>
      <c r="BK258" s="213">
        <f>ROUND(I258*H258,2)</f>
        <v>0</v>
      </c>
      <c r="BL258" s="25" t="s">
        <v>161</v>
      </c>
      <c r="BM258" s="25" t="s">
        <v>1246</v>
      </c>
    </row>
    <row r="259" spans="2:65" s="1" customFormat="1" ht="16.5" customHeight="1">
      <c r="B259" s="42"/>
      <c r="C259" s="202" t="s">
        <v>528</v>
      </c>
      <c r="D259" s="202" t="s">
        <v>157</v>
      </c>
      <c r="E259" s="203" t="s">
        <v>519</v>
      </c>
      <c r="F259" s="204" t="s">
        <v>1056</v>
      </c>
      <c r="G259" s="205" t="s">
        <v>179</v>
      </c>
      <c r="H259" s="206">
        <v>74.885000000000005</v>
      </c>
      <c r="I259" s="207"/>
      <c r="J259" s="208">
        <f>ROUND(I259*H259,2)</f>
        <v>0</v>
      </c>
      <c r="K259" s="204" t="s">
        <v>21</v>
      </c>
      <c r="L259" s="62"/>
      <c r="M259" s="209" t="s">
        <v>21</v>
      </c>
      <c r="N259" s="210" t="s">
        <v>42</v>
      </c>
      <c r="O259" s="43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AR259" s="25" t="s">
        <v>161</v>
      </c>
      <c r="AT259" s="25" t="s">
        <v>157</v>
      </c>
      <c r="AU259" s="25" t="s">
        <v>81</v>
      </c>
      <c r="AY259" s="25" t="s">
        <v>154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79</v>
      </c>
      <c r="BK259" s="213">
        <f>ROUND(I259*H259,2)</f>
        <v>0</v>
      </c>
      <c r="BL259" s="25" t="s">
        <v>161</v>
      </c>
      <c r="BM259" s="25" t="s">
        <v>1247</v>
      </c>
    </row>
    <row r="260" spans="2:65" s="11" customFormat="1" ht="37.35" customHeight="1">
      <c r="B260" s="186"/>
      <c r="C260" s="187"/>
      <c r="D260" s="188" t="s">
        <v>70</v>
      </c>
      <c r="E260" s="189" t="s">
        <v>303</v>
      </c>
      <c r="F260" s="189" t="s">
        <v>304</v>
      </c>
      <c r="G260" s="187"/>
      <c r="H260" s="187"/>
      <c r="I260" s="190"/>
      <c r="J260" s="191">
        <f>BK260</f>
        <v>0</v>
      </c>
      <c r="K260" s="187"/>
      <c r="L260" s="192"/>
      <c r="M260" s="193"/>
      <c r="N260" s="194"/>
      <c r="O260" s="194"/>
      <c r="P260" s="195">
        <f>P261</f>
        <v>0</v>
      </c>
      <c r="Q260" s="194"/>
      <c r="R260" s="195">
        <f>R261</f>
        <v>1.4790000000000001E-2</v>
      </c>
      <c r="S260" s="194"/>
      <c r="T260" s="196">
        <f>T261</f>
        <v>0</v>
      </c>
      <c r="AR260" s="197" t="s">
        <v>81</v>
      </c>
      <c r="AT260" s="198" t="s">
        <v>70</v>
      </c>
      <c r="AU260" s="198" t="s">
        <v>71</v>
      </c>
      <c r="AY260" s="197" t="s">
        <v>154</v>
      </c>
      <c r="BK260" s="199">
        <f>BK261</f>
        <v>0</v>
      </c>
    </row>
    <row r="261" spans="2:65" s="11" customFormat="1" ht="19.899999999999999" customHeight="1">
      <c r="B261" s="186"/>
      <c r="C261" s="187"/>
      <c r="D261" s="188" t="s">
        <v>70</v>
      </c>
      <c r="E261" s="200" t="s">
        <v>1248</v>
      </c>
      <c r="F261" s="200" t="s">
        <v>1249</v>
      </c>
      <c r="G261" s="187"/>
      <c r="H261" s="187"/>
      <c r="I261" s="190"/>
      <c r="J261" s="201">
        <f>BK261</f>
        <v>0</v>
      </c>
      <c r="K261" s="187"/>
      <c r="L261" s="192"/>
      <c r="M261" s="193"/>
      <c r="N261" s="194"/>
      <c r="O261" s="194"/>
      <c r="P261" s="195">
        <f>SUM(P262:P266)</f>
        <v>0</v>
      </c>
      <c r="Q261" s="194"/>
      <c r="R261" s="195">
        <f>SUM(R262:R266)</f>
        <v>1.4790000000000001E-2</v>
      </c>
      <c r="S261" s="194"/>
      <c r="T261" s="196">
        <f>SUM(T262:T266)</f>
        <v>0</v>
      </c>
      <c r="AR261" s="197" t="s">
        <v>81</v>
      </c>
      <c r="AT261" s="198" t="s">
        <v>70</v>
      </c>
      <c r="AU261" s="198" t="s">
        <v>79</v>
      </c>
      <c r="AY261" s="197" t="s">
        <v>154</v>
      </c>
      <c r="BK261" s="199">
        <f>SUM(BK262:BK266)</f>
        <v>0</v>
      </c>
    </row>
    <row r="262" spans="2:65" s="1" customFormat="1" ht="16.5" customHeight="1">
      <c r="B262" s="42"/>
      <c r="C262" s="202" t="s">
        <v>532</v>
      </c>
      <c r="D262" s="202" t="s">
        <v>157</v>
      </c>
      <c r="E262" s="203" t="s">
        <v>1250</v>
      </c>
      <c r="F262" s="204" t="s">
        <v>1251</v>
      </c>
      <c r="G262" s="205" t="s">
        <v>228</v>
      </c>
      <c r="H262" s="206">
        <v>3</v>
      </c>
      <c r="I262" s="207"/>
      <c r="J262" s="208">
        <f>ROUND(I262*H262,2)</f>
        <v>0</v>
      </c>
      <c r="K262" s="204" t="s">
        <v>21</v>
      </c>
      <c r="L262" s="62"/>
      <c r="M262" s="209" t="s">
        <v>21</v>
      </c>
      <c r="N262" s="210" t="s">
        <v>42</v>
      </c>
      <c r="O262" s="43"/>
      <c r="P262" s="211">
        <f>O262*H262</f>
        <v>0</v>
      </c>
      <c r="Q262" s="211">
        <v>3.5000000000000001E-3</v>
      </c>
      <c r="R262" s="211">
        <f>Q262*H262</f>
        <v>1.0500000000000001E-2</v>
      </c>
      <c r="S262" s="211">
        <v>0</v>
      </c>
      <c r="T262" s="212">
        <f>S262*H262</f>
        <v>0</v>
      </c>
      <c r="AR262" s="25" t="s">
        <v>230</v>
      </c>
      <c r="AT262" s="25" t="s">
        <v>157</v>
      </c>
      <c r="AU262" s="25" t="s">
        <v>81</v>
      </c>
      <c r="AY262" s="25" t="s">
        <v>154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25" t="s">
        <v>79</v>
      </c>
      <c r="BK262" s="213">
        <f>ROUND(I262*H262,2)</f>
        <v>0</v>
      </c>
      <c r="BL262" s="25" t="s">
        <v>230</v>
      </c>
      <c r="BM262" s="25" t="s">
        <v>1252</v>
      </c>
    </row>
    <row r="263" spans="2:65" s="12" customFormat="1">
      <c r="B263" s="227"/>
      <c r="C263" s="228"/>
      <c r="D263" s="214" t="s">
        <v>260</v>
      </c>
      <c r="E263" s="229" t="s">
        <v>21</v>
      </c>
      <c r="F263" s="230" t="s">
        <v>1253</v>
      </c>
      <c r="G263" s="228"/>
      <c r="H263" s="231">
        <v>3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260</v>
      </c>
      <c r="AU263" s="237" t="s">
        <v>81</v>
      </c>
      <c r="AV263" s="12" t="s">
        <v>81</v>
      </c>
      <c r="AW263" s="12" t="s">
        <v>35</v>
      </c>
      <c r="AX263" s="12" t="s">
        <v>79</v>
      </c>
      <c r="AY263" s="237" t="s">
        <v>154</v>
      </c>
    </row>
    <row r="264" spans="2:65" s="1" customFormat="1" ht="25.5" customHeight="1">
      <c r="B264" s="42"/>
      <c r="C264" s="202" t="s">
        <v>536</v>
      </c>
      <c r="D264" s="202" t="s">
        <v>157</v>
      </c>
      <c r="E264" s="203" t="s">
        <v>1254</v>
      </c>
      <c r="F264" s="204" t="s">
        <v>1255</v>
      </c>
      <c r="G264" s="205" t="s">
        <v>215</v>
      </c>
      <c r="H264" s="206">
        <v>3</v>
      </c>
      <c r="I264" s="207"/>
      <c r="J264" s="208">
        <f>ROUND(I264*H264,2)</f>
        <v>0</v>
      </c>
      <c r="K264" s="204" t="s">
        <v>21</v>
      </c>
      <c r="L264" s="62"/>
      <c r="M264" s="209" t="s">
        <v>21</v>
      </c>
      <c r="N264" s="210" t="s">
        <v>42</v>
      </c>
      <c r="O264" s="43"/>
      <c r="P264" s="211">
        <f>O264*H264</f>
        <v>0</v>
      </c>
      <c r="Q264" s="211">
        <v>1.4300000000000001E-3</v>
      </c>
      <c r="R264" s="211">
        <f>Q264*H264</f>
        <v>4.2900000000000004E-3</v>
      </c>
      <c r="S264" s="211">
        <v>0</v>
      </c>
      <c r="T264" s="212">
        <f>S264*H264</f>
        <v>0</v>
      </c>
      <c r="AR264" s="25" t="s">
        <v>230</v>
      </c>
      <c r="AT264" s="25" t="s">
        <v>157</v>
      </c>
      <c r="AU264" s="25" t="s">
        <v>81</v>
      </c>
      <c r="AY264" s="25" t="s">
        <v>154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25" t="s">
        <v>79</v>
      </c>
      <c r="BK264" s="213">
        <f>ROUND(I264*H264,2)</f>
        <v>0</v>
      </c>
      <c r="BL264" s="25" t="s">
        <v>230</v>
      </c>
      <c r="BM264" s="25" t="s">
        <v>1256</v>
      </c>
    </row>
    <row r="265" spans="2:65" s="12" customFormat="1">
      <c r="B265" s="227"/>
      <c r="C265" s="228"/>
      <c r="D265" s="214" t="s">
        <v>260</v>
      </c>
      <c r="E265" s="229" t="s">
        <v>21</v>
      </c>
      <c r="F265" s="230" t="s">
        <v>1257</v>
      </c>
      <c r="G265" s="228"/>
      <c r="H265" s="231">
        <v>3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260</v>
      </c>
      <c r="AU265" s="237" t="s">
        <v>81</v>
      </c>
      <c r="AV265" s="12" t="s">
        <v>81</v>
      </c>
      <c r="AW265" s="12" t="s">
        <v>35</v>
      </c>
      <c r="AX265" s="12" t="s">
        <v>79</v>
      </c>
      <c r="AY265" s="237" t="s">
        <v>154</v>
      </c>
    </row>
    <row r="266" spans="2:65" s="1" customFormat="1" ht="16.5" customHeight="1">
      <c r="B266" s="42"/>
      <c r="C266" s="202" t="s">
        <v>538</v>
      </c>
      <c r="D266" s="202" t="s">
        <v>157</v>
      </c>
      <c r="E266" s="203" t="s">
        <v>1258</v>
      </c>
      <c r="F266" s="204" t="s">
        <v>1259</v>
      </c>
      <c r="G266" s="205" t="s">
        <v>179</v>
      </c>
      <c r="H266" s="206">
        <v>1.4999999999999999E-2</v>
      </c>
      <c r="I266" s="207"/>
      <c r="J266" s="208">
        <f>ROUND(I266*H266,2)</f>
        <v>0</v>
      </c>
      <c r="K266" s="204" t="s">
        <v>21</v>
      </c>
      <c r="L266" s="62"/>
      <c r="M266" s="209" t="s">
        <v>21</v>
      </c>
      <c r="N266" s="239" t="s">
        <v>42</v>
      </c>
      <c r="O266" s="240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AR266" s="25" t="s">
        <v>230</v>
      </c>
      <c r="AT266" s="25" t="s">
        <v>157</v>
      </c>
      <c r="AU266" s="25" t="s">
        <v>81</v>
      </c>
      <c r="AY266" s="25" t="s">
        <v>154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25" t="s">
        <v>79</v>
      </c>
      <c r="BK266" s="213">
        <f>ROUND(I266*H266,2)</f>
        <v>0</v>
      </c>
      <c r="BL266" s="25" t="s">
        <v>230</v>
      </c>
      <c r="BM266" s="25" t="s">
        <v>1260</v>
      </c>
    </row>
    <row r="267" spans="2:65" s="1" customFormat="1" ht="6.95" customHeight="1">
      <c r="B267" s="57"/>
      <c r="C267" s="58"/>
      <c r="D267" s="58"/>
      <c r="E267" s="58"/>
      <c r="F267" s="58"/>
      <c r="G267" s="58"/>
      <c r="H267" s="58"/>
      <c r="I267" s="149"/>
      <c r="J267" s="58"/>
      <c r="K267" s="58"/>
      <c r="L267" s="62"/>
    </row>
  </sheetData>
  <sheetProtection algorithmName="SHA-512" hashValue="0Svz/ag5GLujcrIMEHMEVZrP4M8g5L8H5SjK1fXAisZi9lWi1EsHPIBOSLeCtBFIzfL1SBNby/gU2YRmOKflNg==" saltValue="moqx+YbROaXVrMrc+u1R4bOZlggun3tPFv3ZH9BQXnZr1qURPJouH+TyuQTsAmNSk/pEkOGlsZND9Fdh/kQXZg==" spinCount="100000" sheet="1" objects="1" scenarios="1" formatColumns="0" formatRows="0" autoFilter="0"/>
  <autoFilter ref="C92:K266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1261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ROUND(SUM(BE78:BE90), 2)</f>
        <v>0</v>
      </c>
      <c r="G30" s="43"/>
      <c r="H30" s="43"/>
      <c r="I30" s="141">
        <v>0.21</v>
      </c>
      <c r="J30" s="140">
        <f>ROUND(ROUND((SUM(BE78:BE90)),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ROUND(SUM(BF78:BF90), 2)</f>
        <v>0</v>
      </c>
      <c r="G31" s="43"/>
      <c r="H31" s="43"/>
      <c r="I31" s="141">
        <v>0.15</v>
      </c>
      <c r="J31" s="140">
        <f>ROUND(ROUND((SUM(BF78:BF90)),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ROUND(SUM(BG78:BG90),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ROUND(SUM(BH78:BH90),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ROUND(SUM(BI78:BI90),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07 - SO 07 Vodovod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J78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136</v>
      </c>
      <c r="E57" s="162"/>
      <c r="F57" s="162"/>
      <c r="G57" s="162"/>
      <c r="H57" s="162"/>
      <c r="I57" s="163"/>
      <c r="J57" s="164">
        <f>J79</f>
        <v>0</v>
      </c>
      <c r="K57" s="165"/>
    </row>
    <row r="58" spans="2:47" s="9" customFormat="1" ht="19.899999999999999" customHeight="1">
      <c r="B58" s="166"/>
      <c r="C58" s="167"/>
      <c r="D58" s="168" t="s">
        <v>137</v>
      </c>
      <c r="E58" s="169"/>
      <c r="F58" s="169"/>
      <c r="G58" s="169"/>
      <c r="H58" s="169"/>
      <c r="I58" s="170"/>
      <c r="J58" s="171">
        <f>J80</f>
        <v>0</v>
      </c>
      <c r="K58" s="172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9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2"/>
      <c r="J64" s="61"/>
      <c r="K64" s="61"/>
      <c r="L64" s="62"/>
    </row>
    <row r="65" spans="2:63" s="1" customFormat="1" ht="36.950000000000003" customHeight="1">
      <c r="B65" s="42"/>
      <c r="C65" s="63" t="s">
        <v>138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6.5" customHeight="1">
      <c r="B68" s="42"/>
      <c r="C68" s="64"/>
      <c r="D68" s="64"/>
      <c r="E68" s="399" t="str">
        <f>E7</f>
        <v>Horažďovice - Revitalizace sídliště Šumavská - Pod Vodojemem - II. etapa</v>
      </c>
      <c r="F68" s="400"/>
      <c r="G68" s="400"/>
      <c r="H68" s="400"/>
      <c r="I68" s="173"/>
      <c r="J68" s="64"/>
      <c r="K68" s="64"/>
      <c r="L68" s="62"/>
    </row>
    <row r="69" spans="2:63" s="1" customFormat="1" ht="14.45" customHeight="1">
      <c r="B69" s="42"/>
      <c r="C69" s="66" t="s">
        <v>117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17.25" customHeight="1">
      <c r="B70" s="42"/>
      <c r="C70" s="64"/>
      <c r="D70" s="64"/>
      <c r="E70" s="371" t="str">
        <f>E9</f>
        <v>07 - SO 07 Vodovod</v>
      </c>
      <c r="F70" s="401"/>
      <c r="G70" s="401"/>
      <c r="H70" s="401"/>
      <c r="I70" s="173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8" customHeight="1">
      <c r="B72" s="42"/>
      <c r="C72" s="66" t="s">
        <v>23</v>
      </c>
      <c r="D72" s="64"/>
      <c r="E72" s="64"/>
      <c r="F72" s="174" t="str">
        <f>F12</f>
        <v xml:space="preserve"> </v>
      </c>
      <c r="G72" s="64"/>
      <c r="H72" s="64"/>
      <c r="I72" s="175" t="s">
        <v>25</v>
      </c>
      <c r="J72" s="74" t="str">
        <f>IF(J12="","",J12)</f>
        <v>7. 1. 2019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 ht="15">
      <c r="B74" s="42"/>
      <c r="C74" s="66" t="s">
        <v>27</v>
      </c>
      <c r="D74" s="64"/>
      <c r="E74" s="64"/>
      <c r="F74" s="174" t="str">
        <f>E15</f>
        <v xml:space="preserve"> </v>
      </c>
      <c r="G74" s="64"/>
      <c r="H74" s="64"/>
      <c r="I74" s="175" t="s">
        <v>33</v>
      </c>
      <c r="J74" s="174" t="str">
        <f>E21</f>
        <v xml:space="preserve"> </v>
      </c>
      <c r="K74" s="64"/>
      <c r="L74" s="62"/>
    </row>
    <row r="75" spans="2:63" s="1" customFormat="1" ht="14.45" customHeight="1">
      <c r="B75" s="42"/>
      <c r="C75" s="66" t="s">
        <v>31</v>
      </c>
      <c r="D75" s="64"/>
      <c r="E75" s="64"/>
      <c r="F75" s="174" t="str">
        <f>IF(E18="","",E18)</f>
        <v/>
      </c>
      <c r="G75" s="64"/>
      <c r="H75" s="64"/>
      <c r="I75" s="173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63" s="10" customFormat="1" ht="29.25" customHeight="1">
      <c r="B77" s="176"/>
      <c r="C77" s="177" t="s">
        <v>139</v>
      </c>
      <c r="D77" s="178" t="s">
        <v>56</v>
      </c>
      <c r="E77" s="178" t="s">
        <v>52</v>
      </c>
      <c r="F77" s="178" t="s">
        <v>140</v>
      </c>
      <c r="G77" s="178" t="s">
        <v>141</v>
      </c>
      <c r="H77" s="178" t="s">
        <v>142</v>
      </c>
      <c r="I77" s="179" t="s">
        <v>143</v>
      </c>
      <c r="J77" s="178" t="s">
        <v>122</v>
      </c>
      <c r="K77" s="180" t="s">
        <v>144</v>
      </c>
      <c r="L77" s="181"/>
      <c r="M77" s="82" t="s">
        <v>145</v>
      </c>
      <c r="N77" s="83" t="s">
        <v>41</v>
      </c>
      <c r="O77" s="83" t="s">
        <v>146</v>
      </c>
      <c r="P77" s="83" t="s">
        <v>147</v>
      </c>
      <c r="Q77" s="83" t="s">
        <v>148</v>
      </c>
      <c r="R77" s="83" t="s">
        <v>149</v>
      </c>
      <c r="S77" s="83" t="s">
        <v>150</v>
      </c>
      <c r="T77" s="84" t="s">
        <v>151</v>
      </c>
    </row>
    <row r="78" spans="2:63" s="1" customFormat="1" ht="29.25" customHeight="1">
      <c r="B78" s="42"/>
      <c r="C78" s="88" t="s">
        <v>123</v>
      </c>
      <c r="D78" s="64"/>
      <c r="E78" s="64"/>
      <c r="F78" s="64"/>
      <c r="G78" s="64"/>
      <c r="H78" s="64"/>
      <c r="I78" s="173"/>
      <c r="J78" s="182">
        <f>BK78</f>
        <v>0</v>
      </c>
      <c r="K78" s="64"/>
      <c r="L78" s="62"/>
      <c r="M78" s="85"/>
      <c r="N78" s="86"/>
      <c r="O78" s="86"/>
      <c r="P78" s="183">
        <f>P79</f>
        <v>0</v>
      </c>
      <c r="Q78" s="86"/>
      <c r="R78" s="183">
        <f>R79</f>
        <v>0</v>
      </c>
      <c r="S78" s="86"/>
      <c r="T78" s="184">
        <f>T79</f>
        <v>0</v>
      </c>
      <c r="AT78" s="25" t="s">
        <v>70</v>
      </c>
      <c r="AU78" s="25" t="s">
        <v>124</v>
      </c>
      <c r="BK78" s="185">
        <f>BK79</f>
        <v>0</v>
      </c>
    </row>
    <row r="79" spans="2:63" s="11" customFormat="1" ht="37.35" customHeight="1">
      <c r="B79" s="186"/>
      <c r="C79" s="187"/>
      <c r="D79" s="188" t="s">
        <v>70</v>
      </c>
      <c r="E79" s="189" t="s">
        <v>341</v>
      </c>
      <c r="F79" s="189" t="s">
        <v>342</v>
      </c>
      <c r="G79" s="187"/>
      <c r="H79" s="187"/>
      <c r="I79" s="190"/>
      <c r="J79" s="191">
        <f>BK79</f>
        <v>0</v>
      </c>
      <c r="K79" s="187"/>
      <c r="L79" s="192"/>
      <c r="M79" s="193"/>
      <c r="N79" s="194"/>
      <c r="O79" s="194"/>
      <c r="P79" s="195">
        <f>P80</f>
        <v>0</v>
      </c>
      <c r="Q79" s="194"/>
      <c r="R79" s="195">
        <f>R80</f>
        <v>0</v>
      </c>
      <c r="S79" s="194"/>
      <c r="T79" s="196">
        <f>T80</f>
        <v>0</v>
      </c>
      <c r="AR79" s="197" t="s">
        <v>161</v>
      </c>
      <c r="AT79" s="198" t="s">
        <v>70</v>
      </c>
      <c r="AU79" s="198" t="s">
        <v>71</v>
      </c>
      <c r="AY79" s="197" t="s">
        <v>154</v>
      </c>
      <c r="BK79" s="199">
        <f>BK80</f>
        <v>0</v>
      </c>
    </row>
    <row r="80" spans="2:63" s="11" customFormat="1" ht="19.899999999999999" customHeight="1">
      <c r="B80" s="186"/>
      <c r="C80" s="187"/>
      <c r="D80" s="188" t="s">
        <v>70</v>
      </c>
      <c r="E80" s="200" t="s">
        <v>343</v>
      </c>
      <c r="F80" s="200" t="s">
        <v>344</v>
      </c>
      <c r="G80" s="187"/>
      <c r="H80" s="187"/>
      <c r="I80" s="190"/>
      <c r="J80" s="201">
        <f>BK80</f>
        <v>0</v>
      </c>
      <c r="K80" s="187"/>
      <c r="L80" s="192"/>
      <c r="M80" s="193"/>
      <c r="N80" s="194"/>
      <c r="O80" s="194"/>
      <c r="P80" s="195">
        <f>SUM(P81:P90)</f>
        <v>0</v>
      </c>
      <c r="Q80" s="194"/>
      <c r="R80" s="195">
        <f>SUM(R81:R90)</f>
        <v>0</v>
      </c>
      <c r="S80" s="194"/>
      <c r="T80" s="196">
        <f>SUM(T81:T90)</f>
        <v>0</v>
      </c>
      <c r="AR80" s="197" t="s">
        <v>161</v>
      </c>
      <c r="AT80" s="198" t="s">
        <v>70</v>
      </c>
      <c r="AU80" s="198" t="s">
        <v>79</v>
      </c>
      <c r="AY80" s="197" t="s">
        <v>154</v>
      </c>
      <c r="BK80" s="199">
        <f>SUM(BK81:BK90)</f>
        <v>0</v>
      </c>
    </row>
    <row r="81" spans="2:65" s="1" customFormat="1" ht="51" customHeight="1">
      <c r="B81" s="42"/>
      <c r="C81" s="202" t="s">
        <v>79</v>
      </c>
      <c r="D81" s="202" t="s">
        <v>157</v>
      </c>
      <c r="E81" s="203" t="s">
        <v>346</v>
      </c>
      <c r="F81" s="204" t="s">
        <v>347</v>
      </c>
      <c r="G81" s="205" t="s">
        <v>348</v>
      </c>
      <c r="H81" s="206">
        <v>1</v>
      </c>
      <c r="I81" s="207"/>
      <c r="J81" s="208">
        <f t="shared" ref="J81:J90" si="0">ROUND(I81*H81,2)</f>
        <v>0</v>
      </c>
      <c r="K81" s="204" t="s">
        <v>21</v>
      </c>
      <c r="L81" s="62"/>
      <c r="M81" s="209" t="s">
        <v>21</v>
      </c>
      <c r="N81" s="210" t="s">
        <v>42</v>
      </c>
      <c r="O81" s="43"/>
      <c r="P81" s="211">
        <f t="shared" ref="P81:P90" si="1">O81*H81</f>
        <v>0</v>
      </c>
      <c r="Q81" s="211">
        <v>0</v>
      </c>
      <c r="R81" s="211">
        <f t="shared" ref="R81:R90" si="2">Q81*H81</f>
        <v>0</v>
      </c>
      <c r="S81" s="211">
        <v>0</v>
      </c>
      <c r="T81" s="212">
        <f t="shared" ref="T81:T90" si="3">S81*H81</f>
        <v>0</v>
      </c>
      <c r="AR81" s="25" t="s">
        <v>349</v>
      </c>
      <c r="AT81" s="25" t="s">
        <v>157</v>
      </c>
      <c r="AU81" s="25" t="s">
        <v>81</v>
      </c>
      <c r="AY81" s="25" t="s">
        <v>154</v>
      </c>
      <c r="BE81" s="213">
        <f t="shared" ref="BE81:BE90" si="4">IF(N81="základní",J81,0)</f>
        <v>0</v>
      </c>
      <c r="BF81" s="213">
        <f t="shared" ref="BF81:BF90" si="5">IF(N81="snížená",J81,0)</f>
        <v>0</v>
      </c>
      <c r="BG81" s="213">
        <f t="shared" ref="BG81:BG90" si="6">IF(N81="zákl. přenesená",J81,0)</f>
        <v>0</v>
      </c>
      <c r="BH81" s="213">
        <f t="shared" ref="BH81:BH90" si="7">IF(N81="sníž. přenesená",J81,0)</f>
        <v>0</v>
      </c>
      <c r="BI81" s="213">
        <f t="shared" ref="BI81:BI90" si="8">IF(N81="nulová",J81,0)</f>
        <v>0</v>
      </c>
      <c r="BJ81" s="25" t="s">
        <v>79</v>
      </c>
      <c r="BK81" s="213">
        <f t="shared" ref="BK81:BK90" si="9">ROUND(I81*H81,2)</f>
        <v>0</v>
      </c>
      <c r="BL81" s="25" t="s">
        <v>349</v>
      </c>
      <c r="BM81" s="25" t="s">
        <v>1262</v>
      </c>
    </row>
    <row r="82" spans="2:65" s="1" customFormat="1" ht="38.25" customHeight="1">
      <c r="B82" s="42"/>
      <c r="C82" s="202" t="s">
        <v>81</v>
      </c>
      <c r="D82" s="202" t="s">
        <v>157</v>
      </c>
      <c r="E82" s="203" t="s">
        <v>529</v>
      </c>
      <c r="F82" s="204" t="s">
        <v>530</v>
      </c>
      <c r="G82" s="205" t="s">
        <v>348</v>
      </c>
      <c r="H82" s="206">
        <v>1</v>
      </c>
      <c r="I82" s="207"/>
      <c r="J82" s="208">
        <f t="shared" si="0"/>
        <v>0</v>
      </c>
      <c r="K82" s="204" t="s">
        <v>21</v>
      </c>
      <c r="L82" s="62"/>
      <c r="M82" s="209" t="s">
        <v>21</v>
      </c>
      <c r="N82" s="210" t="s">
        <v>42</v>
      </c>
      <c r="O82" s="43"/>
      <c r="P82" s="211">
        <f t="shared" si="1"/>
        <v>0</v>
      </c>
      <c r="Q82" s="211">
        <v>0</v>
      </c>
      <c r="R82" s="211">
        <f t="shared" si="2"/>
        <v>0</v>
      </c>
      <c r="S82" s="211">
        <v>0</v>
      </c>
      <c r="T82" s="212">
        <f t="shared" si="3"/>
        <v>0</v>
      </c>
      <c r="AR82" s="25" t="s">
        <v>349</v>
      </c>
      <c r="AT82" s="25" t="s">
        <v>157</v>
      </c>
      <c r="AU82" s="25" t="s">
        <v>81</v>
      </c>
      <c r="AY82" s="25" t="s">
        <v>154</v>
      </c>
      <c r="BE82" s="213">
        <f t="shared" si="4"/>
        <v>0</v>
      </c>
      <c r="BF82" s="213">
        <f t="shared" si="5"/>
        <v>0</v>
      </c>
      <c r="BG82" s="213">
        <f t="shared" si="6"/>
        <v>0</v>
      </c>
      <c r="BH82" s="213">
        <f t="shared" si="7"/>
        <v>0</v>
      </c>
      <c r="BI82" s="213">
        <f t="shared" si="8"/>
        <v>0</v>
      </c>
      <c r="BJ82" s="25" t="s">
        <v>79</v>
      </c>
      <c r="BK82" s="213">
        <f t="shared" si="9"/>
        <v>0</v>
      </c>
      <c r="BL82" s="25" t="s">
        <v>349</v>
      </c>
      <c r="BM82" s="25" t="s">
        <v>1263</v>
      </c>
    </row>
    <row r="83" spans="2:65" s="1" customFormat="1" ht="38.25" customHeight="1">
      <c r="B83" s="42"/>
      <c r="C83" s="202" t="s">
        <v>156</v>
      </c>
      <c r="D83" s="202" t="s">
        <v>157</v>
      </c>
      <c r="E83" s="203" t="s">
        <v>533</v>
      </c>
      <c r="F83" s="204" t="s">
        <v>534</v>
      </c>
      <c r="G83" s="205" t="s">
        <v>348</v>
      </c>
      <c r="H83" s="206">
        <v>1</v>
      </c>
      <c r="I83" s="207"/>
      <c r="J83" s="208">
        <f t="shared" si="0"/>
        <v>0</v>
      </c>
      <c r="K83" s="204" t="s">
        <v>21</v>
      </c>
      <c r="L83" s="62"/>
      <c r="M83" s="209" t="s">
        <v>21</v>
      </c>
      <c r="N83" s="210" t="s">
        <v>42</v>
      </c>
      <c r="O83" s="43"/>
      <c r="P83" s="211">
        <f t="shared" si="1"/>
        <v>0</v>
      </c>
      <c r="Q83" s="211">
        <v>0</v>
      </c>
      <c r="R83" s="211">
        <f t="shared" si="2"/>
        <v>0</v>
      </c>
      <c r="S83" s="211">
        <v>0</v>
      </c>
      <c r="T83" s="212">
        <f t="shared" si="3"/>
        <v>0</v>
      </c>
      <c r="AR83" s="25" t="s">
        <v>349</v>
      </c>
      <c r="AT83" s="25" t="s">
        <v>157</v>
      </c>
      <c r="AU83" s="25" t="s">
        <v>81</v>
      </c>
      <c r="AY83" s="25" t="s">
        <v>154</v>
      </c>
      <c r="BE83" s="213">
        <f t="shared" si="4"/>
        <v>0</v>
      </c>
      <c r="BF83" s="213">
        <f t="shared" si="5"/>
        <v>0</v>
      </c>
      <c r="BG83" s="213">
        <f t="shared" si="6"/>
        <v>0</v>
      </c>
      <c r="BH83" s="213">
        <f t="shared" si="7"/>
        <v>0</v>
      </c>
      <c r="BI83" s="213">
        <f t="shared" si="8"/>
        <v>0</v>
      </c>
      <c r="BJ83" s="25" t="s">
        <v>79</v>
      </c>
      <c r="BK83" s="213">
        <f t="shared" si="9"/>
        <v>0</v>
      </c>
      <c r="BL83" s="25" t="s">
        <v>349</v>
      </c>
      <c r="BM83" s="25" t="s">
        <v>1264</v>
      </c>
    </row>
    <row r="84" spans="2:65" s="1" customFormat="1" ht="16.5" customHeight="1">
      <c r="B84" s="42"/>
      <c r="C84" s="202" t="s">
        <v>161</v>
      </c>
      <c r="D84" s="202" t="s">
        <v>157</v>
      </c>
      <c r="E84" s="203" t="s">
        <v>352</v>
      </c>
      <c r="F84" s="204" t="s">
        <v>353</v>
      </c>
      <c r="G84" s="205" t="s">
        <v>348</v>
      </c>
      <c r="H84" s="206">
        <v>1</v>
      </c>
      <c r="I84" s="207"/>
      <c r="J84" s="208">
        <f t="shared" si="0"/>
        <v>0</v>
      </c>
      <c r="K84" s="204" t="s">
        <v>21</v>
      </c>
      <c r="L84" s="62"/>
      <c r="M84" s="209" t="s">
        <v>21</v>
      </c>
      <c r="N84" s="210" t="s">
        <v>42</v>
      </c>
      <c r="O84" s="43"/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5" t="s">
        <v>349</v>
      </c>
      <c r="AT84" s="25" t="s">
        <v>157</v>
      </c>
      <c r="AU84" s="25" t="s">
        <v>81</v>
      </c>
      <c r="AY84" s="25" t="s">
        <v>154</v>
      </c>
      <c r="BE84" s="213">
        <f t="shared" si="4"/>
        <v>0</v>
      </c>
      <c r="BF84" s="213">
        <f t="shared" si="5"/>
        <v>0</v>
      </c>
      <c r="BG84" s="213">
        <f t="shared" si="6"/>
        <v>0</v>
      </c>
      <c r="BH84" s="213">
        <f t="shared" si="7"/>
        <v>0</v>
      </c>
      <c r="BI84" s="213">
        <f t="shared" si="8"/>
        <v>0</v>
      </c>
      <c r="BJ84" s="25" t="s">
        <v>79</v>
      </c>
      <c r="BK84" s="213">
        <f t="shared" si="9"/>
        <v>0</v>
      </c>
      <c r="BL84" s="25" t="s">
        <v>349</v>
      </c>
      <c r="BM84" s="25" t="s">
        <v>1265</v>
      </c>
    </row>
    <row r="85" spans="2:65" s="1" customFormat="1" ht="25.5" customHeight="1">
      <c r="B85" s="42"/>
      <c r="C85" s="202" t="s">
        <v>168</v>
      </c>
      <c r="D85" s="202" t="s">
        <v>157</v>
      </c>
      <c r="E85" s="203" t="s">
        <v>356</v>
      </c>
      <c r="F85" s="204" t="s">
        <v>357</v>
      </c>
      <c r="G85" s="205" t="s">
        <v>348</v>
      </c>
      <c r="H85" s="206">
        <v>1</v>
      </c>
      <c r="I85" s="207"/>
      <c r="J85" s="208">
        <f t="shared" si="0"/>
        <v>0</v>
      </c>
      <c r="K85" s="204" t="s">
        <v>21</v>
      </c>
      <c r="L85" s="62"/>
      <c r="M85" s="209" t="s">
        <v>21</v>
      </c>
      <c r="N85" s="210" t="s">
        <v>42</v>
      </c>
      <c r="O85" s="43"/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5" t="s">
        <v>349</v>
      </c>
      <c r="AT85" s="25" t="s">
        <v>157</v>
      </c>
      <c r="AU85" s="25" t="s">
        <v>81</v>
      </c>
      <c r="AY85" s="25" t="s">
        <v>154</v>
      </c>
      <c r="BE85" s="213">
        <f t="shared" si="4"/>
        <v>0</v>
      </c>
      <c r="BF85" s="213">
        <f t="shared" si="5"/>
        <v>0</v>
      </c>
      <c r="BG85" s="213">
        <f t="shared" si="6"/>
        <v>0</v>
      </c>
      <c r="BH85" s="213">
        <f t="shared" si="7"/>
        <v>0</v>
      </c>
      <c r="BI85" s="213">
        <f t="shared" si="8"/>
        <v>0</v>
      </c>
      <c r="BJ85" s="25" t="s">
        <v>79</v>
      </c>
      <c r="BK85" s="213">
        <f t="shared" si="9"/>
        <v>0</v>
      </c>
      <c r="BL85" s="25" t="s">
        <v>349</v>
      </c>
      <c r="BM85" s="25" t="s">
        <v>1266</v>
      </c>
    </row>
    <row r="86" spans="2:65" s="1" customFormat="1" ht="25.5" customHeight="1">
      <c r="B86" s="42"/>
      <c r="C86" s="202" t="s">
        <v>172</v>
      </c>
      <c r="D86" s="202" t="s">
        <v>157</v>
      </c>
      <c r="E86" s="203" t="s">
        <v>545</v>
      </c>
      <c r="F86" s="204" t="s">
        <v>546</v>
      </c>
      <c r="G86" s="205" t="s">
        <v>348</v>
      </c>
      <c r="H86" s="206">
        <v>1</v>
      </c>
      <c r="I86" s="207"/>
      <c r="J86" s="208">
        <f t="shared" si="0"/>
        <v>0</v>
      </c>
      <c r="K86" s="204" t="s">
        <v>21</v>
      </c>
      <c r="L86" s="62"/>
      <c r="M86" s="209" t="s">
        <v>21</v>
      </c>
      <c r="N86" s="210" t="s">
        <v>42</v>
      </c>
      <c r="O86" s="43"/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5" t="s">
        <v>349</v>
      </c>
      <c r="AT86" s="25" t="s">
        <v>157</v>
      </c>
      <c r="AU86" s="25" t="s">
        <v>81</v>
      </c>
      <c r="AY86" s="25" t="s">
        <v>154</v>
      </c>
      <c r="BE86" s="213">
        <f t="shared" si="4"/>
        <v>0</v>
      </c>
      <c r="BF86" s="213">
        <f t="shared" si="5"/>
        <v>0</v>
      </c>
      <c r="BG86" s="213">
        <f t="shared" si="6"/>
        <v>0</v>
      </c>
      <c r="BH86" s="213">
        <f t="shared" si="7"/>
        <v>0</v>
      </c>
      <c r="BI86" s="213">
        <f t="shared" si="8"/>
        <v>0</v>
      </c>
      <c r="BJ86" s="25" t="s">
        <v>79</v>
      </c>
      <c r="BK86" s="213">
        <f t="shared" si="9"/>
        <v>0</v>
      </c>
      <c r="BL86" s="25" t="s">
        <v>349</v>
      </c>
      <c r="BM86" s="25" t="s">
        <v>1267</v>
      </c>
    </row>
    <row r="87" spans="2:65" s="1" customFormat="1" ht="25.5" customHeight="1">
      <c r="B87" s="42"/>
      <c r="C87" s="202" t="s">
        <v>176</v>
      </c>
      <c r="D87" s="202" t="s">
        <v>157</v>
      </c>
      <c r="E87" s="203" t="s">
        <v>553</v>
      </c>
      <c r="F87" s="204" t="s">
        <v>554</v>
      </c>
      <c r="G87" s="205" t="s">
        <v>348</v>
      </c>
      <c r="H87" s="206">
        <v>1</v>
      </c>
      <c r="I87" s="207"/>
      <c r="J87" s="208">
        <f t="shared" si="0"/>
        <v>0</v>
      </c>
      <c r="K87" s="204" t="s">
        <v>21</v>
      </c>
      <c r="L87" s="62"/>
      <c r="M87" s="209" t="s">
        <v>21</v>
      </c>
      <c r="N87" s="210" t="s">
        <v>42</v>
      </c>
      <c r="O87" s="43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5" t="s">
        <v>349</v>
      </c>
      <c r="AT87" s="25" t="s">
        <v>157</v>
      </c>
      <c r="AU87" s="25" t="s">
        <v>81</v>
      </c>
      <c r="AY87" s="25" t="s">
        <v>154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5" t="s">
        <v>79</v>
      </c>
      <c r="BK87" s="213">
        <f t="shared" si="9"/>
        <v>0</v>
      </c>
      <c r="BL87" s="25" t="s">
        <v>349</v>
      </c>
      <c r="BM87" s="25" t="s">
        <v>1268</v>
      </c>
    </row>
    <row r="88" spans="2:65" s="1" customFormat="1" ht="25.5" customHeight="1">
      <c r="B88" s="42"/>
      <c r="C88" s="202" t="s">
        <v>190</v>
      </c>
      <c r="D88" s="202" t="s">
        <v>157</v>
      </c>
      <c r="E88" s="203" t="s">
        <v>557</v>
      </c>
      <c r="F88" s="204" t="s">
        <v>558</v>
      </c>
      <c r="G88" s="205" t="s">
        <v>348</v>
      </c>
      <c r="H88" s="206">
        <v>1</v>
      </c>
      <c r="I88" s="207"/>
      <c r="J88" s="208">
        <f t="shared" si="0"/>
        <v>0</v>
      </c>
      <c r="K88" s="204" t="s">
        <v>21</v>
      </c>
      <c r="L88" s="62"/>
      <c r="M88" s="209" t="s">
        <v>21</v>
      </c>
      <c r="N88" s="210" t="s">
        <v>42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5" t="s">
        <v>349</v>
      </c>
      <c r="AT88" s="25" t="s">
        <v>157</v>
      </c>
      <c r="AU88" s="25" t="s">
        <v>81</v>
      </c>
      <c r="AY88" s="25" t="s">
        <v>154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79</v>
      </c>
      <c r="BK88" s="213">
        <f t="shared" si="9"/>
        <v>0</v>
      </c>
      <c r="BL88" s="25" t="s">
        <v>349</v>
      </c>
      <c r="BM88" s="25" t="s">
        <v>1269</v>
      </c>
    </row>
    <row r="89" spans="2:65" s="1" customFormat="1" ht="16.5" customHeight="1">
      <c r="B89" s="42"/>
      <c r="C89" s="202" t="s">
        <v>198</v>
      </c>
      <c r="D89" s="202" t="s">
        <v>157</v>
      </c>
      <c r="E89" s="203" t="s">
        <v>561</v>
      </c>
      <c r="F89" s="204" t="s">
        <v>562</v>
      </c>
      <c r="G89" s="205" t="s">
        <v>348</v>
      </c>
      <c r="H89" s="206">
        <v>1</v>
      </c>
      <c r="I89" s="207"/>
      <c r="J89" s="208">
        <f t="shared" si="0"/>
        <v>0</v>
      </c>
      <c r="K89" s="204" t="s">
        <v>21</v>
      </c>
      <c r="L89" s="62"/>
      <c r="M89" s="209" t="s">
        <v>21</v>
      </c>
      <c r="N89" s="210" t="s">
        <v>42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5" t="s">
        <v>349</v>
      </c>
      <c r="AT89" s="25" t="s">
        <v>157</v>
      </c>
      <c r="AU89" s="25" t="s">
        <v>81</v>
      </c>
      <c r="AY89" s="25" t="s">
        <v>154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79</v>
      </c>
      <c r="BK89" s="213">
        <f t="shared" si="9"/>
        <v>0</v>
      </c>
      <c r="BL89" s="25" t="s">
        <v>349</v>
      </c>
      <c r="BM89" s="25" t="s">
        <v>1270</v>
      </c>
    </row>
    <row r="90" spans="2:65" s="1" customFormat="1" ht="16.5" customHeight="1">
      <c r="B90" s="42"/>
      <c r="C90" s="202" t="s">
        <v>202</v>
      </c>
      <c r="D90" s="202" t="s">
        <v>157</v>
      </c>
      <c r="E90" s="203" t="s">
        <v>565</v>
      </c>
      <c r="F90" s="204" t="s">
        <v>566</v>
      </c>
      <c r="G90" s="205" t="s">
        <v>348</v>
      </c>
      <c r="H90" s="206">
        <v>1</v>
      </c>
      <c r="I90" s="207"/>
      <c r="J90" s="208">
        <f t="shared" si="0"/>
        <v>0</v>
      </c>
      <c r="K90" s="204" t="s">
        <v>21</v>
      </c>
      <c r="L90" s="62"/>
      <c r="M90" s="209" t="s">
        <v>21</v>
      </c>
      <c r="N90" s="239" t="s">
        <v>42</v>
      </c>
      <c r="O90" s="240"/>
      <c r="P90" s="241">
        <f t="shared" si="1"/>
        <v>0</v>
      </c>
      <c r="Q90" s="241">
        <v>0</v>
      </c>
      <c r="R90" s="241">
        <f t="shared" si="2"/>
        <v>0</v>
      </c>
      <c r="S90" s="241">
        <v>0</v>
      </c>
      <c r="T90" s="242">
        <f t="shared" si="3"/>
        <v>0</v>
      </c>
      <c r="AR90" s="25" t="s">
        <v>349</v>
      </c>
      <c r="AT90" s="25" t="s">
        <v>157</v>
      </c>
      <c r="AU90" s="25" t="s">
        <v>81</v>
      </c>
      <c r="AY90" s="25" t="s">
        <v>154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79</v>
      </c>
      <c r="BK90" s="213">
        <f t="shared" si="9"/>
        <v>0</v>
      </c>
      <c r="BL90" s="25" t="s">
        <v>349</v>
      </c>
      <c r="BM90" s="25" t="s">
        <v>1271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algorithmName="SHA-512" hashValue="qIUv81kYuIwmPNOuZ6ZhqK99G7hdGcEZvLQcTaQxPs5atRbrpO7CxKAmb7b2oyBu1Ux6YFCWXsQV/DYqupkURA==" saltValue="iFTlTz+6OE3W+UMwkHMoncfLqHlaR6ZSen1k24jRWVjXZXV7tJYQY8eqLivAeKHjTklTzJBs+Tq8GElYQDTV1w==" spinCount="100000" sheet="1" objects="1" scenarios="1" formatColumns="0" formatRows="0" autoFilter="0"/>
  <autoFilter ref="C77:K9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101</v>
      </c>
      <c r="AZ2" s="243" t="s">
        <v>590</v>
      </c>
      <c r="BA2" s="243" t="s">
        <v>21</v>
      </c>
      <c r="BB2" s="243" t="s">
        <v>21</v>
      </c>
      <c r="BC2" s="243" t="s">
        <v>1272</v>
      </c>
      <c r="BD2" s="243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  <c r="AZ3" s="243" t="s">
        <v>592</v>
      </c>
      <c r="BA3" s="243" t="s">
        <v>21</v>
      </c>
      <c r="BB3" s="243" t="s">
        <v>21</v>
      </c>
      <c r="BC3" s="243" t="s">
        <v>1273</v>
      </c>
      <c r="BD3" s="243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  <c r="AZ4" s="243" t="s">
        <v>598</v>
      </c>
      <c r="BA4" s="243" t="s">
        <v>21</v>
      </c>
      <c r="BB4" s="243" t="s">
        <v>21</v>
      </c>
      <c r="BC4" s="243" t="s">
        <v>1274</v>
      </c>
      <c r="BD4" s="243" t="s">
        <v>81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  <c r="AZ5" s="243" t="s">
        <v>600</v>
      </c>
      <c r="BA5" s="243" t="s">
        <v>21</v>
      </c>
      <c r="BB5" s="243" t="s">
        <v>21</v>
      </c>
      <c r="BC5" s="243" t="s">
        <v>1275</v>
      </c>
      <c r="BD5" s="243" t="s">
        <v>81</v>
      </c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  <c r="AZ6" s="243" t="s">
        <v>1276</v>
      </c>
      <c r="BA6" s="243" t="s">
        <v>21</v>
      </c>
      <c r="BB6" s="243" t="s">
        <v>21</v>
      </c>
      <c r="BC6" s="243" t="s">
        <v>1277</v>
      </c>
      <c r="BD6" s="243" t="s">
        <v>81</v>
      </c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  <c r="AZ7" s="243" t="s">
        <v>1063</v>
      </c>
      <c r="BA7" s="243" t="s">
        <v>21</v>
      </c>
      <c r="BB7" s="243" t="s">
        <v>21</v>
      </c>
      <c r="BC7" s="243" t="s">
        <v>1278</v>
      </c>
      <c r="BD7" s="243" t="s">
        <v>81</v>
      </c>
    </row>
    <row r="8" spans="1:70" ht="15">
      <c r="B8" s="29"/>
      <c r="C8" s="30"/>
      <c r="D8" s="38" t="s">
        <v>117</v>
      </c>
      <c r="E8" s="30"/>
      <c r="F8" s="30"/>
      <c r="G8" s="30"/>
      <c r="H8" s="30"/>
      <c r="I8" s="127"/>
      <c r="J8" s="30"/>
      <c r="K8" s="32"/>
      <c r="AZ8" s="243" t="s">
        <v>602</v>
      </c>
      <c r="BA8" s="243" t="s">
        <v>21</v>
      </c>
      <c r="BB8" s="243" t="s">
        <v>21</v>
      </c>
      <c r="BC8" s="243" t="s">
        <v>1279</v>
      </c>
      <c r="BD8" s="243" t="s">
        <v>81</v>
      </c>
    </row>
    <row r="9" spans="1:70" s="1" customFormat="1" ht="16.5" customHeight="1">
      <c r="B9" s="42"/>
      <c r="C9" s="43"/>
      <c r="D9" s="43"/>
      <c r="E9" s="403" t="s">
        <v>1261</v>
      </c>
      <c r="F9" s="406"/>
      <c r="G9" s="406"/>
      <c r="H9" s="406"/>
      <c r="I9" s="128"/>
      <c r="J9" s="43"/>
      <c r="K9" s="46"/>
      <c r="AZ9" s="243" t="s">
        <v>604</v>
      </c>
      <c r="BA9" s="243" t="s">
        <v>21</v>
      </c>
      <c r="BB9" s="243" t="s">
        <v>21</v>
      </c>
      <c r="BC9" s="243" t="s">
        <v>1280</v>
      </c>
      <c r="BD9" s="243" t="s">
        <v>81</v>
      </c>
    </row>
    <row r="10" spans="1:70" s="1" customFormat="1" ht="15">
      <c r="B10" s="42"/>
      <c r="C10" s="43"/>
      <c r="D10" s="38" t="s">
        <v>594</v>
      </c>
      <c r="E10" s="43"/>
      <c r="F10" s="43"/>
      <c r="G10" s="43"/>
      <c r="H10" s="43"/>
      <c r="I10" s="128"/>
      <c r="J10" s="43"/>
      <c r="K10" s="46"/>
      <c r="AZ10" s="243" t="s">
        <v>606</v>
      </c>
      <c r="BA10" s="243" t="s">
        <v>21</v>
      </c>
      <c r="BB10" s="243" t="s">
        <v>21</v>
      </c>
      <c r="BC10" s="243" t="s">
        <v>1281</v>
      </c>
      <c r="BD10" s="243" t="s">
        <v>81</v>
      </c>
    </row>
    <row r="11" spans="1:70" s="1" customFormat="1" ht="36.950000000000003" customHeight="1">
      <c r="B11" s="42"/>
      <c r="C11" s="43"/>
      <c r="D11" s="43"/>
      <c r="E11" s="405" t="s">
        <v>1282</v>
      </c>
      <c r="F11" s="406"/>
      <c r="G11" s="406"/>
      <c r="H11" s="406"/>
      <c r="I11" s="128"/>
      <c r="J11" s="43"/>
      <c r="K11" s="46"/>
      <c r="AZ11" s="243" t="s">
        <v>608</v>
      </c>
      <c r="BA11" s="243" t="s">
        <v>21</v>
      </c>
      <c r="BB11" s="243" t="s">
        <v>21</v>
      </c>
      <c r="BC11" s="243" t="s">
        <v>1283</v>
      </c>
      <c r="BD11" s="243" t="s">
        <v>81</v>
      </c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  <c r="AZ12" s="243" t="s">
        <v>610</v>
      </c>
      <c r="BA12" s="243" t="s">
        <v>21</v>
      </c>
      <c r="BB12" s="243" t="s">
        <v>21</v>
      </c>
      <c r="BC12" s="243" t="s">
        <v>1284</v>
      </c>
      <c r="BD12" s="243" t="s">
        <v>81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  <c r="AZ13" s="243" t="s">
        <v>612</v>
      </c>
      <c r="BA13" s="243" t="s">
        <v>21</v>
      </c>
      <c r="BB13" s="243" t="s">
        <v>21</v>
      </c>
      <c r="BC13" s="243" t="s">
        <v>1285</v>
      </c>
      <c r="BD13" s="243" t="s">
        <v>81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119</v>
      </c>
      <c r="G14" s="43"/>
      <c r="H14" s="43"/>
      <c r="I14" s="129" t="s">
        <v>25</v>
      </c>
      <c r="J14" s="130" t="str">
        <f>'Rekapitulace stavby'!AN8</f>
        <v>7. 1. 2019</v>
      </c>
      <c r="K14" s="46"/>
      <c r="AZ14" s="243" t="s">
        <v>616</v>
      </c>
      <c r="BA14" s="243" t="s">
        <v>21</v>
      </c>
      <c r="BB14" s="243" t="s">
        <v>21</v>
      </c>
      <c r="BC14" s="243" t="s">
        <v>1286</v>
      </c>
      <c r="BD14" s="243" t="s">
        <v>81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  <c r="AZ15" s="243" t="s">
        <v>620</v>
      </c>
      <c r="BA15" s="243" t="s">
        <v>21</v>
      </c>
      <c r="BB15" s="243" t="s">
        <v>21</v>
      </c>
      <c r="BC15" s="243" t="s">
        <v>1287</v>
      </c>
      <c r="BD15" s="243" t="s">
        <v>81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  <c r="AZ16" s="243" t="s">
        <v>622</v>
      </c>
      <c r="BA16" s="243" t="s">
        <v>21</v>
      </c>
      <c r="BB16" s="243" t="s">
        <v>21</v>
      </c>
      <c r="BC16" s="243" t="s">
        <v>1288</v>
      </c>
      <c r="BD16" s="243" t="s">
        <v>81</v>
      </c>
    </row>
    <row r="17" spans="2:56" s="1" customFormat="1" ht="18" customHeight="1">
      <c r="B17" s="42"/>
      <c r="C17" s="43"/>
      <c r="D17" s="43"/>
      <c r="E17" s="36" t="s">
        <v>119</v>
      </c>
      <c r="F17" s="43"/>
      <c r="G17" s="43"/>
      <c r="H17" s="43"/>
      <c r="I17" s="129" t="s">
        <v>30</v>
      </c>
      <c r="J17" s="36" t="s">
        <v>21</v>
      </c>
      <c r="K17" s="46"/>
      <c r="AZ17" s="243" t="s">
        <v>624</v>
      </c>
      <c r="BA17" s="243" t="s">
        <v>21</v>
      </c>
      <c r="BB17" s="243" t="s">
        <v>21</v>
      </c>
      <c r="BC17" s="243" t="s">
        <v>1289</v>
      </c>
      <c r="BD17" s="243" t="s">
        <v>81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56" s="1" customFormat="1" ht="18" customHeight="1">
      <c r="B23" s="42"/>
      <c r="C23" s="43"/>
      <c r="D23" s="43"/>
      <c r="E23" s="36" t="s">
        <v>119</v>
      </c>
      <c r="F23" s="43"/>
      <c r="G23" s="43"/>
      <c r="H23" s="43"/>
      <c r="I23" s="129" t="s">
        <v>30</v>
      </c>
      <c r="J23" s="36" t="s">
        <v>21</v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56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56" s="7" customFormat="1" ht="16.5" customHeight="1">
      <c r="B26" s="131"/>
      <c r="C26" s="132"/>
      <c r="D26" s="132"/>
      <c r="E26" s="394" t="s">
        <v>21</v>
      </c>
      <c r="F26" s="394"/>
      <c r="G26" s="394"/>
      <c r="H26" s="394"/>
      <c r="I26" s="133"/>
      <c r="J26" s="132"/>
      <c r="K26" s="134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56" s="1" customFormat="1" ht="25.35" customHeight="1">
      <c r="B29" s="42"/>
      <c r="C29" s="43"/>
      <c r="D29" s="137" t="s">
        <v>37</v>
      </c>
      <c r="E29" s="43"/>
      <c r="F29" s="43"/>
      <c r="G29" s="43"/>
      <c r="H29" s="43"/>
      <c r="I29" s="128"/>
      <c r="J29" s="138">
        <f>ROUND(J90,2)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56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39" t="s">
        <v>38</v>
      </c>
      <c r="J31" s="47" t="s">
        <v>40</v>
      </c>
      <c r="K31" s="46"/>
    </row>
    <row r="32" spans="2:56" s="1" customFormat="1" ht="14.45" customHeight="1">
      <c r="B32" s="42"/>
      <c r="C32" s="43"/>
      <c r="D32" s="50" t="s">
        <v>41</v>
      </c>
      <c r="E32" s="50" t="s">
        <v>42</v>
      </c>
      <c r="F32" s="140">
        <f>ROUND(SUM(BE90:BE206), 2)</f>
        <v>0</v>
      </c>
      <c r="G32" s="43"/>
      <c r="H32" s="43"/>
      <c r="I32" s="141">
        <v>0.21</v>
      </c>
      <c r="J32" s="140">
        <f>ROUND(ROUND((SUM(BE90:BE206)),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0">
        <f>ROUND(SUM(BF90:BF206), 2)</f>
        <v>0</v>
      </c>
      <c r="G33" s="43"/>
      <c r="H33" s="43"/>
      <c r="I33" s="141">
        <v>0.15</v>
      </c>
      <c r="J33" s="140">
        <f>ROUND(ROUND((SUM(BF90:BF206)),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ROUND(SUM(BG90:BG206),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0">
        <f>ROUND(SUM(BH90:BH206),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0">
        <f>ROUND(SUM(BI90:BI206),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47</v>
      </c>
      <c r="E38" s="80"/>
      <c r="F38" s="80"/>
      <c r="G38" s="144" t="s">
        <v>48</v>
      </c>
      <c r="H38" s="145" t="s">
        <v>49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120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Horažďovice - Revitalizace sídliště Šumavská - Pod Vodojemem - II. etapa</v>
      </c>
      <c r="F47" s="404"/>
      <c r="G47" s="404"/>
      <c r="H47" s="404"/>
      <c r="I47" s="128"/>
      <c r="J47" s="43"/>
      <c r="K47" s="46"/>
    </row>
    <row r="48" spans="2:11" ht="15">
      <c r="B48" s="29"/>
      <c r="C48" s="38" t="s">
        <v>117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1261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594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07.1 - SO 07.1 Vodovodní řady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7. 1. 2019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33</v>
      </c>
      <c r="J55" s="394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121</v>
      </c>
      <c r="D58" s="142"/>
      <c r="E58" s="142"/>
      <c r="F58" s="142"/>
      <c r="G58" s="142"/>
      <c r="H58" s="142"/>
      <c r="I58" s="155"/>
      <c r="J58" s="156" t="s">
        <v>122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123</v>
      </c>
      <c r="D60" s="43"/>
      <c r="E60" s="43"/>
      <c r="F60" s="43"/>
      <c r="G60" s="43"/>
      <c r="H60" s="43"/>
      <c r="I60" s="128"/>
      <c r="J60" s="138">
        <f>J90</f>
        <v>0</v>
      </c>
      <c r="K60" s="46"/>
      <c r="AU60" s="25" t="s">
        <v>124</v>
      </c>
    </row>
    <row r="61" spans="2:47" s="8" customFormat="1" ht="24.95" customHeight="1">
      <c r="B61" s="159"/>
      <c r="C61" s="160"/>
      <c r="D61" s="161" t="s">
        <v>125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126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9.899999999999999" customHeight="1">
      <c r="B63" s="166"/>
      <c r="C63" s="167"/>
      <c r="D63" s="168" t="s">
        <v>129</v>
      </c>
      <c r="E63" s="169"/>
      <c r="F63" s="169"/>
      <c r="G63" s="169"/>
      <c r="H63" s="169"/>
      <c r="I63" s="170"/>
      <c r="J63" s="171">
        <f>J156</f>
        <v>0</v>
      </c>
      <c r="K63" s="172"/>
    </row>
    <row r="64" spans="2:47" s="9" customFormat="1" ht="19.899999999999999" customHeight="1">
      <c r="B64" s="166"/>
      <c r="C64" s="167"/>
      <c r="D64" s="168" t="s">
        <v>360</v>
      </c>
      <c r="E64" s="169"/>
      <c r="F64" s="169"/>
      <c r="G64" s="169"/>
      <c r="H64" s="169"/>
      <c r="I64" s="170"/>
      <c r="J64" s="171">
        <f>J163</f>
        <v>0</v>
      </c>
      <c r="K64" s="172"/>
    </row>
    <row r="65" spans="2:12" s="9" customFormat="1" ht="19.899999999999999" customHeight="1">
      <c r="B65" s="166"/>
      <c r="C65" s="167"/>
      <c r="D65" s="168" t="s">
        <v>626</v>
      </c>
      <c r="E65" s="169"/>
      <c r="F65" s="169"/>
      <c r="G65" s="169"/>
      <c r="H65" s="169"/>
      <c r="I65" s="170"/>
      <c r="J65" s="171">
        <f>J166</f>
        <v>0</v>
      </c>
      <c r="K65" s="172"/>
    </row>
    <row r="66" spans="2:12" s="9" customFormat="1" ht="19.899999999999999" customHeight="1">
      <c r="B66" s="166"/>
      <c r="C66" s="167"/>
      <c r="D66" s="168" t="s">
        <v>627</v>
      </c>
      <c r="E66" s="169"/>
      <c r="F66" s="169"/>
      <c r="G66" s="169"/>
      <c r="H66" s="169"/>
      <c r="I66" s="170"/>
      <c r="J66" s="171">
        <f>J188</f>
        <v>0</v>
      </c>
      <c r="K66" s="172"/>
    </row>
    <row r="67" spans="2:12" s="9" customFormat="1" ht="19.899999999999999" customHeight="1">
      <c r="B67" s="166"/>
      <c r="C67" s="167"/>
      <c r="D67" s="168" t="s">
        <v>628</v>
      </c>
      <c r="E67" s="169"/>
      <c r="F67" s="169"/>
      <c r="G67" s="169"/>
      <c r="H67" s="169"/>
      <c r="I67" s="170"/>
      <c r="J67" s="171">
        <f>J198</f>
        <v>0</v>
      </c>
      <c r="K67" s="172"/>
    </row>
    <row r="68" spans="2:12" s="9" customFormat="1" ht="19.899999999999999" customHeight="1">
      <c r="B68" s="166"/>
      <c r="C68" s="167"/>
      <c r="D68" s="168" t="s">
        <v>131</v>
      </c>
      <c r="E68" s="169"/>
      <c r="F68" s="169"/>
      <c r="G68" s="169"/>
      <c r="H68" s="169"/>
      <c r="I68" s="170"/>
      <c r="J68" s="171">
        <f>J204</f>
        <v>0</v>
      </c>
      <c r="K68" s="172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8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9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2"/>
      <c r="J74" s="61"/>
      <c r="K74" s="61"/>
      <c r="L74" s="62"/>
    </row>
    <row r="75" spans="2:12" s="1" customFormat="1" ht="36.950000000000003" customHeight="1">
      <c r="B75" s="42"/>
      <c r="C75" s="63" t="s">
        <v>138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6.5" customHeight="1">
      <c r="B78" s="42"/>
      <c r="C78" s="64"/>
      <c r="D78" s="64"/>
      <c r="E78" s="399" t="str">
        <f>E7</f>
        <v>Horažďovice - Revitalizace sídliště Šumavská - Pod Vodojemem - II. etapa</v>
      </c>
      <c r="F78" s="400"/>
      <c r="G78" s="400"/>
      <c r="H78" s="400"/>
      <c r="I78" s="173"/>
      <c r="J78" s="64"/>
      <c r="K78" s="64"/>
      <c r="L78" s="62"/>
    </row>
    <row r="79" spans="2:12" ht="15">
      <c r="B79" s="29"/>
      <c r="C79" s="66" t="s">
        <v>117</v>
      </c>
      <c r="D79" s="244"/>
      <c r="E79" s="244"/>
      <c r="F79" s="244"/>
      <c r="G79" s="244"/>
      <c r="H79" s="244"/>
      <c r="J79" s="244"/>
      <c r="K79" s="244"/>
      <c r="L79" s="245"/>
    </row>
    <row r="80" spans="2:12" s="1" customFormat="1" ht="16.5" customHeight="1">
      <c r="B80" s="42"/>
      <c r="C80" s="64"/>
      <c r="D80" s="64"/>
      <c r="E80" s="399" t="s">
        <v>1261</v>
      </c>
      <c r="F80" s="401"/>
      <c r="G80" s="401"/>
      <c r="H80" s="401"/>
      <c r="I80" s="173"/>
      <c r="J80" s="64"/>
      <c r="K80" s="64"/>
      <c r="L80" s="62"/>
    </row>
    <row r="81" spans="2:65" s="1" customFormat="1" ht="14.45" customHeight="1">
      <c r="B81" s="42"/>
      <c r="C81" s="66" t="s">
        <v>594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7.25" customHeight="1">
      <c r="B82" s="42"/>
      <c r="C82" s="64"/>
      <c r="D82" s="64"/>
      <c r="E82" s="371" t="str">
        <f>E11</f>
        <v>07.1 - SO 07.1 Vodovodní řady</v>
      </c>
      <c r="F82" s="401"/>
      <c r="G82" s="401"/>
      <c r="H82" s="401"/>
      <c r="I82" s="173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8" customHeight="1">
      <c r="B84" s="42"/>
      <c r="C84" s="66" t="s">
        <v>23</v>
      </c>
      <c r="D84" s="64"/>
      <c r="E84" s="64"/>
      <c r="F84" s="174" t="str">
        <f>F14</f>
        <v xml:space="preserve"> </v>
      </c>
      <c r="G84" s="64"/>
      <c r="H84" s="64"/>
      <c r="I84" s="175" t="s">
        <v>25</v>
      </c>
      <c r="J84" s="74" t="str">
        <f>IF(J14="","",J14)</f>
        <v>7. 1. 2019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5">
      <c r="B86" s="42"/>
      <c r="C86" s="66" t="s">
        <v>27</v>
      </c>
      <c r="D86" s="64"/>
      <c r="E86" s="64"/>
      <c r="F86" s="174" t="str">
        <f>E17</f>
        <v xml:space="preserve"> </v>
      </c>
      <c r="G86" s="64"/>
      <c r="H86" s="64"/>
      <c r="I86" s="175" t="s">
        <v>33</v>
      </c>
      <c r="J86" s="174" t="str">
        <f>E23</f>
        <v xml:space="preserve"> </v>
      </c>
      <c r="K86" s="64"/>
      <c r="L86" s="62"/>
    </row>
    <row r="87" spans="2:65" s="1" customFormat="1" ht="14.45" customHeight="1">
      <c r="B87" s="42"/>
      <c r="C87" s="66" t="s">
        <v>31</v>
      </c>
      <c r="D87" s="64"/>
      <c r="E87" s="64"/>
      <c r="F87" s="174" t="str">
        <f>IF(E20="","",E20)</f>
        <v/>
      </c>
      <c r="G87" s="64"/>
      <c r="H87" s="64"/>
      <c r="I87" s="173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0" customFormat="1" ht="29.25" customHeight="1">
      <c r="B89" s="176"/>
      <c r="C89" s="177" t="s">
        <v>139</v>
      </c>
      <c r="D89" s="178" t="s">
        <v>56</v>
      </c>
      <c r="E89" s="178" t="s">
        <v>52</v>
      </c>
      <c r="F89" s="178" t="s">
        <v>140</v>
      </c>
      <c r="G89" s="178" t="s">
        <v>141</v>
      </c>
      <c r="H89" s="178" t="s">
        <v>142</v>
      </c>
      <c r="I89" s="179" t="s">
        <v>143</v>
      </c>
      <c r="J89" s="178" t="s">
        <v>122</v>
      </c>
      <c r="K89" s="180" t="s">
        <v>144</v>
      </c>
      <c r="L89" s="181"/>
      <c r="M89" s="82" t="s">
        <v>145</v>
      </c>
      <c r="N89" s="83" t="s">
        <v>41</v>
      </c>
      <c r="O89" s="83" t="s">
        <v>146</v>
      </c>
      <c r="P89" s="83" t="s">
        <v>147</v>
      </c>
      <c r="Q89" s="83" t="s">
        <v>148</v>
      </c>
      <c r="R89" s="83" t="s">
        <v>149</v>
      </c>
      <c r="S89" s="83" t="s">
        <v>150</v>
      </c>
      <c r="T89" s="84" t="s">
        <v>151</v>
      </c>
    </row>
    <row r="90" spans="2:65" s="1" customFormat="1" ht="29.25" customHeight="1">
      <c r="B90" s="42"/>
      <c r="C90" s="88" t="s">
        <v>123</v>
      </c>
      <c r="D90" s="64"/>
      <c r="E90" s="64"/>
      <c r="F90" s="64"/>
      <c r="G90" s="64"/>
      <c r="H90" s="64"/>
      <c r="I90" s="173"/>
      <c r="J90" s="182">
        <f>BK90</f>
        <v>0</v>
      </c>
      <c r="K90" s="64"/>
      <c r="L90" s="62"/>
      <c r="M90" s="85"/>
      <c r="N90" s="86"/>
      <c r="O90" s="86"/>
      <c r="P90" s="183">
        <f>P91</f>
        <v>0</v>
      </c>
      <c r="Q90" s="86"/>
      <c r="R90" s="183">
        <f>R91</f>
        <v>5.0262701300000003</v>
      </c>
      <c r="S90" s="86"/>
      <c r="T90" s="184">
        <f>T91</f>
        <v>76.948660000000004</v>
      </c>
      <c r="AT90" s="25" t="s">
        <v>70</v>
      </c>
      <c r="AU90" s="25" t="s">
        <v>124</v>
      </c>
      <c r="BK90" s="185">
        <f>BK91</f>
        <v>0</v>
      </c>
    </row>
    <row r="91" spans="2:65" s="11" customFormat="1" ht="37.35" customHeight="1">
      <c r="B91" s="186"/>
      <c r="C91" s="187"/>
      <c r="D91" s="188" t="s">
        <v>70</v>
      </c>
      <c r="E91" s="189" t="s">
        <v>152</v>
      </c>
      <c r="F91" s="189" t="s">
        <v>153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P92+P156+P163+P166+P188+P198+P204</f>
        <v>0</v>
      </c>
      <c r="Q91" s="194"/>
      <c r="R91" s="195">
        <f>R92+R156+R163+R166+R188+R198+R204</f>
        <v>5.0262701300000003</v>
      </c>
      <c r="S91" s="194"/>
      <c r="T91" s="196">
        <f>T92+T156+T163+T166+T188+T198+T204</f>
        <v>76.948660000000004</v>
      </c>
      <c r="AR91" s="197" t="s">
        <v>79</v>
      </c>
      <c r="AT91" s="198" t="s">
        <v>70</v>
      </c>
      <c r="AU91" s="198" t="s">
        <v>71</v>
      </c>
      <c r="AY91" s="197" t="s">
        <v>154</v>
      </c>
      <c r="BK91" s="199">
        <f>BK92+BK156+BK163+BK166+BK188+BK198+BK204</f>
        <v>0</v>
      </c>
    </row>
    <row r="92" spans="2:65" s="11" customFormat="1" ht="19.899999999999999" customHeight="1">
      <c r="B92" s="186"/>
      <c r="C92" s="187"/>
      <c r="D92" s="188" t="s">
        <v>70</v>
      </c>
      <c r="E92" s="200" t="s">
        <v>79</v>
      </c>
      <c r="F92" s="200" t="s">
        <v>155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SUM(P93:P155)</f>
        <v>0</v>
      </c>
      <c r="Q92" s="194"/>
      <c r="R92" s="195">
        <f>SUM(R93:R155)</f>
        <v>1.0614589000000001</v>
      </c>
      <c r="S92" s="194"/>
      <c r="T92" s="196">
        <f>SUM(T93:T155)</f>
        <v>0</v>
      </c>
      <c r="AR92" s="197" t="s">
        <v>79</v>
      </c>
      <c r="AT92" s="198" t="s">
        <v>70</v>
      </c>
      <c r="AU92" s="198" t="s">
        <v>79</v>
      </c>
      <c r="AY92" s="197" t="s">
        <v>154</v>
      </c>
      <c r="BK92" s="199">
        <f>SUM(BK93:BK155)</f>
        <v>0</v>
      </c>
    </row>
    <row r="93" spans="2:65" s="1" customFormat="1" ht="16.5" customHeight="1">
      <c r="B93" s="42"/>
      <c r="C93" s="202" t="s">
        <v>79</v>
      </c>
      <c r="D93" s="202" t="s">
        <v>157</v>
      </c>
      <c r="E93" s="203" t="s">
        <v>644</v>
      </c>
      <c r="F93" s="204" t="s">
        <v>645</v>
      </c>
      <c r="G93" s="205" t="s">
        <v>228</v>
      </c>
      <c r="H93" s="206">
        <v>3.9</v>
      </c>
      <c r="I93" s="207"/>
      <c r="J93" s="208">
        <f>ROUND(I93*H93,2)</f>
        <v>0</v>
      </c>
      <c r="K93" s="204" t="s">
        <v>21</v>
      </c>
      <c r="L93" s="62"/>
      <c r="M93" s="209" t="s">
        <v>21</v>
      </c>
      <c r="N93" s="210" t="s">
        <v>42</v>
      </c>
      <c r="O93" s="43"/>
      <c r="P93" s="211">
        <f>O93*H93</f>
        <v>0</v>
      </c>
      <c r="Q93" s="211">
        <v>3.6900000000000002E-2</v>
      </c>
      <c r="R93" s="211">
        <f>Q93*H93</f>
        <v>0.14391000000000001</v>
      </c>
      <c r="S93" s="211">
        <v>0</v>
      </c>
      <c r="T93" s="212">
        <f>S93*H93</f>
        <v>0</v>
      </c>
      <c r="AR93" s="25" t="s">
        <v>161</v>
      </c>
      <c r="AT93" s="25" t="s">
        <v>157</v>
      </c>
      <c r="AU93" s="25" t="s">
        <v>81</v>
      </c>
      <c r="AY93" s="25" t="s">
        <v>154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79</v>
      </c>
      <c r="BK93" s="213">
        <f>ROUND(I93*H93,2)</f>
        <v>0</v>
      </c>
      <c r="BL93" s="25" t="s">
        <v>161</v>
      </c>
      <c r="BM93" s="25" t="s">
        <v>1290</v>
      </c>
    </row>
    <row r="94" spans="2:65" s="12" customFormat="1">
      <c r="B94" s="227"/>
      <c r="C94" s="228"/>
      <c r="D94" s="214" t="s">
        <v>260</v>
      </c>
      <c r="E94" s="229" t="s">
        <v>21</v>
      </c>
      <c r="F94" s="230" t="s">
        <v>1291</v>
      </c>
      <c r="G94" s="228"/>
      <c r="H94" s="231">
        <v>3.9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260</v>
      </c>
      <c r="AU94" s="237" t="s">
        <v>81</v>
      </c>
      <c r="AV94" s="12" t="s">
        <v>81</v>
      </c>
      <c r="AW94" s="12" t="s">
        <v>35</v>
      </c>
      <c r="AX94" s="12" t="s">
        <v>79</v>
      </c>
      <c r="AY94" s="237" t="s">
        <v>154</v>
      </c>
    </row>
    <row r="95" spans="2:65" s="1" customFormat="1" ht="16.5" customHeight="1">
      <c r="B95" s="42"/>
      <c r="C95" s="202" t="s">
        <v>81</v>
      </c>
      <c r="D95" s="202" t="s">
        <v>157</v>
      </c>
      <c r="E95" s="203" t="s">
        <v>654</v>
      </c>
      <c r="F95" s="204" t="s">
        <v>655</v>
      </c>
      <c r="G95" s="205" t="s">
        <v>160</v>
      </c>
      <c r="H95" s="206">
        <v>5.07</v>
      </c>
      <c r="I95" s="207"/>
      <c r="J95" s="208">
        <f>ROUND(I95*H95,2)</f>
        <v>0</v>
      </c>
      <c r="K95" s="204" t="s">
        <v>21</v>
      </c>
      <c r="L95" s="62"/>
      <c r="M95" s="209" t="s">
        <v>21</v>
      </c>
      <c r="N95" s="210" t="s">
        <v>42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161</v>
      </c>
      <c r="AT95" s="25" t="s">
        <v>157</v>
      </c>
      <c r="AU95" s="25" t="s">
        <v>81</v>
      </c>
      <c r="AY95" s="25" t="s">
        <v>154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79</v>
      </c>
      <c r="BK95" s="213">
        <f>ROUND(I95*H95,2)</f>
        <v>0</v>
      </c>
      <c r="BL95" s="25" t="s">
        <v>161</v>
      </c>
      <c r="BM95" s="25" t="s">
        <v>1292</v>
      </c>
    </row>
    <row r="96" spans="2:65" s="12" customFormat="1">
      <c r="B96" s="227"/>
      <c r="C96" s="228"/>
      <c r="D96" s="214" t="s">
        <v>260</v>
      </c>
      <c r="E96" s="229" t="s">
        <v>21</v>
      </c>
      <c r="F96" s="230" t="s">
        <v>1293</v>
      </c>
      <c r="G96" s="228"/>
      <c r="H96" s="231">
        <v>5.07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260</v>
      </c>
      <c r="AU96" s="237" t="s">
        <v>81</v>
      </c>
      <c r="AV96" s="12" t="s">
        <v>81</v>
      </c>
      <c r="AW96" s="12" t="s">
        <v>35</v>
      </c>
      <c r="AX96" s="12" t="s">
        <v>79</v>
      </c>
      <c r="AY96" s="237" t="s">
        <v>154</v>
      </c>
    </row>
    <row r="97" spans="2:65" s="1" customFormat="1" ht="16.5" customHeight="1">
      <c r="B97" s="42"/>
      <c r="C97" s="202" t="s">
        <v>156</v>
      </c>
      <c r="D97" s="202" t="s">
        <v>157</v>
      </c>
      <c r="E97" s="203" t="s">
        <v>658</v>
      </c>
      <c r="F97" s="204" t="s">
        <v>659</v>
      </c>
      <c r="G97" s="205" t="s">
        <v>160</v>
      </c>
      <c r="H97" s="206">
        <v>50.637999999999998</v>
      </c>
      <c r="I97" s="207"/>
      <c r="J97" s="208">
        <f>ROUND(I97*H97,2)</f>
        <v>0</v>
      </c>
      <c r="K97" s="204" t="s">
        <v>21</v>
      </c>
      <c r="L97" s="62"/>
      <c r="M97" s="209" t="s">
        <v>21</v>
      </c>
      <c r="N97" s="210" t="s">
        <v>42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161</v>
      </c>
      <c r="AT97" s="25" t="s">
        <v>157</v>
      </c>
      <c r="AU97" s="25" t="s">
        <v>81</v>
      </c>
      <c r="AY97" s="25" t="s">
        <v>154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79</v>
      </c>
      <c r="BK97" s="213">
        <f>ROUND(I97*H97,2)</f>
        <v>0</v>
      </c>
      <c r="BL97" s="25" t="s">
        <v>161</v>
      </c>
      <c r="BM97" s="25" t="s">
        <v>1294</v>
      </c>
    </row>
    <row r="98" spans="2:65" s="12" customFormat="1">
      <c r="B98" s="227"/>
      <c r="C98" s="228"/>
      <c r="D98" s="214" t="s">
        <v>260</v>
      </c>
      <c r="E98" s="229" t="s">
        <v>21</v>
      </c>
      <c r="F98" s="230" t="s">
        <v>1295</v>
      </c>
      <c r="G98" s="228"/>
      <c r="H98" s="231">
        <v>91.8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260</v>
      </c>
      <c r="AU98" s="237" t="s">
        <v>81</v>
      </c>
      <c r="AV98" s="12" t="s">
        <v>81</v>
      </c>
      <c r="AW98" s="12" t="s">
        <v>35</v>
      </c>
      <c r="AX98" s="12" t="s">
        <v>71</v>
      </c>
      <c r="AY98" s="237" t="s">
        <v>154</v>
      </c>
    </row>
    <row r="99" spans="2:65" s="12" customFormat="1">
      <c r="B99" s="227"/>
      <c r="C99" s="228"/>
      <c r="D99" s="214" t="s">
        <v>260</v>
      </c>
      <c r="E99" s="229" t="s">
        <v>21</v>
      </c>
      <c r="F99" s="230" t="s">
        <v>1296</v>
      </c>
      <c r="G99" s="228"/>
      <c r="H99" s="231">
        <v>146.143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260</v>
      </c>
      <c r="AU99" s="237" t="s">
        <v>81</v>
      </c>
      <c r="AV99" s="12" t="s">
        <v>81</v>
      </c>
      <c r="AW99" s="12" t="s">
        <v>35</v>
      </c>
      <c r="AX99" s="12" t="s">
        <v>71</v>
      </c>
      <c r="AY99" s="237" t="s">
        <v>154</v>
      </c>
    </row>
    <row r="100" spans="2:65" s="12" customFormat="1">
      <c r="B100" s="227"/>
      <c r="C100" s="228"/>
      <c r="D100" s="214" t="s">
        <v>260</v>
      </c>
      <c r="E100" s="229" t="s">
        <v>21</v>
      </c>
      <c r="F100" s="230" t="s">
        <v>1297</v>
      </c>
      <c r="G100" s="228"/>
      <c r="H100" s="231">
        <v>-35.393000000000001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260</v>
      </c>
      <c r="AU100" s="237" t="s">
        <v>81</v>
      </c>
      <c r="AV100" s="12" t="s">
        <v>81</v>
      </c>
      <c r="AW100" s="12" t="s">
        <v>35</v>
      </c>
      <c r="AX100" s="12" t="s">
        <v>71</v>
      </c>
      <c r="AY100" s="237" t="s">
        <v>154</v>
      </c>
    </row>
    <row r="101" spans="2:65" s="13" customFormat="1">
      <c r="B101" s="246"/>
      <c r="C101" s="247"/>
      <c r="D101" s="214" t="s">
        <v>260</v>
      </c>
      <c r="E101" s="248" t="s">
        <v>602</v>
      </c>
      <c r="F101" s="249" t="s">
        <v>668</v>
      </c>
      <c r="G101" s="247"/>
      <c r="H101" s="250">
        <v>202.55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260</v>
      </c>
      <c r="AU101" s="256" t="s">
        <v>81</v>
      </c>
      <c r="AV101" s="13" t="s">
        <v>156</v>
      </c>
      <c r="AW101" s="13" t="s">
        <v>35</v>
      </c>
      <c r="AX101" s="13" t="s">
        <v>71</v>
      </c>
      <c r="AY101" s="256" t="s">
        <v>154</v>
      </c>
    </row>
    <row r="102" spans="2:65" s="12" customFormat="1">
      <c r="B102" s="227"/>
      <c r="C102" s="228"/>
      <c r="D102" s="214" t="s">
        <v>260</v>
      </c>
      <c r="E102" s="229" t="s">
        <v>604</v>
      </c>
      <c r="F102" s="230" t="s">
        <v>669</v>
      </c>
      <c r="G102" s="228"/>
      <c r="H102" s="231">
        <v>50.637999999999998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260</v>
      </c>
      <c r="AU102" s="237" t="s">
        <v>81</v>
      </c>
      <c r="AV102" s="12" t="s">
        <v>81</v>
      </c>
      <c r="AW102" s="12" t="s">
        <v>35</v>
      </c>
      <c r="AX102" s="12" t="s">
        <v>79</v>
      </c>
      <c r="AY102" s="237" t="s">
        <v>154</v>
      </c>
    </row>
    <row r="103" spans="2:65" s="1" customFormat="1" ht="16.5" customHeight="1">
      <c r="B103" s="42"/>
      <c r="C103" s="202" t="s">
        <v>161</v>
      </c>
      <c r="D103" s="202" t="s">
        <v>157</v>
      </c>
      <c r="E103" s="203" t="s">
        <v>670</v>
      </c>
      <c r="F103" s="204" t="s">
        <v>671</v>
      </c>
      <c r="G103" s="205" t="s">
        <v>160</v>
      </c>
      <c r="H103" s="206">
        <v>25.318999999999999</v>
      </c>
      <c r="I103" s="207"/>
      <c r="J103" s="208">
        <f>ROUND(I103*H103,2)</f>
        <v>0</v>
      </c>
      <c r="K103" s="204" t="s">
        <v>21</v>
      </c>
      <c r="L103" s="62"/>
      <c r="M103" s="209" t="s">
        <v>21</v>
      </c>
      <c r="N103" s="210" t="s">
        <v>42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161</v>
      </c>
      <c r="AT103" s="25" t="s">
        <v>157</v>
      </c>
      <c r="AU103" s="25" t="s">
        <v>81</v>
      </c>
      <c r="AY103" s="25" t="s">
        <v>154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79</v>
      </c>
      <c r="BK103" s="213">
        <f>ROUND(I103*H103,2)</f>
        <v>0</v>
      </c>
      <c r="BL103" s="25" t="s">
        <v>161</v>
      </c>
      <c r="BM103" s="25" t="s">
        <v>1298</v>
      </c>
    </row>
    <row r="104" spans="2:65" s="12" customFormat="1">
      <c r="B104" s="227"/>
      <c r="C104" s="228"/>
      <c r="D104" s="214" t="s">
        <v>260</v>
      </c>
      <c r="E104" s="229" t="s">
        <v>21</v>
      </c>
      <c r="F104" s="230" t="s">
        <v>673</v>
      </c>
      <c r="G104" s="228"/>
      <c r="H104" s="231">
        <v>25.318999999999999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260</v>
      </c>
      <c r="AU104" s="237" t="s">
        <v>81</v>
      </c>
      <c r="AV104" s="12" t="s">
        <v>81</v>
      </c>
      <c r="AW104" s="12" t="s">
        <v>35</v>
      </c>
      <c r="AX104" s="12" t="s">
        <v>79</v>
      </c>
      <c r="AY104" s="237" t="s">
        <v>154</v>
      </c>
    </row>
    <row r="105" spans="2:65" s="1" customFormat="1" ht="16.5" customHeight="1">
      <c r="B105" s="42"/>
      <c r="C105" s="202" t="s">
        <v>168</v>
      </c>
      <c r="D105" s="202" t="s">
        <v>157</v>
      </c>
      <c r="E105" s="203" t="s">
        <v>674</v>
      </c>
      <c r="F105" s="204" t="s">
        <v>675</v>
      </c>
      <c r="G105" s="205" t="s">
        <v>160</v>
      </c>
      <c r="H105" s="206">
        <v>91.147999999999996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79</v>
      </c>
      <c r="BK105" s="213">
        <f>ROUND(I105*H105,2)</f>
        <v>0</v>
      </c>
      <c r="BL105" s="25" t="s">
        <v>161</v>
      </c>
      <c r="BM105" s="25" t="s">
        <v>1299</v>
      </c>
    </row>
    <row r="106" spans="2:65" s="12" customFormat="1">
      <c r="B106" s="227"/>
      <c r="C106" s="228"/>
      <c r="D106" s="214" t="s">
        <v>260</v>
      </c>
      <c r="E106" s="229" t="s">
        <v>606</v>
      </c>
      <c r="F106" s="230" t="s">
        <v>677</v>
      </c>
      <c r="G106" s="228"/>
      <c r="H106" s="231">
        <v>91.147999999999996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260</v>
      </c>
      <c r="AU106" s="237" t="s">
        <v>81</v>
      </c>
      <c r="AV106" s="12" t="s">
        <v>81</v>
      </c>
      <c r="AW106" s="12" t="s">
        <v>35</v>
      </c>
      <c r="AX106" s="12" t="s">
        <v>79</v>
      </c>
      <c r="AY106" s="237" t="s">
        <v>154</v>
      </c>
    </row>
    <row r="107" spans="2:65" s="1" customFormat="1" ht="16.5" customHeight="1">
      <c r="B107" s="42"/>
      <c r="C107" s="202" t="s">
        <v>172</v>
      </c>
      <c r="D107" s="202" t="s">
        <v>157</v>
      </c>
      <c r="E107" s="203" t="s">
        <v>678</v>
      </c>
      <c r="F107" s="204" t="s">
        <v>679</v>
      </c>
      <c r="G107" s="205" t="s">
        <v>160</v>
      </c>
      <c r="H107" s="206">
        <v>45.573999999999998</v>
      </c>
      <c r="I107" s="207"/>
      <c r="J107" s="208">
        <f>ROUND(I107*H107,2)</f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79</v>
      </c>
      <c r="BK107" s="213">
        <f>ROUND(I107*H107,2)</f>
        <v>0</v>
      </c>
      <c r="BL107" s="25" t="s">
        <v>161</v>
      </c>
      <c r="BM107" s="25" t="s">
        <v>1300</v>
      </c>
    </row>
    <row r="108" spans="2:65" s="12" customFormat="1">
      <c r="B108" s="227"/>
      <c r="C108" s="228"/>
      <c r="D108" s="214" t="s">
        <v>260</v>
      </c>
      <c r="E108" s="229" t="s">
        <v>21</v>
      </c>
      <c r="F108" s="230" t="s">
        <v>681</v>
      </c>
      <c r="G108" s="228"/>
      <c r="H108" s="231">
        <v>45.573999999999998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260</v>
      </c>
      <c r="AU108" s="237" t="s">
        <v>81</v>
      </c>
      <c r="AV108" s="12" t="s">
        <v>81</v>
      </c>
      <c r="AW108" s="12" t="s">
        <v>35</v>
      </c>
      <c r="AX108" s="12" t="s">
        <v>79</v>
      </c>
      <c r="AY108" s="237" t="s">
        <v>154</v>
      </c>
    </row>
    <row r="109" spans="2:65" s="1" customFormat="1" ht="16.5" customHeight="1">
      <c r="B109" s="42"/>
      <c r="C109" s="202" t="s">
        <v>176</v>
      </c>
      <c r="D109" s="202" t="s">
        <v>157</v>
      </c>
      <c r="E109" s="203" t="s">
        <v>682</v>
      </c>
      <c r="F109" s="204" t="s">
        <v>683</v>
      </c>
      <c r="G109" s="205" t="s">
        <v>160</v>
      </c>
      <c r="H109" s="206">
        <v>60.765000000000001</v>
      </c>
      <c r="I109" s="207"/>
      <c r="J109" s="208">
        <f>ROUND(I109*H109,2)</f>
        <v>0</v>
      </c>
      <c r="K109" s="204" t="s">
        <v>21</v>
      </c>
      <c r="L109" s="62"/>
      <c r="M109" s="209" t="s">
        <v>21</v>
      </c>
      <c r="N109" s="210" t="s">
        <v>42</v>
      </c>
      <c r="O109" s="43"/>
      <c r="P109" s="211">
        <f>O109*H109</f>
        <v>0</v>
      </c>
      <c r="Q109" s="211">
        <v>1.0460000000000001E-2</v>
      </c>
      <c r="R109" s="211">
        <f>Q109*H109</f>
        <v>0.63560190000000005</v>
      </c>
      <c r="S109" s="211">
        <v>0</v>
      </c>
      <c r="T109" s="212">
        <f>S109*H109</f>
        <v>0</v>
      </c>
      <c r="AR109" s="25" t="s">
        <v>161</v>
      </c>
      <c r="AT109" s="25" t="s">
        <v>157</v>
      </c>
      <c r="AU109" s="25" t="s">
        <v>81</v>
      </c>
      <c r="AY109" s="25" t="s">
        <v>154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79</v>
      </c>
      <c r="BK109" s="213">
        <f>ROUND(I109*H109,2)</f>
        <v>0</v>
      </c>
      <c r="BL109" s="25" t="s">
        <v>161</v>
      </c>
      <c r="BM109" s="25" t="s">
        <v>1301</v>
      </c>
    </row>
    <row r="110" spans="2:65" s="12" customFormat="1">
      <c r="B110" s="227"/>
      <c r="C110" s="228"/>
      <c r="D110" s="214" t="s">
        <v>260</v>
      </c>
      <c r="E110" s="229" t="s">
        <v>608</v>
      </c>
      <c r="F110" s="230" t="s">
        <v>685</v>
      </c>
      <c r="G110" s="228"/>
      <c r="H110" s="231">
        <v>60.765000000000001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260</v>
      </c>
      <c r="AU110" s="237" t="s">
        <v>81</v>
      </c>
      <c r="AV110" s="12" t="s">
        <v>81</v>
      </c>
      <c r="AW110" s="12" t="s">
        <v>35</v>
      </c>
      <c r="AX110" s="12" t="s">
        <v>79</v>
      </c>
      <c r="AY110" s="237" t="s">
        <v>154</v>
      </c>
    </row>
    <row r="111" spans="2:65" s="1" customFormat="1" ht="16.5" customHeight="1">
      <c r="B111" s="42"/>
      <c r="C111" s="202" t="s">
        <v>190</v>
      </c>
      <c r="D111" s="202" t="s">
        <v>157</v>
      </c>
      <c r="E111" s="203" t="s">
        <v>694</v>
      </c>
      <c r="F111" s="204" t="s">
        <v>695</v>
      </c>
      <c r="G111" s="205" t="s">
        <v>195</v>
      </c>
      <c r="H111" s="206">
        <v>164.7</v>
      </c>
      <c r="I111" s="207"/>
      <c r="J111" s="208">
        <f>ROUND(I111*H111,2)</f>
        <v>0</v>
      </c>
      <c r="K111" s="204" t="s">
        <v>21</v>
      </c>
      <c r="L111" s="62"/>
      <c r="M111" s="209" t="s">
        <v>21</v>
      </c>
      <c r="N111" s="210" t="s">
        <v>42</v>
      </c>
      <c r="O111" s="43"/>
      <c r="P111" s="211">
        <f>O111*H111</f>
        <v>0</v>
      </c>
      <c r="Q111" s="211">
        <v>8.4000000000000003E-4</v>
      </c>
      <c r="R111" s="211">
        <f>Q111*H111</f>
        <v>0.138348</v>
      </c>
      <c r="S111" s="211">
        <v>0</v>
      </c>
      <c r="T111" s="212">
        <f>S111*H111</f>
        <v>0</v>
      </c>
      <c r="AR111" s="25" t="s">
        <v>161</v>
      </c>
      <c r="AT111" s="25" t="s">
        <v>157</v>
      </c>
      <c r="AU111" s="25" t="s">
        <v>81</v>
      </c>
      <c r="AY111" s="25" t="s">
        <v>154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79</v>
      </c>
      <c r="BK111" s="213">
        <f>ROUND(I111*H111,2)</f>
        <v>0</v>
      </c>
      <c r="BL111" s="25" t="s">
        <v>161</v>
      </c>
      <c r="BM111" s="25" t="s">
        <v>1302</v>
      </c>
    </row>
    <row r="112" spans="2:65" s="15" customFormat="1">
      <c r="B112" s="268"/>
      <c r="C112" s="269"/>
      <c r="D112" s="214" t="s">
        <v>260</v>
      </c>
      <c r="E112" s="270" t="s">
        <v>21</v>
      </c>
      <c r="F112" s="271" t="s">
        <v>1303</v>
      </c>
      <c r="G112" s="269"/>
      <c r="H112" s="270" t="s">
        <v>21</v>
      </c>
      <c r="I112" s="272"/>
      <c r="J112" s="269"/>
      <c r="K112" s="269"/>
      <c r="L112" s="273"/>
      <c r="M112" s="274"/>
      <c r="N112" s="275"/>
      <c r="O112" s="275"/>
      <c r="P112" s="275"/>
      <c r="Q112" s="275"/>
      <c r="R112" s="275"/>
      <c r="S112" s="275"/>
      <c r="T112" s="276"/>
      <c r="AT112" s="277" t="s">
        <v>260</v>
      </c>
      <c r="AU112" s="277" t="s">
        <v>81</v>
      </c>
      <c r="AV112" s="15" t="s">
        <v>79</v>
      </c>
      <c r="AW112" s="15" t="s">
        <v>35</v>
      </c>
      <c r="AX112" s="15" t="s">
        <v>71</v>
      </c>
      <c r="AY112" s="277" t="s">
        <v>154</v>
      </c>
    </row>
    <row r="113" spans="2:65" s="12" customFormat="1">
      <c r="B113" s="227"/>
      <c r="C113" s="228"/>
      <c r="D113" s="214" t="s">
        <v>260</v>
      </c>
      <c r="E113" s="229" t="s">
        <v>21</v>
      </c>
      <c r="F113" s="230" t="s">
        <v>1304</v>
      </c>
      <c r="G113" s="228"/>
      <c r="H113" s="231">
        <v>164.7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260</v>
      </c>
      <c r="AU113" s="237" t="s">
        <v>81</v>
      </c>
      <c r="AV113" s="12" t="s">
        <v>81</v>
      </c>
      <c r="AW113" s="12" t="s">
        <v>35</v>
      </c>
      <c r="AX113" s="12" t="s">
        <v>71</v>
      </c>
      <c r="AY113" s="237" t="s">
        <v>154</v>
      </c>
    </row>
    <row r="114" spans="2:65" s="14" customFormat="1">
      <c r="B114" s="257"/>
      <c r="C114" s="258"/>
      <c r="D114" s="214" t="s">
        <v>260</v>
      </c>
      <c r="E114" s="259" t="s">
        <v>598</v>
      </c>
      <c r="F114" s="260" t="s">
        <v>698</v>
      </c>
      <c r="G114" s="258"/>
      <c r="H114" s="261">
        <v>164.7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AT114" s="267" t="s">
        <v>260</v>
      </c>
      <c r="AU114" s="267" t="s">
        <v>81</v>
      </c>
      <c r="AV114" s="14" t="s">
        <v>161</v>
      </c>
      <c r="AW114" s="14" t="s">
        <v>35</v>
      </c>
      <c r="AX114" s="14" t="s">
        <v>79</v>
      </c>
      <c r="AY114" s="267" t="s">
        <v>154</v>
      </c>
    </row>
    <row r="115" spans="2:65" s="1" customFormat="1" ht="16.5" customHeight="1">
      <c r="B115" s="42"/>
      <c r="C115" s="202" t="s">
        <v>198</v>
      </c>
      <c r="D115" s="202" t="s">
        <v>157</v>
      </c>
      <c r="E115" s="203" t="s">
        <v>699</v>
      </c>
      <c r="F115" s="204" t="s">
        <v>700</v>
      </c>
      <c r="G115" s="205" t="s">
        <v>195</v>
      </c>
      <c r="H115" s="206">
        <v>168.94</v>
      </c>
      <c r="I115" s="207"/>
      <c r="J115" s="208">
        <f>ROUND(I115*H115,2)</f>
        <v>0</v>
      </c>
      <c r="K115" s="204" t="s">
        <v>21</v>
      </c>
      <c r="L115" s="62"/>
      <c r="M115" s="209" t="s">
        <v>21</v>
      </c>
      <c r="N115" s="210" t="s">
        <v>42</v>
      </c>
      <c r="O115" s="43"/>
      <c r="P115" s="211">
        <f>O115*H115</f>
        <v>0</v>
      </c>
      <c r="Q115" s="211">
        <v>8.4999999999999995E-4</v>
      </c>
      <c r="R115" s="211">
        <f>Q115*H115</f>
        <v>0.14359899999999998</v>
      </c>
      <c r="S115" s="211">
        <v>0</v>
      </c>
      <c r="T115" s="212">
        <f>S115*H115</f>
        <v>0</v>
      </c>
      <c r="AR115" s="25" t="s">
        <v>161</v>
      </c>
      <c r="AT115" s="25" t="s">
        <v>157</v>
      </c>
      <c r="AU115" s="25" t="s">
        <v>81</v>
      </c>
      <c r="AY115" s="25" t="s">
        <v>154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79</v>
      </c>
      <c r="BK115" s="213">
        <f>ROUND(I115*H115,2)</f>
        <v>0</v>
      </c>
      <c r="BL115" s="25" t="s">
        <v>161</v>
      </c>
      <c r="BM115" s="25" t="s">
        <v>1305</v>
      </c>
    </row>
    <row r="116" spans="2:65" s="12" customFormat="1">
      <c r="B116" s="227"/>
      <c r="C116" s="228"/>
      <c r="D116" s="214" t="s">
        <v>260</v>
      </c>
      <c r="E116" s="229" t="s">
        <v>21</v>
      </c>
      <c r="F116" s="230" t="s">
        <v>1306</v>
      </c>
      <c r="G116" s="228"/>
      <c r="H116" s="231">
        <v>122.4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260</v>
      </c>
      <c r="AU116" s="237" t="s">
        <v>81</v>
      </c>
      <c r="AV116" s="12" t="s">
        <v>81</v>
      </c>
      <c r="AW116" s="12" t="s">
        <v>35</v>
      </c>
      <c r="AX116" s="12" t="s">
        <v>71</v>
      </c>
      <c r="AY116" s="237" t="s">
        <v>154</v>
      </c>
    </row>
    <row r="117" spans="2:65" s="12" customFormat="1">
      <c r="B117" s="227"/>
      <c r="C117" s="228"/>
      <c r="D117" s="214" t="s">
        <v>260</v>
      </c>
      <c r="E117" s="229" t="s">
        <v>21</v>
      </c>
      <c r="F117" s="230" t="s">
        <v>1307</v>
      </c>
      <c r="G117" s="228"/>
      <c r="H117" s="231">
        <v>46.54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260</v>
      </c>
      <c r="AU117" s="237" t="s">
        <v>81</v>
      </c>
      <c r="AV117" s="12" t="s">
        <v>81</v>
      </c>
      <c r="AW117" s="12" t="s">
        <v>35</v>
      </c>
      <c r="AX117" s="12" t="s">
        <v>71</v>
      </c>
      <c r="AY117" s="237" t="s">
        <v>154</v>
      </c>
    </row>
    <row r="118" spans="2:65" s="14" customFormat="1">
      <c r="B118" s="257"/>
      <c r="C118" s="258"/>
      <c r="D118" s="214" t="s">
        <v>260</v>
      </c>
      <c r="E118" s="259" t="s">
        <v>600</v>
      </c>
      <c r="F118" s="260" t="s">
        <v>698</v>
      </c>
      <c r="G118" s="258"/>
      <c r="H118" s="261">
        <v>168.94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AT118" s="267" t="s">
        <v>260</v>
      </c>
      <c r="AU118" s="267" t="s">
        <v>81</v>
      </c>
      <c r="AV118" s="14" t="s">
        <v>161</v>
      </c>
      <c r="AW118" s="14" t="s">
        <v>35</v>
      </c>
      <c r="AX118" s="14" t="s">
        <v>79</v>
      </c>
      <c r="AY118" s="267" t="s">
        <v>154</v>
      </c>
    </row>
    <row r="119" spans="2:65" s="1" customFormat="1" ht="16.5" customHeight="1">
      <c r="B119" s="42"/>
      <c r="C119" s="202" t="s">
        <v>202</v>
      </c>
      <c r="D119" s="202" t="s">
        <v>157</v>
      </c>
      <c r="E119" s="203" t="s">
        <v>707</v>
      </c>
      <c r="F119" s="204" t="s">
        <v>708</v>
      </c>
      <c r="G119" s="205" t="s">
        <v>195</v>
      </c>
      <c r="H119" s="206">
        <v>164.7</v>
      </c>
      <c r="I119" s="207"/>
      <c r="J119" s="208">
        <f>ROUND(I119*H119,2)</f>
        <v>0</v>
      </c>
      <c r="K119" s="204" t="s">
        <v>21</v>
      </c>
      <c r="L119" s="62"/>
      <c r="M119" s="209" t="s">
        <v>21</v>
      </c>
      <c r="N119" s="210" t="s">
        <v>42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161</v>
      </c>
      <c r="AT119" s="25" t="s">
        <v>157</v>
      </c>
      <c r="AU119" s="25" t="s">
        <v>81</v>
      </c>
      <c r="AY119" s="25" t="s">
        <v>154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79</v>
      </c>
      <c r="BK119" s="213">
        <f>ROUND(I119*H119,2)</f>
        <v>0</v>
      </c>
      <c r="BL119" s="25" t="s">
        <v>161</v>
      </c>
      <c r="BM119" s="25" t="s">
        <v>1308</v>
      </c>
    </row>
    <row r="120" spans="2:65" s="12" customFormat="1">
      <c r="B120" s="227"/>
      <c r="C120" s="228"/>
      <c r="D120" s="214" t="s">
        <v>260</v>
      </c>
      <c r="E120" s="229" t="s">
        <v>21</v>
      </c>
      <c r="F120" s="230" t="s">
        <v>598</v>
      </c>
      <c r="G120" s="228"/>
      <c r="H120" s="231">
        <v>164.7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260</v>
      </c>
      <c r="AU120" s="237" t="s">
        <v>81</v>
      </c>
      <c r="AV120" s="12" t="s">
        <v>81</v>
      </c>
      <c r="AW120" s="12" t="s">
        <v>35</v>
      </c>
      <c r="AX120" s="12" t="s">
        <v>79</v>
      </c>
      <c r="AY120" s="237" t="s">
        <v>154</v>
      </c>
    </row>
    <row r="121" spans="2:65" s="1" customFormat="1" ht="16.5" customHeight="1">
      <c r="B121" s="42"/>
      <c r="C121" s="202" t="s">
        <v>262</v>
      </c>
      <c r="D121" s="202" t="s">
        <v>157</v>
      </c>
      <c r="E121" s="203" t="s">
        <v>710</v>
      </c>
      <c r="F121" s="204" t="s">
        <v>711</v>
      </c>
      <c r="G121" s="205" t="s">
        <v>195</v>
      </c>
      <c r="H121" s="206">
        <v>168.94</v>
      </c>
      <c r="I121" s="207"/>
      <c r="J121" s="208">
        <f>ROUND(I121*H121,2)</f>
        <v>0</v>
      </c>
      <c r="K121" s="204" t="s">
        <v>21</v>
      </c>
      <c r="L121" s="62"/>
      <c r="M121" s="209" t="s">
        <v>21</v>
      </c>
      <c r="N121" s="210" t="s">
        <v>42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161</v>
      </c>
      <c r="AT121" s="25" t="s">
        <v>157</v>
      </c>
      <c r="AU121" s="25" t="s">
        <v>81</v>
      </c>
      <c r="AY121" s="25" t="s">
        <v>154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79</v>
      </c>
      <c r="BK121" s="213">
        <f>ROUND(I121*H121,2)</f>
        <v>0</v>
      </c>
      <c r="BL121" s="25" t="s">
        <v>161</v>
      </c>
      <c r="BM121" s="25" t="s">
        <v>1309</v>
      </c>
    </row>
    <row r="122" spans="2:65" s="12" customFormat="1">
      <c r="B122" s="227"/>
      <c r="C122" s="228"/>
      <c r="D122" s="214" t="s">
        <v>260</v>
      </c>
      <c r="E122" s="229" t="s">
        <v>21</v>
      </c>
      <c r="F122" s="230" t="s">
        <v>600</v>
      </c>
      <c r="G122" s="228"/>
      <c r="H122" s="231">
        <v>168.94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260</v>
      </c>
      <c r="AU122" s="237" t="s">
        <v>81</v>
      </c>
      <c r="AV122" s="12" t="s">
        <v>81</v>
      </c>
      <c r="AW122" s="12" t="s">
        <v>35</v>
      </c>
      <c r="AX122" s="12" t="s">
        <v>79</v>
      </c>
      <c r="AY122" s="237" t="s">
        <v>154</v>
      </c>
    </row>
    <row r="123" spans="2:65" s="1" customFormat="1" ht="16.5" customHeight="1">
      <c r="B123" s="42"/>
      <c r="C123" s="202" t="s">
        <v>266</v>
      </c>
      <c r="D123" s="202" t="s">
        <v>157</v>
      </c>
      <c r="E123" s="203" t="s">
        <v>1115</v>
      </c>
      <c r="F123" s="204" t="s">
        <v>1116</v>
      </c>
      <c r="G123" s="205" t="s">
        <v>160</v>
      </c>
      <c r="H123" s="206">
        <v>70.893000000000001</v>
      </c>
      <c r="I123" s="207"/>
      <c r="J123" s="208">
        <f>ROUND(I123*H123,2)</f>
        <v>0</v>
      </c>
      <c r="K123" s="204" t="s">
        <v>21</v>
      </c>
      <c r="L123" s="62"/>
      <c r="M123" s="209" t="s">
        <v>21</v>
      </c>
      <c r="N123" s="210" t="s">
        <v>42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161</v>
      </c>
      <c r="AT123" s="25" t="s">
        <v>157</v>
      </c>
      <c r="AU123" s="25" t="s">
        <v>81</v>
      </c>
      <c r="AY123" s="25" t="s">
        <v>154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79</v>
      </c>
      <c r="BK123" s="213">
        <f>ROUND(I123*H123,2)</f>
        <v>0</v>
      </c>
      <c r="BL123" s="25" t="s">
        <v>161</v>
      </c>
      <c r="BM123" s="25" t="s">
        <v>1310</v>
      </c>
    </row>
    <row r="124" spans="2:65" s="12" customFormat="1">
      <c r="B124" s="227"/>
      <c r="C124" s="228"/>
      <c r="D124" s="214" t="s">
        <v>260</v>
      </c>
      <c r="E124" s="229" t="s">
        <v>21</v>
      </c>
      <c r="F124" s="230" t="s">
        <v>1311</v>
      </c>
      <c r="G124" s="228"/>
      <c r="H124" s="231">
        <v>70.893000000000001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260</v>
      </c>
      <c r="AU124" s="237" t="s">
        <v>81</v>
      </c>
      <c r="AV124" s="12" t="s">
        <v>81</v>
      </c>
      <c r="AW124" s="12" t="s">
        <v>35</v>
      </c>
      <c r="AX124" s="12" t="s">
        <v>79</v>
      </c>
      <c r="AY124" s="237" t="s">
        <v>154</v>
      </c>
    </row>
    <row r="125" spans="2:65" s="1" customFormat="1" ht="16.5" customHeight="1">
      <c r="B125" s="42"/>
      <c r="C125" s="202" t="s">
        <v>212</v>
      </c>
      <c r="D125" s="202" t="s">
        <v>157</v>
      </c>
      <c r="E125" s="203" t="s">
        <v>1119</v>
      </c>
      <c r="F125" s="204" t="s">
        <v>1120</v>
      </c>
      <c r="G125" s="205" t="s">
        <v>160</v>
      </c>
      <c r="H125" s="206">
        <v>30.382999999999999</v>
      </c>
      <c r="I125" s="207"/>
      <c r="J125" s="208">
        <f>ROUND(I125*H125,2)</f>
        <v>0</v>
      </c>
      <c r="K125" s="204" t="s">
        <v>21</v>
      </c>
      <c r="L125" s="62"/>
      <c r="M125" s="209" t="s">
        <v>21</v>
      </c>
      <c r="N125" s="210" t="s">
        <v>42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161</v>
      </c>
      <c r="AT125" s="25" t="s">
        <v>157</v>
      </c>
      <c r="AU125" s="25" t="s">
        <v>81</v>
      </c>
      <c r="AY125" s="25" t="s">
        <v>154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79</v>
      </c>
      <c r="BK125" s="213">
        <f>ROUND(I125*H125,2)</f>
        <v>0</v>
      </c>
      <c r="BL125" s="25" t="s">
        <v>161</v>
      </c>
      <c r="BM125" s="25" t="s">
        <v>1312</v>
      </c>
    </row>
    <row r="126" spans="2:65" s="12" customFormat="1">
      <c r="B126" s="227"/>
      <c r="C126" s="228"/>
      <c r="D126" s="214" t="s">
        <v>260</v>
      </c>
      <c r="E126" s="229" t="s">
        <v>21</v>
      </c>
      <c r="F126" s="230" t="s">
        <v>1313</v>
      </c>
      <c r="G126" s="228"/>
      <c r="H126" s="231">
        <v>30.382999999999999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260</v>
      </c>
      <c r="AU126" s="237" t="s">
        <v>81</v>
      </c>
      <c r="AV126" s="12" t="s">
        <v>81</v>
      </c>
      <c r="AW126" s="12" t="s">
        <v>35</v>
      </c>
      <c r="AX126" s="12" t="s">
        <v>79</v>
      </c>
      <c r="AY126" s="237" t="s">
        <v>154</v>
      </c>
    </row>
    <row r="127" spans="2:65" s="1" customFormat="1" ht="16.5" customHeight="1">
      <c r="B127" s="42"/>
      <c r="C127" s="202" t="s">
        <v>217</v>
      </c>
      <c r="D127" s="202" t="s">
        <v>157</v>
      </c>
      <c r="E127" s="203" t="s">
        <v>724</v>
      </c>
      <c r="F127" s="204" t="s">
        <v>725</v>
      </c>
      <c r="G127" s="205" t="s">
        <v>160</v>
      </c>
      <c r="H127" s="206">
        <v>114.238</v>
      </c>
      <c r="I127" s="207"/>
      <c r="J127" s="208">
        <f>ROUND(I127*H127,2)</f>
        <v>0</v>
      </c>
      <c r="K127" s="204" t="s">
        <v>21</v>
      </c>
      <c r="L127" s="62"/>
      <c r="M127" s="209" t="s">
        <v>21</v>
      </c>
      <c r="N127" s="210" t="s">
        <v>42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161</v>
      </c>
      <c r="AT127" s="25" t="s">
        <v>157</v>
      </c>
      <c r="AU127" s="25" t="s">
        <v>81</v>
      </c>
      <c r="AY127" s="25" t="s">
        <v>154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79</v>
      </c>
      <c r="BK127" s="213">
        <f>ROUND(I127*H127,2)</f>
        <v>0</v>
      </c>
      <c r="BL127" s="25" t="s">
        <v>161</v>
      </c>
      <c r="BM127" s="25" t="s">
        <v>1314</v>
      </c>
    </row>
    <row r="128" spans="2:65" s="12" customFormat="1">
      <c r="B128" s="227"/>
      <c r="C128" s="228"/>
      <c r="D128" s="214" t="s">
        <v>260</v>
      </c>
      <c r="E128" s="229" t="s">
        <v>21</v>
      </c>
      <c r="F128" s="230" t="s">
        <v>1125</v>
      </c>
      <c r="G128" s="228"/>
      <c r="H128" s="231">
        <v>114.238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260</v>
      </c>
      <c r="AU128" s="237" t="s">
        <v>81</v>
      </c>
      <c r="AV128" s="12" t="s">
        <v>81</v>
      </c>
      <c r="AW128" s="12" t="s">
        <v>35</v>
      </c>
      <c r="AX128" s="12" t="s">
        <v>79</v>
      </c>
      <c r="AY128" s="237" t="s">
        <v>154</v>
      </c>
    </row>
    <row r="129" spans="2:65" s="1" customFormat="1" ht="16.5" customHeight="1">
      <c r="B129" s="42"/>
      <c r="C129" s="202" t="s">
        <v>10</v>
      </c>
      <c r="D129" s="202" t="s">
        <v>157</v>
      </c>
      <c r="E129" s="203" t="s">
        <v>165</v>
      </c>
      <c r="F129" s="204" t="s">
        <v>166</v>
      </c>
      <c r="G129" s="205" t="s">
        <v>160</v>
      </c>
      <c r="H129" s="206">
        <v>76.927000000000007</v>
      </c>
      <c r="I129" s="207"/>
      <c r="J129" s="208">
        <f>ROUND(I129*H129,2)</f>
        <v>0</v>
      </c>
      <c r="K129" s="204" t="s">
        <v>21</v>
      </c>
      <c r="L129" s="62"/>
      <c r="M129" s="209" t="s">
        <v>21</v>
      </c>
      <c r="N129" s="210" t="s">
        <v>42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161</v>
      </c>
      <c r="AT129" s="25" t="s">
        <v>157</v>
      </c>
      <c r="AU129" s="25" t="s">
        <v>81</v>
      </c>
      <c r="AY129" s="25" t="s">
        <v>154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79</v>
      </c>
      <c r="BK129" s="213">
        <f>ROUND(I129*H129,2)</f>
        <v>0</v>
      </c>
      <c r="BL129" s="25" t="s">
        <v>161</v>
      </c>
      <c r="BM129" s="25" t="s">
        <v>1315</v>
      </c>
    </row>
    <row r="130" spans="2:65" s="12" customFormat="1">
      <c r="B130" s="227"/>
      <c r="C130" s="228"/>
      <c r="D130" s="214" t="s">
        <v>260</v>
      </c>
      <c r="E130" s="229" t="s">
        <v>21</v>
      </c>
      <c r="F130" s="230" t="s">
        <v>729</v>
      </c>
      <c r="G130" s="228"/>
      <c r="H130" s="231">
        <v>76.927000000000007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260</v>
      </c>
      <c r="AU130" s="237" t="s">
        <v>81</v>
      </c>
      <c r="AV130" s="12" t="s">
        <v>81</v>
      </c>
      <c r="AW130" s="12" t="s">
        <v>35</v>
      </c>
      <c r="AX130" s="12" t="s">
        <v>79</v>
      </c>
      <c r="AY130" s="237" t="s">
        <v>154</v>
      </c>
    </row>
    <row r="131" spans="2:65" s="1" customFormat="1" ht="25.5" customHeight="1">
      <c r="B131" s="42"/>
      <c r="C131" s="202" t="s">
        <v>230</v>
      </c>
      <c r="D131" s="202" t="s">
        <v>157</v>
      </c>
      <c r="E131" s="203" t="s">
        <v>169</v>
      </c>
      <c r="F131" s="204" t="s">
        <v>170</v>
      </c>
      <c r="G131" s="205" t="s">
        <v>160</v>
      </c>
      <c r="H131" s="206">
        <v>76.927000000000007</v>
      </c>
      <c r="I131" s="207"/>
      <c r="J131" s="208">
        <f>ROUND(I131*H131,2)</f>
        <v>0</v>
      </c>
      <c r="K131" s="204" t="s">
        <v>21</v>
      </c>
      <c r="L131" s="62"/>
      <c r="M131" s="209" t="s">
        <v>21</v>
      </c>
      <c r="N131" s="210" t="s">
        <v>42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161</v>
      </c>
      <c r="AT131" s="25" t="s">
        <v>157</v>
      </c>
      <c r="AU131" s="25" t="s">
        <v>81</v>
      </c>
      <c r="AY131" s="25" t="s">
        <v>154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79</v>
      </c>
      <c r="BK131" s="213">
        <f>ROUND(I131*H131,2)</f>
        <v>0</v>
      </c>
      <c r="BL131" s="25" t="s">
        <v>161</v>
      </c>
      <c r="BM131" s="25" t="s">
        <v>1316</v>
      </c>
    </row>
    <row r="132" spans="2:65" s="1" customFormat="1" ht="27">
      <c r="B132" s="42"/>
      <c r="C132" s="64"/>
      <c r="D132" s="214" t="s">
        <v>163</v>
      </c>
      <c r="E132" s="64"/>
      <c r="F132" s="215" t="s">
        <v>731</v>
      </c>
      <c r="G132" s="64"/>
      <c r="H132" s="64"/>
      <c r="I132" s="173"/>
      <c r="J132" s="64"/>
      <c r="K132" s="64"/>
      <c r="L132" s="62"/>
      <c r="M132" s="216"/>
      <c r="N132" s="43"/>
      <c r="O132" s="43"/>
      <c r="P132" s="43"/>
      <c r="Q132" s="43"/>
      <c r="R132" s="43"/>
      <c r="S132" s="43"/>
      <c r="T132" s="79"/>
      <c r="AT132" s="25" t="s">
        <v>163</v>
      </c>
      <c r="AU132" s="25" t="s">
        <v>81</v>
      </c>
    </row>
    <row r="133" spans="2:65" s="1" customFormat="1" ht="16.5" customHeight="1">
      <c r="B133" s="42"/>
      <c r="C133" s="202" t="s">
        <v>235</v>
      </c>
      <c r="D133" s="202" t="s">
        <v>157</v>
      </c>
      <c r="E133" s="203" t="s">
        <v>732</v>
      </c>
      <c r="F133" s="204" t="s">
        <v>733</v>
      </c>
      <c r="G133" s="205" t="s">
        <v>160</v>
      </c>
      <c r="H133" s="206">
        <v>60.765000000000001</v>
      </c>
      <c r="I133" s="207"/>
      <c r="J133" s="208">
        <f>ROUND(I133*H133,2)</f>
        <v>0</v>
      </c>
      <c r="K133" s="204" t="s">
        <v>21</v>
      </c>
      <c r="L133" s="62"/>
      <c r="M133" s="209" t="s">
        <v>21</v>
      </c>
      <c r="N133" s="210" t="s">
        <v>42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161</v>
      </c>
      <c r="AT133" s="25" t="s">
        <v>157</v>
      </c>
      <c r="AU133" s="25" t="s">
        <v>81</v>
      </c>
      <c r="AY133" s="25" t="s">
        <v>154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79</v>
      </c>
      <c r="BK133" s="213">
        <f>ROUND(I133*H133,2)</f>
        <v>0</v>
      </c>
      <c r="BL133" s="25" t="s">
        <v>161</v>
      </c>
      <c r="BM133" s="25" t="s">
        <v>1317</v>
      </c>
    </row>
    <row r="134" spans="2:65" s="12" customFormat="1">
      <c r="B134" s="227"/>
      <c r="C134" s="228"/>
      <c r="D134" s="214" t="s">
        <v>260</v>
      </c>
      <c r="E134" s="229" t="s">
        <v>620</v>
      </c>
      <c r="F134" s="230" t="s">
        <v>735</v>
      </c>
      <c r="G134" s="228"/>
      <c r="H134" s="231">
        <v>137.69200000000001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260</v>
      </c>
      <c r="AU134" s="237" t="s">
        <v>81</v>
      </c>
      <c r="AV134" s="12" t="s">
        <v>81</v>
      </c>
      <c r="AW134" s="12" t="s">
        <v>35</v>
      </c>
      <c r="AX134" s="12" t="s">
        <v>71</v>
      </c>
      <c r="AY134" s="237" t="s">
        <v>154</v>
      </c>
    </row>
    <row r="135" spans="2:65" s="12" customFormat="1">
      <c r="B135" s="227"/>
      <c r="C135" s="228"/>
      <c r="D135" s="214" t="s">
        <v>260</v>
      </c>
      <c r="E135" s="229" t="s">
        <v>21</v>
      </c>
      <c r="F135" s="230" t="s">
        <v>736</v>
      </c>
      <c r="G135" s="228"/>
      <c r="H135" s="231">
        <v>60.765000000000001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260</v>
      </c>
      <c r="AU135" s="237" t="s">
        <v>81</v>
      </c>
      <c r="AV135" s="12" t="s">
        <v>81</v>
      </c>
      <c r="AW135" s="12" t="s">
        <v>35</v>
      </c>
      <c r="AX135" s="12" t="s">
        <v>79</v>
      </c>
      <c r="AY135" s="237" t="s">
        <v>154</v>
      </c>
    </row>
    <row r="136" spans="2:65" s="1" customFormat="1" ht="25.5" customHeight="1">
      <c r="B136" s="42"/>
      <c r="C136" s="202" t="s">
        <v>239</v>
      </c>
      <c r="D136" s="202" t="s">
        <v>157</v>
      </c>
      <c r="E136" s="203" t="s">
        <v>737</v>
      </c>
      <c r="F136" s="204" t="s">
        <v>738</v>
      </c>
      <c r="G136" s="205" t="s">
        <v>160</v>
      </c>
      <c r="H136" s="206">
        <v>60.765000000000001</v>
      </c>
      <c r="I136" s="207"/>
      <c r="J136" s="208">
        <f>ROUND(I136*H136,2)</f>
        <v>0</v>
      </c>
      <c r="K136" s="204" t="s">
        <v>21</v>
      </c>
      <c r="L136" s="62"/>
      <c r="M136" s="209" t="s">
        <v>21</v>
      </c>
      <c r="N136" s="210" t="s">
        <v>42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161</v>
      </c>
      <c r="AT136" s="25" t="s">
        <v>157</v>
      </c>
      <c r="AU136" s="25" t="s">
        <v>81</v>
      </c>
      <c r="AY136" s="25" t="s">
        <v>154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79</v>
      </c>
      <c r="BK136" s="213">
        <f>ROUND(I136*H136,2)</f>
        <v>0</v>
      </c>
      <c r="BL136" s="25" t="s">
        <v>161</v>
      </c>
      <c r="BM136" s="25" t="s">
        <v>1318</v>
      </c>
    </row>
    <row r="137" spans="2:65" s="1" customFormat="1" ht="27">
      <c r="B137" s="42"/>
      <c r="C137" s="64"/>
      <c r="D137" s="214" t="s">
        <v>163</v>
      </c>
      <c r="E137" s="64"/>
      <c r="F137" s="215" t="s">
        <v>731</v>
      </c>
      <c r="G137" s="64"/>
      <c r="H137" s="64"/>
      <c r="I137" s="173"/>
      <c r="J137" s="64"/>
      <c r="K137" s="64"/>
      <c r="L137" s="62"/>
      <c r="M137" s="216"/>
      <c r="N137" s="43"/>
      <c r="O137" s="43"/>
      <c r="P137" s="43"/>
      <c r="Q137" s="43"/>
      <c r="R137" s="43"/>
      <c r="S137" s="43"/>
      <c r="T137" s="79"/>
      <c r="AT137" s="25" t="s">
        <v>163</v>
      </c>
      <c r="AU137" s="25" t="s">
        <v>81</v>
      </c>
    </row>
    <row r="138" spans="2:65" s="1" customFormat="1" ht="16.5" customHeight="1">
      <c r="B138" s="42"/>
      <c r="C138" s="202" t="s">
        <v>299</v>
      </c>
      <c r="D138" s="202" t="s">
        <v>157</v>
      </c>
      <c r="E138" s="203" t="s">
        <v>740</v>
      </c>
      <c r="F138" s="204" t="s">
        <v>741</v>
      </c>
      <c r="G138" s="205" t="s">
        <v>160</v>
      </c>
      <c r="H138" s="206">
        <v>57.119</v>
      </c>
      <c r="I138" s="207"/>
      <c r="J138" s="208">
        <f>ROUND(I138*H138,2)</f>
        <v>0</v>
      </c>
      <c r="K138" s="204" t="s">
        <v>21</v>
      </c>
      <c r="L138" s="62"/>
      <c r="M138" s="209" t="s">
        <v>21</v>
      </c>
      <c r="N138" s="210" t="s">
        <v>42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161</v>
      </c>
      <c r="AT138" s="25" t="s">
        <v>157</v>
      </c>
      <c r="AU138" s="25" t="s">
        <v>81</v>
      </c>
      <c r="AY138" s="25" t="s">
        <v>154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79</v>
      </c>
      <c r="BK138" s="213">
        <f>ROUND(I138*H138,2)</f>
        <v>0</v>
      </c>
      <c r="BL138" s="25" t="s">
        <v>161</v>
      </c>
      <c r="BM138" s="25" t="s">
        <v>1319</v>
      </c>
    </row>
    <row r="139" spans="2:65" s="12" customFormat="1">
      <c r="B139" s="227"/>
      <c r="C139" s="228"/>
      <c r="D139" s="214" t="s">
        <v>260</v>
      </c>
      <c r="E139" s="229" t="s">
        <v>21</v>
      </c>
      <c r="F139" s="230" t="s">
        <v>743</v>
      </c>
      <c r="G139" s="228"/>
      <c r="H139" s="231">
        <v>57.119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260</v>
      </c>
      <c r="AU139" s="237" t="s">
        <v>81</v>
      </c>
      <c r="AV139" s="12" t="s">
        <v>81</v>
      </c>
      <c r="AW139" s="12" t="s">
        <v>35</v>
      </c>
      <c r="AX139" s="12" t="s">
        <v>79</v>
      </c>
      <c r="AY139" s="237" t="s">
        <v>154</v>
      </c>
    </row>
    <row r="140" spans="2:65" s="1" customFormat="1" ht="16.5" customHeight="1">
      <c r="B140" s="42"/>
      <c r="C140" s="202" t="s">
        <v>206</v>
      </c>
      <c r="D140" s="202" t="s">
        <v>157</v>
      </c>
      <c r="E140" s="203" t="s">
        <v>173</v>
      </c>
      <c r="F140" s="204" t="s">
        <v>174</v>
      </c>
      <c r="G140" s="205" t="s">
        <v>160</v>
      </c>
      <c r="H140" s="206">
        <v>202.55</v>
      </c>
      <c r="I140" s="207"/>
      <c r="J140" s="208">
        <f>ROUND(I140*H140,2)</f>
        <v>0</v>
      </c>
      <c r="K140" s="204" t="s">
        <v>21</v>
      </c>
      <c r="L140" s="62"/>
      <c r="M140" s="209" t="s">
        <v>21</v>
      </c>
      <c r="N140" s="210" t="s">
        <v>42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161</v>
      </c>
      <c r="AT140" s="25" t="s">
        <v>157</v>
      </c>
      <c r="AU140" s="25" t="s">
        <v>81</v>
      </c>
      <c r="AY140" s="25" t="s">
        <v>154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79</v>
      </c>
      <c r="BK140" s="213">
        <f>ROUND(I140*H140,2)</f>
        <v>0</v>
      </c>
      <c r="BL140" s="25" t="s">
        <v>161</v>
      </c>
      <c r="BM140" s="25" t="s">
        <v>1320</v>
      </c>
    </row>
    <row r="141" spans="2:65" s="12" customFormat="1">
      <c r="B141" s="227"/>
      <c r="C141" s="228"/>
      <c r="D141" s="214" t="s">
        <v>260</v>
      </c>
      <c r="E141" s="229" t="s">
        <v>21</v>
      </c>
      <c r="F141" s="230" t="s">
        <v>602</v>
      </c>
      <c r="G141" s="228"/>
      <c r="H141" s="231">
        <v>202.55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260</v>
      </c>
      <c r="AU141" s="237" t="s">
        <v>81</v>
      </c>
      <c r="AV141" s="12" t="s">
        <v>81</v>
      </c>
      <c r="AW141" s="12" t="s">
        <v>35</v>
      </c>
      <c r="AX141" s="12" t="s">
        <v>79</v>
      </c>
      <c r="AY141" s="237" t="s">
        <v>154</v>
      </c>
    </row>
    <row r="142" spans="2:65" s="1" customFormat="1" ht="16.5" customHeight="1">
      <c r="B142" s="42"/>
      <c r="C142" s="202" t="s">
        <v>9</v>
      </c>
      <c r="D142" s="202" t="s">
        <v>157</v>
      </c>
      <c r="E142" s="203" t="s">
        <v>177</v>
      </c>
      <c r="F142" s="204" t="s">
        <v>178</v>
      </c>
      <c r="G142" s="205" t="s">
        <v>179</v>
      </c>
      <c r="H142" s="206">
        <v>137.69200000000001</v>
      </c>
      <c r="I142" s="207"/>
      <c r="J142" s="208">
        <f>ROUND(I142*H142,2)</f>
        <v>0</v>
      </c>
      <c r="K142" s="204" t="s">
        <v>21</v>
      </c>
      <c r="L142" s="62"/>
      <c r="M142" s="209" t="s">
        <v>21</v>
      </c>
      <c r="N142" s="210" t="s">
        <v>42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161</v>
      </c>
      <c r="AT142" s="25" t="s">
        <v>157</v>
      </c>
      <c r="AU142" s="25" t="s">
        <v>81</v>
      </c>
      <c r="AY142" s="25" t="s">
        <v>154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79</v>
      </c>
      <c r="BK142" s="213">
        <f>ROUND(I142*H142,2)</f>
        <v>0</v>
      </c>
      <c r="BL142" s="25" t="s">
        <v>161</v>
      </c>
      <c r="BM142" s="25" t="s">
        <v>1321</v>
      </c>
    </row>
    <row r="143" spans="2:65" s="12" customFormat="1">
      <c r="B143" s="227"/>
      <c r="C143" s="228"/>
      <c r="D143" s="214" t="s">
        <v>260</v>
      </c>
      <c r="E143" s="229" t="s">
        <v>21</v>
      </c>
      <c r="F143" s="230" t="s">
        <v>620</v>
      </c>
      <c r="G143" s="228"/>
      <c r="H143" s="231">
        <v>137.69200000000001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260</v>
      </c>
      <c r="AU143" s="237" t="s">
        <v>81</v>
      </c>
      <c r="AV143" s="12" t="s">
        <v>81</v>
      </c>
      <c r="AW143" s="12" t="s">
        <v>35</v>
      </c>
      <c r="AX143" s="12" t="s">
        <v>79</v>
      </c>
      <c r="AY143" s="237" t="s">
        <v>154</v>
      </c>
    </row>
    <row r="144" spans="2:65" s="1" customFormat="1" ht="16.5" customHeight="1">
      <c r="B144" s="42"/>
      <c r="C144" s="202" t="s">
        <v>249</v>
      </c>
      <c r="D144" s="202" t="s">
        <v>157</v>
      </c>
      <c r="E144" s="203" t="s">
        <v>747</v>
      </c>
      <c r="F144" s="204" t="s">
        <v>748</v>
      </c>
      <c r="G144" s="205" t="s">
        <v>160</v>
      </c>
      <c r="H144" s="206">
        <v>114.239</v>
      </c>
      <c r="I144" s="207"/>
      <c r="J144" s="208">
        <f>ROUND(I144*H144,2)</f>
        <v>0</v>
      </c>
      <c r="K144" s="204" t="s">
        <v>21</v>
      </c>
      <c r="L144" s="62"/>
      <c r="M144" s="209" t="s">
        <v>21</v>
      </c>
      <c r="N144" s="210" t="s">
        <v>42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161</v>
      </c>
      <c r="AT144" s="25" t="s">
        <v>157</v>
      </c>
      <c r="AU144" s="25" t="s">
        <v>81</v>
      </c>
      <c r="AY144" s="25" t="s">
        <v>154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79</v>
      </c>
      <c r="BK144" s="213">
        <f>ROUND(I144*H144,2)</f>
        <v>0</v>
      </c>
      <c r="BL144" s="25" t="s">
        <v>161</v>
      </c>
      <c r="BM144" s="25" t="s">
        <v>1322</v>
      </c>
    </row>
    <row r="145" spans="2:65" s="12" customFormat="1" ht="27">
      <c r="B145" s="227"/>
      <c r="C145" s="228"/>
      <c r="D145" s="214" t="s">
        <v>260</v>
      </c>
      <c r="E145" s="229" t="s">
        <v>1063</v>
      </c>
      <c r="F145" s="230" t="s">
        <v>1323</v>
      </c>
      <c r="G145" s="228"/>
      <c r="H145" s="231">
        <v>7.7389999999999999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260</v>
      </c>
      <c r="AU145" s="237" t="s">
        <v>81</v>
      </c>
      <c r="AV145" s="12" t="s">
        <v>81</v>
      </c>
      <c r="AW145" s="12" t="s">
        <v>35</v>
      </c>
      <c r="AX145" s="12" t="s">
        <v>71</v>
      </c>
      <c r="AY145" s="237" t="s">
        <v>154</v>
      </c>
    </row>
    <row r="146" spans="2:65" s="12" customFormat="1">
      <c r="B146" s="227"/>
      <c r="C146" s="228"/>
      <c r="D146" s="214" t="s">
        <v>260</v>
      </c>
      <c r="E146" s="229" t="s">
        <v>622</v>
      </c>
      <c r="F146" s="230" t="s">
        <v>1324</v>
      </c>
      <c r="G146" s="228"/>
      <c r="H146" s="231">
        <v>80.572000000000003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260</v>
      </c>
      <c r="AU146" s="237" t="s">
        <v>81</v>
      </c>
      <c r="AV146" s="12" t="s">
        <v>81</v>
      </c>
      <c r="AW146" s="12" t="s">
        <v>35</v>
      </c>
      <c r="AX146" s="12" t="s">
        <v>71</v>
      </c>
      <c r="AY146" s="237" t="s">
        <v>154</v>
      </c>
    </row>
    <row r="147" spans="2:65" s="12" customFormat="1">
      <c r="B147" s="227"/>
      <c r="C147" s="228"/>
      <c r="D147" s="214" t="s">
        <v>260</v>
      </c>
      <c r="E147" s="229" t="s">
        <v>624</v>
      </c>
      <c r="F147" s="230" t="s">
        <v>1136</v>
      </c>
      <c r="G147" s="228"/>
      <c r="H147" s="231">
        <v>114.239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260</v>
      </c>
      <c r="AU147" s="237" t="s">
        <v>81</v>
      </c>
      <c r="AV147" s="12" t="s">
        <v>81</v>
      </c>
      <c r="AW147" s="12" t="s">
        <v>35</v>
      </c>
      <c r="AX147" s="12" t="s">
        <v>79</v>
      </c>
      <c r="AY147" s="237" t="s">
        <v>154</v>
      </c>
    </row>
    <row r="148" spans="2:65" s="1" customFormat="1" ht="16.5" customHeight="1">
      <c r="B148" s="42"/>
      <c r="C148" s="217" t="s">
        <v>310</v>
      </c>
      <c r="D148" s="217" t="s">
        <v>187</v>
      </c>
      <c r="E148" s="218" t="s">
        <v>752</v>
      </c>
      <c r="F148" s="219" t="s">
        <v>753</v>
      </c>
      <c r="G148" s="220" t="s">
        <v>179</v>
      </c>
      <c r="H148" s="221">
        <v>114.24</v>
      </c>
      <c r="I148" s="222"/>
      <c r="J148" s="223">
        <f>ROUND(I148*H148,2)</f>
        <v>0</v>
      </c>
      <c r="K148" s="219" t="s">
        <v>21</v>
      </c>
      <c r="L148" s="224"/>
      <c r="M148" s="225" t="s">
        <v>21</v>
      </c>
      <c r="N148" s="226" t="s">
        <v>42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190</v>
      </c>
      <c r="AT148" s="25" t="s">
        <v>187</v>
      </c>
      <c r="AU148" s="25" t="s">
        <v>81</v>
      </c>
      <c r="AY148" s="25" t="s">
        <v>154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79</v>
      </c>
      <c r="BK148" s="213">
        <f>ROUND(I148*H148,2)</f>
        <v>0</v>
      </c>
      <c r="BL148" s="25" t="s">
        <v>161</v>
      </c>
      <c r="BM148" s="25" t="s">
        <v>1325</v>
      </c>
    </row>
    <row r="149" spans="2:65" s="1" customFormat="1" ht="27">
      <c r="B149" s="42"/>
      <c r="C149" s="64"/>
      <c r="D149" s="214" t="s">
        <v>163</v>
      </c>
      <c r="E149" s="64"/>
      <c r="F149" s="215" t="s">
        <v>755</v>
      </c>
      <c r="G149" s="64"/>
      <c r="H149" s="64"/>
      <c r="I149" s="173"/>
      <c r="J149" s="64"/>
      <c r="K149" s="64"/>
      <c r="L149" s="62"/>
      <c r="M149" s="216"/>
      <c r="N149" s="43"/>
      <c r="O149" s="43"/>
      <c r="P149" s="43"/>
      <c r="Q149" s="43"/>
      <c r="R149" s="43"/>
      <c r="S149" s="43"/>
      <c r="T149" s="79"/>
      <c r="AT149" s="25" t="s">
        <v>163</v>
      </c>
      <c r="AU149" s="25" t="s">
        <v>81</v>
      </c>
    </row>
    <row r="150" spans="2:65" s="12" customFormat="1">
      <c r="B150" s="227"/>
      <c r="C150" s="228"/>
      <c r="D150" s="214" t="s">
        <v>260</v>
      </c>
      <c r="E150" s="229" t="s">
        <v>610</v>
      </c>
      <c r="F150" s="230" t="s">
        <v>756</v>
      </c>
      <c r="G150" s="228"/>
      <c r="H150" s="231">
        <v>57.12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260</v>
      </c>
      <c r="AU150" s="237" t="s">
        <v>81</v>
      </c>
      <c r="AV150" s="12" t="s">
        <v>81</v>
      </c>
      <c r="AW150" s="12" t="s">
        <v>35</v>
      </c>
      <c r="AX150" s="12" t="s">
        <v>71</v>
      </c>
      <c r="AY150" s="237" t="s">
        <v>154</v>
      </c>
    </row>
    <row r="151" spans="2:65" s="12" customFormat="1">
      <c r="B151" s="227"/>
      <c r="C151" s="228"/>
      <c r="D151" s="214" t="s">
        <v>260</v>
      </c>
      <c r="E151" s="229" t="s">
        <v>21</v>
      </c>
      <c r="F151" s="230" t="s">
        <v>757</v>
      </c>
      <c r="G151" s="228"/>
      <c r="H151" s="231">
        <v>114.24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260</v>
      </c>
      <c r="AU151" s="237" t="s">
        <v>81</v>
      </c>
      <c r="AV151" s="12" t="s">
        <v>81</v>
      </c>
      <c r="AW151" s="12" t="s">
        <v>35</v>
      </c>
      <c r="AX151" s="12" t="s">
        <v>79</v>
      </c>
      <c r="AY151" s="237" t="s">
        <v>154</v>
      </c>
    </row>
    <row r="152" spans="2:65" s="1" customFormat="1" ht="16.5" customHeight="1">
      <c r="B152" s="42"/>
      <c r="C152" s="202" t="s">
        <v>315</v>
      </c>
      <c r="D152" s="202" t="s">
        <v>157</v>
      </c>
      <c r="E152" s="203" t="s">
        <v>758</v>
      </c>
      <c r="F152" s="204" t="s">
        <v>759</v>
      </c>
      <c r="G152" s="205" t="s">
        <v>160</v>
      </c>
      <c r="H152" s="206">
        <v>67.143000000000001</v>
      </c>
      <c r="I152" s="207"/>
      <c r="J152" s="208">
        <f>ROUND(I152*H152,2)</f>
        <v>0</v>
      </c>
      <c r="K152" s="204" t="s">
        <v>21</v>
      </c>
      <c r="L152" s="62"/>
      <c r="M152" s="209" t="s">
        <v>21</v>
      </c>
      <c r="N152" s="210" t="s">
        <v>42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161</v>
      </c>
      <c r="AT152" s="25" t="s">
        <v>157</v>
      </c>
      <c r="AU152" s="25" t="s">
        <v>81</v>
      </c>
      <c r="AY152" s="25" t="s">
        <v>154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79</v>
      </c>
      <c r="BK152" s="213">
        <f>ROUND(I152*H152,2)</f>
        <v>0</v>
      </c>
      <c r="BL152" s="25" t="s">
        <v>161</v>
      </c>
      <c r="BM152" s="25" t="s">
        <v>1326</v>
      </c>
    </row>
    <row r="153" spans="2:65" s="12" customFormat="1">
      <c r="B153" s="227"/>
      <c r="C153" s="228"/>
      <c r="D153" s="214" t="s">
        <v>260</v>
      </c>
      <c r="E153" s="229" t="s">
        <v>592</v>
      </c>
      <c r="F153" s="230" t="s">
        <v>1327</v>
      </c>
      <c r="G153" s="228"/>
      <c r="H153" s="231">
        <v>67.143000000000001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260</v>
      </c>
      <c r="AU153" s="237" t="s">
        <v>81</v>
      </c>
      <c r="AV153" s="12" t="s">
        <v>81</v>
      </c>
      <c r="AW153" s="12" t="s">
        <v>35</v>
      </c>
      <c r="AX153" s="12" t="s">
        <v>79</v>
      </c>
      <c r="AY153" s="237" t="s">
        <v>154</v>
      </c>
    </row>
    <row r="154" spans="2:65" s="1" customFormat="1" ht="16.5" customHeight="1">
      <c r="B154" s="42"/>
      <c r="C154" s="217" t="s">
        <v>321</v>
      </c>
      <c r="D154" s="217" t="s">
        <v>187</v>
      </c>
      <c r="E154" s="218" t="s">
        <v>762</v>
      </c>
      <c r="F154" s="219" t="s">
        <v>763</v>
      </c>
      <c r="G154" s="220" t="s">
        <v>179</v>
      </c>
      <c r="H154" s="221">
        <v>134.286</v>
      </c>
      <c r="I154" s="222"/>
      <c r="J154" s="223">
        <f>ROUND(I154*H154,2)</f>
        <v>0</v>
      </c>
      <c r="K154" s="219" t="s">
        <v>21</v>
      </c>
      <c r="L154" s="224"/>
      <c r="M154" s="225" t="s">
        <v>21</v>
      </c>
      <c r="N154" s="226" t="s">
        <v>42</v>
      </c>
      <c r="O154" s="43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190</v>
      </c>
      <c r="AT154" s="25" t="s">
        <v>187</v>
      </c>
      <c r="AU154" s="25" t="s">
        <v>81</v>
      </c>
      <c r="AY154" s="25" t="s">
        <v>154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79</v>
      </c>
      <c r="BK154" s="213">
        <f>ROUND(I154*H154,2)</f>
        <v>0</v>
      </c>
      <c r="BL154" s="25" t="s">
        <v>161</v>
      </c>
      <c r="BM154" s="25" t="s">
        <v>1328</v>
      </c>
    </row>
    <row r="155" spans="2:65" s="12" customFormat="1">
      <c r="B155" s="227"/>
      <c r="C155" s="228"/>
      <c r="D155" s="214" t="s">
        <v>260</v>
      </c>
      <c r="E155" s="229" t="s">
        <v>21</v>
      </c>
      <c r="F155" s="230" t="s">
        <v>765</v>
      </c>
      <c r="G155" s="228"/>
      <c r="H155" s="231">
        <v>134.286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260</v>
      </c>
      <c r="AU155" s="237" t="s">
        <v>81</v>
      </c>
      <c r="AV155" s="12" t="s">
        <v>81</v>
      </c>
      <c r="AW155" s="12" t="s">
        <v>35</v>
      </c>
      <c r="AX155" s="12" t="s">
        <v>79</v>
      </c>
      <c r="AY155" s="237" t="s">
        <v>154</v>
      </c>
    </row>
    <row r="156" spans="2:65" s="11" customFormat="1" ht="29.85" customHeight="1">
      <c r="B156" s="186"/>
      <c r="C156" s="187"/>
      <c r="D156" s="188" t="s">
        <v>70</v>
      </c>
      <c r="E156" s="200" t="s">
        <v>161</v>
      </c>
      <c r="F156" s="200" t="s">
        <v>244</v>
      </c>
      <c r="G156" s="187"/>
      <c r="H156" s="187"/>
      <c r="I156" s="190"/>
      <c r="J156" s="201">
        <f>BK156</f>
        <v>0</v>
      </c>
      <c r="K156" s="187"/>
      <c r="L156" s="192"/>
      <c r="M156" s="193"/>
      <c r="N156" s="194"/>
      <c r="O156" s="194"/>
      <c r="P156" s="195">
        <f>SUM(P157:P162)</f>
        <v>0</v>
      </c>
      <c r="Q156" s="194"/>
      <c r="R156" s="195">
        <f>SUM(R157:R162)</f>
        <v>2.018268</v>
      </c>
      <c r="S156" s="194"/>
      <c r="T156" s="196">
        <f>SUM(T157:T162)</f>
        <v>0</v>
      </c>
      <c r="AR156" s="197" t="s">
        <v>79</v>
      </c>
      <c r="AT156" s="198" t="s">
        <v>70</v>
      </c>
      <c r="AU156" s="198" t="s">
        <v>79</v>
      </c>
      <c r="AY156" s="197" t="s">
        <v>154</v>
      </c>
      <c r="BK156" s="199">
        <f>SUM(BK157:BK162)</f>
        <v>0</v>
      </c>
    </row>
    <row r="157" spans="2:65" s="1" customFormat="1" ht="16.5" customHeight="1">
      <c r="B157" s="42"/>
      <c r="C157" s="202" t="s">
        <v>325</v>
      </c>
      <c r="D157" s="202" t="s">
        <v>157</v>
      </c>
      <c r="E157" s="203" t="s">
        <v>770</v>
      </c>
      <c r="F157" s="204" t="s">
        <v>771</v>
      </c>
      <c r="G157" s="205" t="s">
        <v>160</v>
      </c>
      <c r="H157" s="206">
        <v>13.429</v>
      </c>
      <c r="I157" s="207"/>
      <c r="J157" s="208">
        <f>ROUND(I157*H157,2)</f>
        <v>0</v>
      </c>
      <c r="K157" s="204" t="s">
        <v>21</v>
      </c>
      <c r="L157" s="62"/>
      <c r="M157" s="209" t="s">
        <v>21</v>
      </c>
      <c r="N157" s="210" t="s">
        <v>42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161</v>
      </c>
      <c r="AT157" s="25" t="s">
        <v>157</v>
      </c>
      <c r="AU157" s="25" t="s">
        <v>81</v>
      </c>
      <c r="AY157" s="25" t="s">
        <v>154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79</v>
      </c>
      <c r="BK157" s="213">
        <f>ROUND(I157*H157,2)</f>
        <v>0</v>
      </c>
      <c r="BL157" s="25" t="s">
        <v>161</v>
      </c>
      <c r="BM157" s="25" t="s">
        <v>1329</v>
      </c>
    </row>
    <row r="158" spans="2:65" s="12" customFormat="1">
      <c r="B158" s="227"/>
      <c r="C158" s="228"/>
      <c r="D158" s="214" t="s">
        <v>260</v>
      </c>
      <c r="E158" s="229" t="s">
        <v>590</v>
      </c>
      <c r="F158" s="230" t="s">
        <v>1330</v>
      </c>
      <c r="G158" s="228"/>
      <c r="H158" s="231">
        <v>13.429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260</v>
      </c>
      <c r="AU158" s="237" t="s">
        <v>81</v>
      </c>
      <c r="AV158" s="12" t="s">
        <v>81</v>
      </c>
      <c r="AW158" s="12" t="s">
        <v>35</v>
      </c>
      <c r="AX158" s="12" t="s">
        <v>79</v>
      </c>
      <c r="AY158" s="237" t="s">
        <v>154</v>
      </c>
    </row>
    <row r="159" spans="2:65" s="1" customFormat="1" ht="16.5" customHeight="1">
      <c r="B159" s="42"/>
      <c r="C159" s="202" t="s">
        <v>221</v>
      </c>
      <c r="D159" s="202" t="s">
        <v>157</v>
      </c>
      <c r="E159" s="203" t="s">
        <v>1149</v>
      </c>
      <c r="F159" s="204" t="s">
        <v>1150</v>
      </c>
      <c r="G159" s="205" t="s">
        <v>160</v>
      </c>
      <c r="H159" s="206">
        <v>0.9</v>
      </c>
      <c r="I159" s="207"/>
      <c r="J159" s="208">
        <f>ROUND(I159*H159,2)</f>
        <v>0</v>
      </c>
      <c r="K159" s="204" t="s">
        <v>21</v>
      </c>
      <c r="L159" s="62"/>
      <c r="M159" s="209" t="s">
        <v>21</v>
      </c>
      <c r="N159" s="210" t="s">
        <v>42</v>
      </c>
      <c r="O159" s="43"/>
      <c r="P159" s="211">
        <f>O159*H159</f>
        <v>0</v>
      </c>
      <c r="Q159" s="211">
        <v>2.234</v>
      </c>
      <c r="R159" s="211">
        <f>Q159*H159</f>
        <v>2.0106000000000002</v>
      </c>
      <c r="S159" s="211">
        <v>0</v>
      </c>
      <c r="T159" s="212">
        <f>S159*H159</f>
        <v>0</v>
      </c>
      <c r="AR159" s="25" t="s">
        <v>161</v>
      </c>
      <c r="AT159" s="25" t="s">
        <v>157</v>
      </c>
      <c r="AU159" s="25" t="s">
        <v>81</v>
      </c>
      <c r="AY159" s="25" t="s">
        <v>154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79</v>
      </c>
      <c r="BK159" s="213">
        <f>ROUND(I159*H159,2)</f>
        <v>0</v>
      </c>
      <c r="BL159" s="25" t="s">
        <v>161</v>
      </c>
      <c r="BM159" s="25" t="s">
        <v>1331</v>
      </c>
    </row>
    <row r="160" spans="2:65" s="12" customFormat="1">
      <c r="B160" s="227"/>
      <c r="C160" s="228"/>
      <c r="D160" s="214" t="s">
        <v>260</v>
      </c>
      <c r="E160" s="229" t="s">
        <v>21</v>
      </c>
      <c r="F160" s="230" t="s">
        <v>1332</v>
      </c>
      <c r="G160" s="228"/>
      <c r="H160" s="231">
        <v>0.9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260</v>
      </c>
      <c r="AU160" s="237" t="s">
        <v>81</v>
      </c>
      <c r="AV160" s="12" t="s">
        <v>81</v>
      </c>
      <c r="AW160" s="12" t="s">
        <v>35</v>
      </c>
      <c r="AX160" s="12" t="s">
        <v>79</v>
      </c>
      <c r="AY160" s="237" t="s">
        <v>154</v>
      </c>
    </row>
    <row r="161" spans="2:65" s="1" customFormat="1" ht="16.5" customHeight="1">
      <c r="B161" s="42"/>
      <c r="C161" s="202" t="s">
        <v>270</v>
      </c>
      <c r="D161" s="202" t="s">
        <v>157</v>
      </c>
      <c r="E161" s="203" t="s">
        <v>1153</v>
      </c>
      <c r="F161" s="204" t="s">
        <v>1154</v>
      </c>
      <c r="G161" s="205" t="s">
        <v>195</v>
      </c>
      <c r="H161" s="206">
        <v>1.2</v>
      </c>
      <c r="I161" s="207"/>
      <c r="J161" s="208">
        <f>ROUND(I161*H161,2)</f>
        <v>0</v>
      </c>
      <c r="K161" s="204" t="s">
        <v>21</v>
      </c>
      <c r="L161" s="62"/>
      <c r="M161" s="209" t="s">
        <v>21</v>
      </c>
      <c r="N161" s="210" t="s">
        <v>42</v>
      </c>
      <c r="O161" s="43"/>
      <c r="P161" s="211">
        <f>O161*H161</f>
        <v>0</v>
      </c>
      <c r="Q161" s="211">
        <v>6.3899999999999998E-3</v>
      </c>
      <c r="R161" s="211">
        <f>Q161*H161</f>
        <v>7.6679999999999995E-3</v>
      </c>
      <c r="S161" s="211">
        <v>0</v>
      </c>
      <c r="T161" s="212">
        <f>S161*H161</f>
        <v>0</v>
      </c>
      <c r="AR161" s="25" t="s">
        <v>161</v>
      </c>
      <c r="AT161" s="25" t="s">
        <v>157</v>
      </c>
      <c r="AU161" s="25" t="s">
        <v>81</v>
      </c>
      <c r="AY161" s="25" t="s">
        <v>154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79</v>
      </c>
      <c r="BK161" s="213">
        <f>ROUND(I161*H161,2)</f>
        <v>0</v>
      </c>
      <c r="BL161" s="25" t="s">
        <v>161</v>
      </c>
      <c r="BM161" s="25" t="s">
        <v>1333</v>
      </c>
    </row>
    <row r="162" spans="2:65" s="12" customFormat="1">
      <c r="B162" s="227"/>
      <c r="C162" s="228"/>
      <c r="D162" s="214" t="s">
        <v>260</v>
      </c>
      <c r="E162" s="229" t="s">
        <v>21</v>
      </c>
      <c r="F162" s="230" t="s">
        <v>1334</v>
      </c>
      <c r="G162" s="228"/>
      <c r="H162" s="231">
        <v>1.2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260</v>
      </c>
      <c r="AU162" s="237" t="s">
        <v>81</v>
      </c>
      <c r="AV162" s="12" t="s">
        <v>81</v>
      </c>
      <c r="AW162" s="12" t="s">
        <v>35</v>
      </c>
      <c r="AX162" s="12" t="s">
        <v>79</v>
      </c>
      <c r="AY162" s="237" t="s">
        <v>154</v>
      </c>
    </row>
    <row r="163" spans="2:65" s="11" customFormat="1" ht="29.85" customHeight="1">
      <c r="B163" s="186"/>
      <c r="C163" s="187"/>
      <c r="D163" s="188" t="s">
        <v>70</v>
      </c>
      <c r="E163" s="200" t="s">
        <v>168</v>
      </c>
      <c r="F163" s="200" t="s">
        <v>391</v>
      </c>
      <c r="G163" s="187"/>
      <c r="H163" s="187"/>
      <c r="I163" s="190"/>
      <c r="J163" s="201">
        <f>BK163</f>
        <v>0</v>
      </c>
      <c r="K163" s="187"/>
      <c r="L163" s="192"/>
      <c r="M163" s="193"/>
      <c r="N163" s="194"/>
      <c r="O163" s="194"/>
      <c r="P163" s="195">
        <f>SUM(P164:P165)</f>
        <v>0</v>
      </c>
      <c r="Q163" s="194"/>
      <c r="R163" s="195">
        <f>SUM(R164:R165)</f>
        <v>0</v>
      </c>
      <c r="S163" s="194"/>
      <c r="T163" s="196">
        <f>SUM(T164:T165)</f>
        <v>0</v>
      </c>
      <c r="AR163" s="197" t="s">
        <v>79</v>
      </c>
      <c r="AT163" s="198" t="s">
        <v>70</v>
      </c>
      <c r="AU163" s="198" t="s">
        <v>79</v>
      </c>
      <c r="AY163" s="197" t="s">
        <v>154</v>
      </c>
      <c r="BK163" s="199">
        <f>SUM(BK164:BK165)</f>
        <v>0</v>
      </c>
    </row>
    <row r="164" spans="2:65" s="1" customFormat="1" ht="16.5" customHeight="1">
      <c r="B164" s="42"/>
      <c r="C164" s="202" t="s">
        <v>274</v>
      </c>
      <c r="D164" s="202" t="s">
        <v>157</v>
      </c>
      <c r="E164" s="203" t="s">
        <v>1157</v>
      </c>
      <c r="F164" s="204" t="s">
        <v>1158</v>
      </c>
      <c r="G164" s="205" t="s">
        <v>195</v>
      </c>
      <c r="H164" s="206">
        <v>129.76300000000001</v>
      </c>
      <c r="I164" s="207"/>
      <c r="J164" s="208">
        <f>ROUND(I164*H164,2)</f>
        <v>0</v>
      </c>
      <c r="K164" s="204" t="s">
        <v>21</v>
      </c>
      <c r="L164" s="62"/>
      <c r="M164" s="209" t="s">
        <v>21</v>
      </c>
      <c r="N164" s="210" t="s">
        <v>42</v>
      </c>
      <c r="O164" s="43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161</v>
      </c>
      <c r="AT164" s="25" t="s">
        <v>157</v>
      </c>
      <c r="AU164" s="25" t="s">
        <v>81</v>
      </c>
      <c r="AY164" s="25" t="s">
        <v>154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79</v>
      </c>
      <c r="BK164" s="213">
        <f>ROUND(I164*H164,2)</f>
        <v>0</v>
      </c>
      <c r="BL164" s="25" t="s">
        <v>161</v>
      </c>
      <c r="BM164" s="25" t="s">
        <v>1335</v>
      </c>
    </row>
    <row r="165" spans="2:65" s="12" customFormat="1">
      <c r="B165" s="227"/>
      <c r="C165" s="228"/>
      <c r="D165" s="214" t="s">
        <v>260</v>
      </c>
      <c r="E165" s="229" t="s">
        <v>21</v>
      </c>
      <c r="F165" s="230" t="s">
        <v>1336</v>
      </c>
      <c r="G165" s="228"/>
      <c r="H165" s="231">
        <v>129.76300000000001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260</v>
      </c>
      <c r="AU165" s="237" t="s">
        <v>81</v>
      </c>
      <c r="AV165" s="12" t="s">
        <v>81</v>
      </c>
      <c r="AW165" s="12" t="s">
        <v>35</v>
      </c>
      <c r="AX165" s="12" t="s">
        <v>79</v>
      </c>
      <c r="AY165" s="237" t="s">
        <v>154</v>
      </c>
    </row>
    <row r="166" spans="2:65" s="11" customFormat="1" ht="29.85" customHeight="1">
      <c r="B166" s="186"/>
      <c r="C166" s="187"/>
      <c r="D166" s="188" t="s">
        <v>70</v>
      </c>
      <c r="E166" s="200" t="s">
        <v>190</v>
      </c>
      <c r="F166" s="200" t="s">
        <v>800</v>
      </c>
      <c r="G166" s="187"/>
      <c r="H166" s="187"/>
      <c r="I166" s="190"/>
      <c r="J166" s="201">
        <f>BK166</f>
        <v>0</v>
      </c>
      <c r="K166" s="187"/>
      <c r="L166" s="192"/>
      <c r="M166" s="193"/>
      <c r="N166" s="194"/>
      <c r="O166" s="194"/>
      <c r="P166" s="195">
        <f>SUM(P167:P187)</f>
        <v>0</v>
      </c>
      <c r="Q166" s="194"/>
      <c r="R166" s="195">
        <f>SUM(R167:R187)</f>
        <v>1.9465432300000001</v>
      </c>
      <c r="S166" s="194"/>
      <c r="T166" s="196">
        <f>SUM(T167:T187)</f>
        <v>0</v>
      </c>
      <c r="AR166" s="197" t="s">
        <v>79</v>
      </c>
      <c r="AT166" s="198" t="s">
        <v>70</v>
      </c>
      <c r="AU166" s="198" t="s">
        <v>79</v>
      </c>
      <c r="AY166" s="197" t="s">
        <v>154</v>
      </c>
      <c r="BK166" s="199">
        <f>SUM(BK167:BK187)</f>
        <v>0</v>
      </c>
    </row>
    <row r="167" spans="2:65" s="1" customFormat="1" ht="25.5" customHeight="1">
      <c r="B167" s="42"/>
      <c r="C167" s="202" t="s">
        <v>181</v>
      </c>
      <c r="D167" s="202" t="s">
        <v>157</v>
      </c>
      <c r="E167" s="203" t="s">
        <v>1337</v>
      </c>
      <c r="F167" s="204" t="s">
        <v>1338</v>
      </c>
      <c r="G167" s="205" t="s">
        <v>215</v>
      </c>
      <c r="H167" s="206">
        <v>4</v>
      </c>
      <c r="I167" s="207"/>
      <c r="J167" s="208">
        <f>ROUND(I167*H167,2)</f>
        <v>0</v>
      </c>
      <c r="K167" s="204" t="s">
        <v>21</v>
      </c>
      <c r="L167" s="62"/>
      <c r="M167" s="209" t="s">
        <v>21</v>
      </c>
      <c r="N167" s="210" t="s">
        <v>42</v>
      </c>
      <c r="O167" s="43"/>
      <c r="P167" s="211">
        <f>O167*H167</f>
        <v>0</v>
      </c>
      <c r="Q167" s="211">
        <v>2.1000000000000001E-4</v>
      </c>
      <c r="R167" s="211">
        <f>Q167*H167</f>
        <v>8.4000000000000003E-4</v>
      </c>
      <c r="S167" s="211">
        <v>0</v>
      </c>
      <c r="T167" s="212">
        <f>S167*H167</f>
        <v>0</v>
      </c>
      <c r="AR167" s="25" t="s">
        <v>161</v>
      </c>
      <c r="AT167" s="25" t="s">
        <v>157</v>
      </c>
      <c r="AU167" s="25" t="s">
        <v>81</v>
      </c>
      <c r="AY167" s="25" t="s">
        <v>154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79</v>
      </c>
      <c r="BK167" s="213">
        <f>ROUND(I167*H167,2)</f>
        <v>0</v>
      </c>
      <c r="BL167" s="25" t="s">
        <v>161</v>
      </c>
      <c r="BM167" s="25" t="s">
        <v>1339</v>
      </c>
    </row>
    <row r="168" spans="2:65" s="1" customFormat="1" ht="16.5" customHeight="1">
      <c r="B168" s="42"/>
      <c r="C168" s="217" t="s">
        <v>186</v>
      </c>
      <c r="D168" s="217" t="s">
        <v>187</v>
      </c>
      <c r="E168" s="218" t="s">
        <v>1340</v>
      </c>
      <c r="F168" s="219" t="s">
        <v>1341</v>
      </c>
      <c r="G168" s="220" t="s">
        <v>215</v>
      </c>
      <c r="H168" s="221">
        <v>4</v>
      </c>
      <c r="I168" s="222"/>
      <c r="J168" s="223">
        <f>ROUND(I168*H168,2)</f>
        <v>0</v>
      </c>
      <c r="K168" s="219" t="s">
        <v>21</v>
      </c>
      <c r="L168" s="224"/>
      <c r="M168" s="225" t="s">
        <v>21</v>
      </c>
      <c r="N168" s="226" t="s">
        <v>42</v>
      </c>
      <c r="O168" s="43"/>
      <c r="P168" s="211">
        <f>O168*H168</f>
        <v>0</v>
      </c>
      <c r="Q168" s="211">
        <v>6.0000000000000001E-3</v>
      </c>
      <c r="R168" s="211">
        <f>Q168*H168</f>
        <v>2.4E-2</v>
      </c>
      <c r="S168" s="211">
        <v>0</v>
      </c>
      <c r="T168" s="212">
        <f>S168*H168</f>
        <v>0</v>
      </c>
      <c r="AR168" s="25" t="s">
        <v>190</v>
      </c>
      <c r="AT168" s="25" t="s">
        <v>187</v>
      </c>
      <c r="AU168" s="25" t="s">
        <v>81</v>
      </c>
      <c r="AY168" s="25" t="s">
        <v>154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79</v>
      </c>
      <c r="BK168" s="213">
        <f>ROUND(I168*H168,2)</f>
        <v>0</v>
      </c>
      <c r="BL168" s="25" t="s">
        <v>161</v>
      </c>
      <c r="BM168" s="25" t="s">
        <v>1342</v>
      </c>
    </row>
    <row r="169" spans="2:65" s="12" customFormat="1">
      <c r="B169" s="227"/>
      <c r="C169" s="228"/>
      <c r="D169" s="214" t="s">
        <v>260</v>
      </c>
      <c r="E169" s="229" t="s">
        <v>21</v>
      </c>
      <c r="F169" s="230" t="s">
        <v>1343</v>
      </c>
      <c r="G169" s="228"/>
      <c r="H169" s="231">
        <v>4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260</v>
      </c>
      <c r="AU169" s="237" t="s">
        <v>81</v>
      </c>
      <c r="AV169" s="12" t="s">
        <v>81</v>
      </c>
      <c r="AW169" s="12" t="s">
        <v>35</v>
      </c>
      <c r="AX169" s="12" t="s">
        <v>79</v>
      </c>
      <c r="AY169" s="237" t="s">
        <v>154</v>
      </c>
    </row>
    <row r="170" spans="2:65" s="1" customFormat="1" ht="25.5" customHeight="1">
      <c r="B170" s="42"/>
      <c r="C170" s="202" t="s">
        <v>319</v>
      </c>
      <c r="D170" s="202" t="s">
        <v>157</v>
      </c>
      <c r="E170" s="203" t="s">
        <v>1344</v>
      </c>
      <c r="F170" s="204" t="s">
        <v>1345</v>
      </c>
      <c r="G170" s="205" t="s">
        <v>228</v>
      </c>
      <c r="H170" s="206">
        <v>153.26</v>
      </c>
      <c r="I170" s="207"/>
      <c r="J170" s="208">
        <f>ROUND(I170*H170,2)</f>
        <v>0</v>
      </c>
      <c r="K170" s="204" t="s">
        <v>21</v>
      </c>
      <c r="L170" s="62"/>
      <c r="M170" s="209" t="s">
        <v>21</v>
      </c>
      <c r="N170" s="210" t="s">
        <v>42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161</v>
      </c>
      <c r="AT170" s="25" t="s">
        <v>157</v>
      </c>
      <c r="AU170" s="25" t="s">
        <v>81</v>
      </c>
      <c r="AY170" s="25" t="s">
        <v>154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79</v>
      </c>
      <c r="BK170" s="213">
        <f>ROUND(I170*H170,2)</f>
        <v>0</v>
      </c>
      <c r="BL170" s="25" t="s">
        <v>161</v>
      </c>
      <c r="BM170" s="25" t="s">
        <v>1346</v>
      </c>
    </row>
    <row r="171" spans="2:65" s="12" customFormat="1">
      <c r="B171" s="227"/>
      <c r="C171" s="228"/>
      <c r="D171" s="214" t="s">
        <v>260</v>
      </c>
      <c r="E171" s="229" t="s">
        <v>1276</v>
      </c>
      <c r="F171" s="230" t="s">
        <v>1347</v>
      </c>
      <c r="G171" s="228"/>
      <c r="H171" s="231">
        <v>153.26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260</v>
      </c>
      <c r="AU171" s="237" t="s">
        <v>81</v>
      </c>
      <c r="AV171" s="12" t="s">
        <v>81</v>
      </c>
      <c r="AW171" s="12" t="s">
        <v>35</v>
      </c>
      <c r="AX171" s="12" t="s">
        <v>79</v>
      </c>
      <c r="AY171" s="237" t="s">
        <v>154</v>
      </c>
    </row>
    <row r="172" spans="2:65" s="1" customFormat="1" ht="25.5" customHeight="1">
      <c r="B172" s="42"/>
      <c r="C172" s="217" t="s">
        <v>332</v>
      </c>
      <c r="D172" s="217" t="s">
        <v>187</v>
      </c>
      <c r="E172" s="218" t="s">
        <v>1348</v>
      </c>
      <c r="F172" s="219" t="s">
        <v>1349</v>
      </c>
      <c r="G172" s="220" t="s">
        <v>228</v>
      </c>
      <c r="H172" s="221">
        <v>155.559</v>
      </c>
      <c r="I172" s="222"/>
      <c r="J172" s="223">
        <f>ROUND(I172*H172,2)</f>
        <v>0</v>
      </c>
      <c r="K172" s="219" t="s">
        <v>21</v>
      </c>
      <c r="L172" s="224"/>
      <c r="M172" s="225" t="s">
        <v>21</v>
      </c>
      <c r="N172" s="226" t="s">
        <v>42</v>
      </c>
      <c r="O172" s="43"/>
      <c r="P172" s="211">
        <f>O172*H172</f>
        <v>0</v>
      </c>
      <c r="Q172" s="211">
        <v>3.14E-3</v>
      </c>
      <c r="R172" s="211">
        <f>Q172*H172</f>
        <v>0.48845526</v>
      </c>
      <c r="S172" s="211">
        <v>0</v>
      </c>
      <c r="T172" s="212">
        <f>S172*H172</f>
        <v>0</v>
      </c>
      <c r="AR172" s="25" t="s">
        <v>190</v>
      </c>
      <c r="AT172" s="25" t="s">
        <v>187</v>
      </c>
      <c r="AU172" s="25" t="s">
        <v>81</v>
      </c>
      <c r="AY172" s="25" t="s">
        <v>154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79</v>
      </c>
      <c r="BK172" s="213">
        <f>ROUND(I172*H172,2)</f>
        <v>0</v>
      </c>
      <c r="BL172" s="25" t="s">
        <v>161</v>
      </c>
      <c r="BM172" s="25" t="s">
        <v>1350</v>
      </c>
    </row>
    <row r="173" spans="2:65" s="1" customFormat="1" ht="27">
      <c r="B173" s="42"/>
      <c r="C173" s="64"/>
      <c r="D173" s="214" t="s">
        <v>163</v>
      </c>
      <c r="E173" s="64"/>
      <c r="F173" s="215" t="s">
        <v>1351</v>
      </c>
      <c r="G173" s="64"/>
      <c r="H173" s="64"/>
      <c r="I173" s="173"/>
      <c r="J173" s="64"/>
      <c r="K173" s="64"/>
      <c r="L173" s="62"/>
      <c r="M173" s="216"/>
      <c r="N173" s="43"/>
      <c r="O173" s="43"/>
      <c r="P173" s="43"/>
      <c r="Q173" s="43"/>
      <c r="R173" s="43"/>
      <c r="S173" s="43"/>
      <c r="T173" s="79"/>
      <c r="AT173" s="25" t="s">
        <v>163</v>
      </c>
      <c r="AU173" s="25" t="s">
        <v>81</v>
      </c>
    </row>
    <row r="174" spans="2:65" s="1" customFormat="1" ht="16.5" customHeight="1">
      <c r="B174" s="42"/>
      <c r="C174" s="217" t="s">
        <v>278</v>
      </c>
      <c r="D174" s="217" t="s">
        <v>187</v>
      </c>
      <c r="E174" s="218" t="s">
        <v>1352</v>
      </c>
      <c r="F174" s="219" t="s">
        <v>1353</v>
      </c>
      <c r="G174" s="220" t="s">
        <v>215</v>
      </c>
      <c r="H174" s="221">
        <v>2.0299999999999998</v>
      </c>
      <c r="I174" s="222"/>
      <c r="J174" s="223">
        <f>ROUND(I174*H174,2)</f>
        <v>0</v>
      </c>
      <c r="K174" s="219" t="s">
        <v>21</v>
      </c>
      <c r="L174" s="224"/>
      <c r="M174" s="225" t="s">
        <v>21</v>
      </c>
      <c r="N174" s="226" t="s">
        <v>42</v>
      </c>
      <c r="O174" s="43"/>
      <c r="P174" s="211">
        <f>O174*H174</f>
        <v>0</v>
      </c>
      <c r="Q174" s="211">
        <v>1.4E-3</v>
      </c>
      <c r="R174" s="211">
        <f>Q174*H174</f>
        <v>2.8419999999999999E-3</v>
      </c>
      <c r="S174" s="211">
        <v>0</v>
      </c>
      <c r="T174" s="212">
        <f>S174*H174</f>
        <v>0</v>
      </c>
      <c r="AR174" s="25" t="s">
        <v>190</v>
      </c>
      <c r="AT174" s="25" t="s">
        <v>187</v>
      </c>
      <c r="AU174" s="25" t="s">
        <v>81</v>
      </c>
      <c r="AY174" s="25" t="s">
        <v>154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79</v>
      </c>
      <c r="BK174" s="213">
        <f>ROUND(I174*H174,2)</f>
        <v>0</v>
      </c>
      <c r="BL174" s="25" t="s">
        <v>161</v>
      </c>
      <c r="BM174" s="25" t="s">
        <v>1354</v>
      </c>
    </row>
    <row r="175" spans="2:65" s="1" customFormat="1" ht="16.5" customHeight="1">
      <c r="B175" s="42"/>
      <c r="C175" s="202" t="s">
        <v>284</v>
      </c>
      <c r="D175" s="202" t="s">
        <v>157</v>
      </c>
      <c r="E175" s="203" t="s">
        <v>1355</v>
      </c>
      <c r="F175" s="204" t="s">
        <v>1356</v>
      </c>
      <c r="G175" s="205" t="s">
        <v>215</v>
      </c>
      <c r="H175" s="206">
        <v>14</v>
      </c>
      <c r="I175" s="207"/>
      <c r="J175" s="208">
        <f>ROUND(I175*H175,2)</f>
        <v>0</v>
      </c>
      <c r="K175" s="204" t="s">
        <v>21</v>
      </c>
      <c r="L175" s="62"/>
      <c r="M175" s="209" t="s">
        <v>21</v>
      </c>
      <c r="N175" s="210" t="s">
        <v>42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161</v>
      </c>
      <c r="AT175" s="25" t="s">
        <v>157</v>
      </c>
      <c r="AU175" s="25" t="s">
        <v>81</v>
      </c>
      <c r="AY175" s="25" t="s">
        <v>154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79</v>
      </c>
      <c r="BK175" s="213">
        <f>ROUND(I175*H175,2)</f>
        <v>0</v>
      </c>
      <c r="BL175" s="25" t="s">
        <v>161</v>
      </c>
      <c r="BM175" s="25" t="s">
        <v>1357</v>
      </c>
    </row>
    <row r="176" spans="2:65" s="1" customFormat="1" ht="16.5" customHeight="1">
      <c r="B176" s="42"/>
      <c r="C176" s="217" t="s">
        <v>288</v>
      </c>
      <c r="D176" s="217" t="s">
        <v>187</v>
      </c>
      <c r="E176" s="218" t="s">
        <v>1358</v>
      </c>
      <c r="F176" s="219" t="s">
        <v>1359</v>
      </c>
      <c r="G176" s="220" t="s">
        <v>215</v>
      </c>
      <c r="H176" s="221">
        <v>14</v>
      </c>
      <c r="I176" s="222"/>
      <c r="J176" s="223">
        <f>ROUND(I176*H176,2)</f>
        <v>0</v>
      </c>
      <c r="K176" s="219" t="s">
        <v>21</v>
      </c>
      <c r="L176" s="224"/>
      <c r="M176" s="225" t="s">
        <v>21</v>
      </c>
      <c r="N176" s="226" t="s">
        <v>42</v>
      </c>
      <c r="O176" s="43"/>
      <c r="P176" s="211">
        <f>O176*H176</f>
        <v>0</v>
      </c>
      <c r="Q176" s="211">
        <v>7.2000000000000005E-4</v>
      </c>
      <c r="R176" s="211">
        <f>Q176*H176</f>
        <v>1.008E-2</v>
      </c>
      <c r="S176" s="211">
        <v>0</v>
      </c>
      <c r="T176" s="212">
        <f>S176*H176</f>
        <v>0</v>
      </c>
      <c r="AR176" s="25" t="s">
        <v>190</v>
      </c>
      <c r="AT176" s="25" t="s">
        <v>187</v>
      </c>
      <c r="AU176" s="25" t="s">
        <v>81</v>
      </c>
      <c r="AY176" s="25" t="s">
        <v>154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79</v>
      </c>
      <c r="BK176" s="213">
        <f>ROUND(I176*H176,2)</f>
        <v>0</v>
      </c>
      <c r="BL176" s="25" t="s">
        <v>161</v>
      </c>
      <c r="BM176" s="25" t="s">
        <v>1360</v>
      </c>
    </row>
    <row r="177" spans="2:65" s="12" customFormat="1">
      <c r="B177" s="227"/>
      <c r="C177" s="228"/>
      <c r="D177" s="214" t="s">
        <v>260</v>
      </c>
      <c r="E177" s="229" t="s">
        <v>21</v>
      </c>
      <c r="F177" s="230" t="s">
        <v>1361</v>
      </c>
      <c r="G177" s="228"/>
      <c r="H177" s="231">
        <v>14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260</v>
      </c>
      <c r="AU177" s="237" t="s">
        <v>81</v>
      </c>
      <c r="AV177" s="12" t="s">
        <v>81</v>
      </c>
      <c r="AW177" s="12" t="s">
        <v>35</v>
      </c>
      <c r="AX177" s="12" t="s">
        <v>79</v>
      </c>
      <c r="AY177" s="237" t="s">
        <v>154</v>
      </c>
    </row>
    <row r="178" spans="2:65" s="1" customFormat="1" ht="16.5" customHeight="1">
      <c r="B178" s="42"/>
      <c r="C178" s="202" t="s">
        <v>292</v>
      </c>
      <c r="D178" s="202" t="s">
        <v>157</v>
      </c>
      <c r="E178" s="203" t="s">
        <v>1362</v>
      </c>
      <c r="F178" s="204" t="s">
        <v>1363</v>
      </c>
      <c r="G178" s="205" t="s">
        <v>228</v>
      </c>
      <c r="H178" s="206">
        <v>153.26</v>
      </c>
      <c r="I178" s="207"/>
      <c r="J178" s="208">
        <f>ROUND(I178*H178,2)</f>
        <v>0</v>
      </c>
      <c r="K178" s="204" t="s">
        <v>21</v>
      </c>
      <c r="L178" s="62"/>
      <c r="M178" s="209" t="s">
        <v>21</v>
      </c>
      <c r="N178" s="210" t="s">
        <v>42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161</v>
      </c>
      <c r="AT178" s="25" t="s">
        <v>157</v>
      </c>
      <c r="AU178" s="25" t="s">
        <v>81</v>
      </c>
      <c r="AY178" s="25" t="s">
        <v>154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79</v>
      </c>
      <c r="BK178" s="213">
        <f>ROUND(I178*H178,2)</f>
        <v>0</v>
      </c>
      <c r="BL178" s="25" t="s">
        <v>161</v>
      </c>
      <c r="BM178" s="25" t="s">
        <v>1364</v>
      </c>
    </row>
    <row r="179" spans="2:65" s="12" customFormat="1">
      <c r="B179" s="227"/>
      <c r="C179" s="228"/>
      <c r="D179" s="214" t="s">
        <v>260</v>
      </c>
      <c r="E179" s="229" t="s">
        <v>21</v>
      </c>
      <c r="F179" s="230" t="s">
        <v>1365</v>
      </c>
      <c r="G179" s="228"/>
      <c r="H179" s="231">
        <v>153.26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260</v>
      </c>
      <c r="AU179" s="237" t="s">
        <v>81</v>
      </c>
      <c r="AV179" s="12" t="s">
        <v>81</v>
      </c>
      <c r="AW179" s="12" t="s">
        <v>35</v>
      </c>
      <c r="AX179" s="12" t="s">
        <v>79</v>
      </c>
      <c r="AY179" s="237" t="s">
        <v>154</v>
      </c>
    </row>
    <row r="180" spans="2:65" s="1" customFormat="1" ht="16.5" customHeight="1">
      <c r="B180" s="42"/>
      <c r="C180" s="202" t="s">
        <v>459</v>
      </c>
      <c r="D180" s="202" t="s">
        <v>157</v>
      </c>
      <c r="E180" s="203" t="s">
        <v>1366</v>
      </c>
      <c r="F180" s="204" t="s">
        <v>1367</v>
      </c>
      <c r="G180" s="205" t="s">
        <v>228</v>
      </c>
      <c r="H180" s="206">
        <v>153.26</v>
      </c>
      <c r="I180" s="207"/>
      <c r="J180" s="208">
        <f>ROUND(I180*H180,2)</f>
        <v>0</v>
      </c>
      <c r="K180" s="204" t="s">
        <v>21</v>
      </c>
      <c r="L180" s="62"/>
      <c r="M180" s="209" t="s">
        <v>21</v>
      </c>
      <c r="N180" s="210" t="s">
        <v>42</v>
      </c>
      <c r="O180" s="43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AR180" s="25" t="s">
        <v>161</v>
      </c>
      <c r="AT180" s="25" t="s">
        <v>157</v>
      </c>
      <c r="AU180" s="25" t="s">
        <v>81</v>
      </c>
      <c r="AY180" s="25" t="s">
        <v>154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79</v>
      </c>
      <c r="BK180" s="213">
        <f>ROUND(I180*H180,2)</f>
        <v>0</v>
      </c>
      <c r="BL180" s="25" t="s">
        <v>161</v>
      </c>
      <c r="BM180" s="25" t="s">
        <v>1368</v>
      </c>
    </row>
    <row r="181" spans="2:65" s="12" customFormat="1">
      <c r="B181" s="227"/>
      <c r="C181" s="228"/>
      <c r="D181" s="214" t="s">
        <v>260</v>
      </c>
      <c r="E181" s="229" t="s">
        <v>21</v>
      </c>
      <c r="F181" s="230" t="s">
        <v>1365</v>
      </c>
      <c r="G181" s="228"/>
      <c r="H181" s="231">
        <v>153.26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260</v>
      </c>
      <c r="AU181" s="237" t="s">
        <v>81</v>
      </c>
      <c r="AV181" s="12" t="s">
        <v>81</v>
      </c>
      <c r="AW181" s="12" t="s">
        <v>35</v>
      </c>
      <c r="AX181" s="12" t="s">
        <v>79</v>
      </c>
      <c r="AY181" s="237" t="s">
        <v>154</v>
      </c>
    </row>
    <row r="182" spans="2:65" s="1" customFormat="1" ht="16.5" customHeight="1">
      <c r="B182" s="42"/>
      <c r="C182" s="202" t="s">
        <v>463</v>
      </c>
      <c r="D182" s="202" t="s">
        <v>157</v>
      </c>
      <c r="E182" s="203" t="s">
        <v>1369</v>
      </c>
      <c r="F182" s="204" t="s">
        <v>1370</v>
      </c>
      <c r="G182" s="205" t="s">
        <v>215</v>
      </c>
      <c r="H182" s="206">
        <v>3</v>
      </c>
      <c r="I182" s="207"/>
      <c r="J182" s="208">
        <f>ROUND(I182*H182,2)</f>
        <v>0</v>
      </c>
      <c r="K182" s="204" t="s">
        <v>21</v>
      </c>
      <c r="L182" s="62"/>
      <c r="M182" s="209" t="s">
        <v>21</v>
      </c>
      <c r="N182" s="210" t="s">
        <v>42</v>
      </c>
      <c r="O182" s="43"/>
      <c r="P182" s="211">
        <f>O182*H182</f>
        <v>0</v>
      </c>
      <c r="Q182" s="211">
        <v>0.46009</v>
      </c>
      <c r="R182" s="211">
        <f>Q182*H182</f>
        <v>1.3802699999999999</v>
      </c>
      <c r="S182" s="211">
        <v>0</v>
      </c>
      <c r="T182" s="212">
        <f>S182*H182</f>
        <v>0</v>
      </c>
      <c r="AR182" s="25" t="s">
        <v>161</v>
      </c>
      <c r="AT182" s="25" t="s">
        <v>157</v>
      </c>
      <c r="AU182" s="25" t="s">
        <v>81</v>
      </c>
      <c r="AY182" s="25" t="s">
        <v>154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79</v>
      </c>
      <c r="BK182" s="213">
        <f>ROUND(I182*H182,2)</f>
        <v>0</v>
      </c>
      <c r="BL182" s="25" t="s">
        <v>161</v>
      </c>
      <c r="BM182" s="25" t="s">
        <v>1371</v>
      </c>
    </row>
    <row r="183" spans="2:65" s="12" customFormat="1">
      <c r="B183" s="227"/>
      <c r="C183" s="228"/>
      <c r="D183" s="214" t="s">
        <v>260</v>
      </c>
      <c r="E183" s="229" t="s">
        <v>21</v>
      </c>
      <c r="F183" s="230" t="s">
        <v>878</v>
      </c>
      <c r="G183" s="228"/>
      <c r="H183" s="231">
        <v>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260</v>
      </c>
      <c r="AU183" s="237" t="s">
        <v>81</v>
      </c>
      <c r="AV183" s="12" t="s">
        <v>81</v>
      </c>
      <c r="AW183" s="12" t="s">
        <v>35</v>
      </c>
      <c r="AX183" s="12" t="s">
        <v>79</v>
      </c>
      <c r="AY183" s="237" t="s">
        <v>154</v>
      </c>
    </row>
    <row r="184" spans="2:65" s="1" customFormat="1" ht="16.5" customHeight="1">
      <c r="B184" s="42"/>
      <c r="C184" s="202" t="s">
        <v>467</v>
      </c>
      <c r="D184" s="202" t="s">
        <v>157</v>
      </c>
      <c r="E184" s="203" t="s">
        <v>1372</v>
      </c>
      <c r="F184" s="204" t="s">
        <v>1373</v>
      </c>
      <c r="G184" s="205" t="s">
        <v>228</v>
      </c>
      <c r="H184" s="206">
        <v>162.423</v>
      </c>
      <c r="I184" s="207"/>
      <c r="J184" s="208">
        <f>ROUND(I184*H184,2)</f>
        <v>0</v>
      </c>
      <c r="K184" s="204" t="s">
        <v>21</v>
      </c>
      <c r="L184" s="62"/>
      <c r="M184" s="209" t="s">
        <v>21</v>
      </c>
      <c r="N184" s="210" t="s">
        <v>42</v>
      </c>
      <c r="O184" s="43"/>
      <c r="P184" s="211">
        <f>O184*H184</f>
        <v>0</v>
      </c>
      <c r="Q184" s="211">
        <v>1.9000000000000001E-4</v>
      </c>
      <c r="R184" s="211">
        <f>Q184*H184</f>
        <v>3.0860370000000002E-2</v>
      </c>
      <c r="S184" s="211">
        <v>0</v>
      </c>
      <c r="T184" s="212">
        <f>S184*H184</f>
        <v>0</v>
      </c>
      <c r="AR184" s="25" t="s">
        <v>161</v>
      </c>
      <c r="AT184" s="25" t="s">
        <v>157</v>
      </c>
      <c r="AU184" s="25" t="s">
        <v>81</v>
      </c>
      <c r="AY184" s="25" t="s">
        <v>154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79</v>
      </c>
      <c r="BK184" s="213">
        <f>ROUND(I184*H184,2)</f>
        <v>0</v>
      </c>
      <c r="BL184" s="25" t="s">
        <v>161</v>
      </c>
      <c r="BM184" s="25" t="s">
        <v>1374</v>
      </c>
    </row>
    <row r="185" spans="2:65" s="12" customFormat="1">
      <c r="B185" s="227"/>
      <c r="C185" s="228"/>
      <c r="D185" s="214" t="s">
        <v>260</v>
      </c>
      <c r="E185" s="229" t="s">
        <v>21</v>
      </c>
      <c r="F185" s="230" t="s">
        <v>1375</v>
      </c>
      <c r="G185" s="228"/>
      <c r="H185" s="231">
        <v>162.423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260</v>
      </c>
      <c r="AU185" s="237" t="s">
        <v>81</v>
      </c>
      <c r="AV185" s="12" t="s">
        <v>81</v>
      </c>
      <c r="AW185" s="12" t="s">
        <v>35</v>
      </c>
      <c r="AX185" s="12" t="s">
        <v>79</v>
      </c>
      <c r="AY185" s="237" t="s">
        <v>154</v>
      </c>
    </row>
    <row r="186" spans="2:65" s="1" customFormat="1" ht="16.5" customHeight="1">
      <c r="B186" s="42"/>
      <c r="C186" s="202" t="s">
        <v>255</v>
      </c>
      <c r="D186" s="202" t="s">
        <v>157</v>
      </c>
      <c r="E186" s="203" t="s">
        <v>985</v>
      </c>
      <c r="F186" s="204" t="s">
        <v>986</v>
      </c>
      <c r="G186" s="205" t="s">
        <v>228</v>
      </c>
      <c r="H186" s="206">
        <v>153.26</v>
      </c>
      <c r="I186" s="207"/>
      <c r="J186" s="208">
        <f>ROUND(I186*H186,2)</f>
        <v>0</v>
      </c>
      <c r="K186" s="204" t="s">
        <v>21</v>
      </c>
      <c r="L186" s="62"/>
      <c r="M186" s="209" t="s">
        <v>21</v>
      </c>
      <c r="N186" s="210" t="s">
        <v>42</v>
      </c>
      <c r="O186" s="43"/>
      <c r="P186" s="211">
        <f>O186*H186</f>
        <v>0</v>
      </c>
      <c r="Q186" s="211">
        <v>6.0000000000000002E-5</v>
      </c>
      <c r="R186" s="211">
        <f>Q186*H186</f>
        <v>9.1956E-3</v>
      </c>
      <c r="S186" s="211">
        <v>0</v>
      </c>
      <c r="T186" s="212">
        <f>S186*H186</f>
        <v>0</v>
      </c>
      <c r="AR186" s="25" t="s">
        <v>161</v>
      </c>
      <c r="AT186" s="25" t="s">
        <v>157</v>
      </c>
      <c r="AU186" s="25" t="s">
        <v>81</v>
      </c>
      <c r="AY186" s="25" t="s">
        <v>154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79</v>
      </c>
      <c r="BK186" s="213">
        <f>ROUND(I186*H186,2)</f>
        <v>0</v>
      </c>
      <c r="BL186" s="25" t="s">
        <v>161</v>
      </c>
      <c r="BM186" s="25" t="s">
        <v>1376</v>
      </c>
    </row>
    <row r="187" spans="2:65" s="12" customFormat="1">
      <c r="B187" s="227"/>
      <c r="C187" s="228"/>
      <c r="D187" s="214" t="s">
        <v>260</v>
      </c>
      <c r="E187" s="229" t="s">
        <v>21</v>
      </c>
      <c r="F187" s="230" t="s">
        <v>1276</v>
      </c>
      <c r="G187" s="228"/>
      <c r="H187" s="231">
        <v>153.26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260</v>
      </c>
      <c r="AU187" s="237" t="s">
        <v>81</v>
      </c>
      <c r="AV187" s="12" t="s">
        <v>81</v>
      </c>
      <c r="AW187" s="12" t="s">
        <v>35</v>
      </c>
      <c r="AX187" s="12" t="s">
        <v>79</v>
      </c>
      <c r="AY187" s="237" t="s">
        <v>154</v>
      </c>
    </row>
    <row r="188" spans="2:65" s="11" customFormat="1" ht="29.85" customHeight="1">
      <c r="B188" s="186"/>
      <c r="C188" s="187"/>
      <c r="D188" s="188" t="s">
        <v>70</v>
      </c>
      <c r="E188" s="200" t="s">
        <v>1017</v>
      </c>
      <c r="F188" s="200" t="s">
        <v>1018</v>
      </c>
      <c r="G188" s="187"/>
      <c r="H188" s="187"/>
      <c r="I188" s="190"/>
      <c r="J188" s="201">
        <f>BK188</f>
        <v>0</v>
      </c>
      <c r="K188" s="187"/>
      <c r="L188" s="192"/>
      <c r="M188" s="193"/>
      <c r="N188" s="194"/>
      <c r="O188" s="194"/>
      <c r="P188" s="195">
        <f>SUM(P189:P197)</f>
        <v>0</v>
      </c>
      <c r="Q188" s="194"/>
      <c r="R188" s="195">
        <f>SUM(R189:R197)</f>
        <v>0</v>
      </c>
      <c r="S188" s="194"/>
      <c r="T188" s="196">
        <f>SUM(T189:T197)</f>
        <v>76.948660000000004</v>
      </c>
      <c r="AR188" s="197" t="s">
        <v>79</v>
      </c>
      <c r="AT188" s="198" t="s">
        <v>70</v>
      </c>
      <c r="AU188" s="198" t="s">
        <v>79</v>
      </c>
      <c r="AY188" s="197" t="s">
        <v>154</v>
      </c>
      <c r="BK188" s="199">
        <f>SUM(BK189:BK197)</f>
        <v>0</v>
      </c>
    </row>
    <row r="189" spans="2:65" s="1" customFormat="1" ht="25.5" customHeight="1">
      <c r="B189" s="42"/>
      <c r="C189" s="202" t="s">
        <v>345</v>
      </c>
      <c r="D189" s="202" t="s">
        <v>157</v>
      </c>
      <c r="E189" s="203" t="s">
        <v>1020</v>
      </c>
      <c r="F189" s="204" t="s">
        <v>1021</v>
      </c>
      <c r="G189" s="205" t="s">
        <v>195</v>
      </c>
      <c r="H189" s="206">
        <v>161.33600000000001</v>
      </c>
      <c r="I189" s="207"/>
      <c r="J189" s="208">
        <f>ROUND(I189*H189,2)</f>
        <v>0</v>
      </c>
      <c r="K189" s="204" t="s">
        <v>21</v>
      </c>
      <c r="L189" s="62"/>
      <c r="M189" s="209" t="s">
        <v>21</v>
      </c>
      <c r="N189" s="210" t="s">
        <v>42</v>
      </c>
      <c r="O189" s="43"/>
      <c r="P189" s="211">
        <f>O189*H189</f>
        <v>0</v>
      </c>
      <c r="Q189" s="211">
        <v>0</v>
      </c>
      <c r="R189" s="211">
        <f>Q189*H189</f>
        <v>0</v>
      </c>
      <c r="S189" s="211">
        <v>0.3</v>
      </c>
      <c r="T189" s="212">
        <f>S189*H189</f>
        <v>48.400800000000004</v>
      </c>
      <c r="AR189" s="25" t="s">
        <v>161</v>
      </c>
      <c r="AT189" s="25" t="s">
        <v>157</v>
      </c>
      <c r="AU189" s="25" t="s">
        <v>81</v>
      </c>
      <c r="AY189" s="25" t="s">
        <v>154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79</v>
      </c>
      <c r="BK189" s="213">
        <f>ROUND(I189*H189,2)</f>
        <v>0</v>
      </c>
      <c r="BL189" s="25" t="s">
        <v>161</v>
      </c>
      <c r="BM189" s="25" t="s">
        <v>1377</v>
      </c>
    </row>
    <row r="190" spans="2:65" s="15" customFormat="1">
      <c r="B190" s="268"/>
      <c r="C190" s="269"/>
      <c r="D190" s="214" t="s">
        <v>260</v>
      </c>
      <c r="E190" s="270" t="s">
        <v>21</v>
      </c>
      <c r="F190" s="271" t="s">
        <v>1023</v>
      </c>
      <c r="G190" s="269"/>
      <c r="H190" s="270" t="s">
        <v>21</v>
      </c>
      <c r="I190" s="272"/>
      <c r="J190" s="269"/>
      <c r="K190" s="269"/>
      <c r="L190" s="273"/>
      <c r="M190" s="274"/>
      <c r="N190" s="275"/>
      <c r="O190" s="275"/>
      <c r="P190" s="275"/>
      <c r="Q190" s="275"/>
      <c r="R190" s="275"/>
      <c r="S190" s="275"/>
      <c r="T190" s="276"/>
      <c r="AT190" s="277" t="s">
        <v>260</v>
      </c>
      <c r="AU190" s="277" t="s">
        <v>81</v>
      </c>
      <c r="AV190" s="15" t="s">
        <v>79</v>
      </c>
      <c r="AW190" s="15" t="s">
        <v>35</v>
      </c>
      <c r="AX190" s="15" t="s">
        <v>71</v>
      </c>
      <c r="AY190" s="277" t="s">
        <v>154</v>
      </c>
    </row>
    <row r="191" spans="2:65" s="12" customFormat="1">
      <c r="B191" s="227"/>
      <c r="C191" s="228"/>
      <c r="D191" s="214" t="s">
        <v>260</v>
      </c>
      <c r="E191" s="229" t="s">
        <v>612</v>
      </c>
      <c r="F191" s="230" t="s">
        <v>1378</v>
      </c>
      <c r="G191" s="228"/>
      <c r="H191" s="231">
        <v>31.573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260</v>
      </c>
      <c r="AU191" s="237" t="s">
        <v>81</v>
      </c>
      <c r="AV191" s="12" t="s">
        <v>81</v>
      </c>
      <c r="AW191" s="12" t="s">
        <v>35</v>
      </c>
      <c r="AX191" s="12" t="s">
        <v>71</v>
      </c>
      <c r="AY191" s="237" t="s">
        <v>154</v>
      </c>
    </row>
    <row r="192" spans="2:65" s="12" customFormat="1">
      <c r="B192" s="227"/>
      <c r="C192" s="228"/>
      <c r="D192" s="214" t="s">
        <v>260</v>
      </c>
      <c r="E192" s="229" t="s">
        <v>616</v>
      </c>
      <c r="F192" s="230" t="s">
        <v>1379</v>
      </c>
      <c r="G192" s="228"/>
      <c r="H192" s="231">
        <v>98.19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260</v>
      </c>
      <c r="AU192" s="237" t="s">
        <v>81</v>
      </c>
      <c r="AV192" s="12" t="s">
        <v>81</v>
      </c>
      <c r="AW192" s="12" t="s">
        <v>35</v>
      </c>
      <c r="AX192" s="12" t="s">
        <v>71</v>
      </c>
      <c r="AY192" s="237" t="s">
        <v>154</v>
      </c>
    </row>
    <row r="193" spans="2:65" s="12" customFormat="1">
      <c r="B193" s="227"/>
      <c r="C193" s="228"/>
      <c r="D193" s="214" t="s">
        <v>260</v>
      </c>
      <c r="E193" s="229" t="s">
        <v>21</v>
      </c>
      <c r="F193" s="230" t="s">
        <v>1380</v>
      </c>
      <c r="G193" s="228"/>
      <c r="H193" s="231">
        <v>161.33600000000001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260</v>
      </c>
      <c r="AU193" s="237" t="s">
        <v>81</v>
      </c>
      <c r="AV193" s="12" t="s">
        <v>81</v>
      </c>
      <c r="AW193" s="12" t="s">
        <v>35</v>
      </c>
      <c r="AX193" s="12" t="s">
        <v>79</v>
      </c>
      <c r="AY193" s="237" t="s">
        <v>154</v>
      </c>
    </row>
    <row r="194" spans="2:65" s="1" customFormat="1" ht="25.5" customHeight="1">
      <c r="B194" s="42"/>
      <c r="C194" s="202" t="s">
        <v>351</v>
      </c>
      <c r="D194" s="202" t="s">
        <v>157</v>
      </c>
      <c r="E194" s="203" t="s">
        <v>1033</v>
      </c>
      <c r="F194" s="204" t="s">
        <v>1034</v>
      </c>
      <c r="G194" s="205" t="s">
        <v>195</v>
      </c>
      <c r="H194" s="206">
        <v>129.76300000000001</v>
      </c>
      <c r="I194" s="207"/>
      <c r="J194" s="208">
        <f>ROUND(I194*H194,2)</f>
        <v>0</v>
      </c>
      <c r="K194" s="204" t="s">
        <v>21</v>
      </c>
      <c r="L194" s="62"/>
      <c r="M194" s="209" t="s">
        <v>21</v>
      </c>
      <c r="N194" s="210" t="s">
        <v>42</v>
      </c>
      <c r="O194" s="43"/>
      <c r="P194" s="211">
        <f>O194*H194</f>
        <v>0</v>
      </c>
      <c r="Q194" s="211">
        <v>0</v>
      </c>
      <c r="R194" s="211">
        <f>Q194*H194</f>
        <v>0</v>
      </c>
      <c r="S194" s="211">
        <v>0.22</v>
      </c>
      <c r="T194" s="212">
        <f>S194*H194</f>
        <v>28.54786</v>
      </c>
      <c r="AR194" s="25" t="s">
        <v>161</v>
      </c>
      <c r="AT194" s="25" t="s">
        <v>157</v>
      </c>
      <c r="AU194" s="25" t="s">
        <v>81</v>
      </c>
      <c r="AY194" s="25" t="s">
        <v>154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79</v>
      </c>
      <c r="BK194" s="213">
        <f>ROUND(I194*H194,2)</f>
        <v>0</v>
      </c>
      <c r="BL194" s="25" t="s">
        <v>161</v>
      </c>
      <c r="BM194" s="25" t="s">
        <v>1381</v>
      </c>
    </row>
    <row r="195" spans="2:65" s="12" customFormat="1">
      <c r="B195" s="227"/>
      <c r="C195" s="228"/>
      <c r="D195" s="214" t="s">
        <v>260</v>
      </c>
      <c r="E195" s="229" t="s">
        <v>21</v>
      </c>
      <c r="F195" s="230" t="s">
        <v>1036</v>
      </c>
      <c r="G195" s="228"/>
      <c r="H195" s="231">
        <v>129.76300000000001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260</v>
      </c>
      <c r="AU195" s="237" t="s">
        <v>81</v>
      </c>
      <c r="AV195" s="12" t="s">
        <v>81</v>
      </c>
      <c r="AW195" s="12" t="s">
        <v>35</v>
      </c>
      <c r="AX195" s="12" t="s">
        <v>79</v>
      </c>
      <c r="AY195" s="237" t="s">
        <v>154</v>
      </c>
    </row>
    <row r="196" spans="2:65" s="1" customFormat="1" ht="16.5" customHeight="1">
      <c r="B196" s="42"/>
      <c r="C196" s="202" t="s">
        <v>355</v>
      </c>
      <c r="D196" s="202" t="s">
        <v>157</v>
      </c>
      <c r="E196" s="203" t="s">
        <v>1004</v>
      </c>
      <c r="F196" s="204" t="s">
        <v>1005</v>
      </c>
      <c r="G196" s="205" t="s">
        <v>228</v>
      </c>
      <c r="H196" s="206">
        <v>238.2</v>
      </c>
      <c r="I196" s="207"/>
      <c r="J196" s="208">
        <f>ROUND(I196*H196,2)</f>
        <v>0</v>
      </c>
      <c r="K196" s="204" t="s">
        <v>21</v>
      </c>
      <c r="L196" s="62"/>
      <c r="M196" s="209" t="s">
        <v>21</v>
      </c>
      <c r="N196" s="210" t="s">
        <v>42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161</v>
      </c>
      <c r="AT196" s="25" t="s">
        <v>157</v>
      </c>
      <c r="AU196" s="25" t="s">
        <v>81</v>
      </c>
      <c r="AY196" s="25" t="s">
        <v>154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79</v>
      </c>
      <c r="BK196" s="213">
        <f>ROUND(I196*H196,2)</f>
        <v>0</v>
      </c>
      <c r="BL196" s="25" t="s">
        <v>161</v>
      </c>
      <c r="BM196" s="25" t="s">
        <v>1382</v>
      </c>
    </row>
    <row r="197" spans="2:65" s="12" customFormat="1">
      <c r="B197" s="227"/>
      <c r="C197" s="228"/>
      <c r="D197" s="214" t="s">
        <v>260</v>
      </c>
      <c r="E197" s="229" t="s">
        <v>21</v>
      </c>
      <c r="F197" s="230" t="s">
        <v>1383</v>
      </c>
      <c r="G197" s="228"/>
      <c r="H197" s="231">
        <v>238.2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260</v>
      </c>
      <c r="AU197" s="237" t="s">
        <v>81</v>
      </c>
      <c r="AV197" s="12" t="s">
        <v>81</v>
      </c>
      <c r="AW197" s="12" t="s">
        <v>35</v>
      </c>
      <c r="AX197" s="12" t="s">
        <v>79</v>
      </c>
      <c r="AY197" s="237" t="s">
        <v>154</v>
      </c>
    </row>
    <row r="198" spans="2:65" s="11" customFormat="1" ht="29.85" customHeight="1">
      <c r="B198" s="186"/>
      <c r="C198" s="187"/>
      <c r="D198" s="188" t="s">
        <v>70</v>
      </c>
      <c r="E198" s="200" t="s">
        <v>1037</v>
      </c>
      <c r="F198" s="200" t="s">
        <v>298</v>
      </c>
      <c r="G198" s="187"/>
      <c r="H198" s="187"/>
      <c r="I198" s="190"/>
      <c r="J198" s="201">
        <f>BK198</f>
        <v>0</v>
      </c>
      <c r="K198" s="187"/>
      <c r="L198" s="192"/>
      <c r="M198" s="193"/>
      <c r="N198" s="194"/>
      <c r="O198" s="194"/>
      <c r="P198" s="195">
        <f>SUM(P199:P203)</f>
        <v>0</v>
      </c>
      <c r="Q198" s="194"/>
      <c r="R198" s="195">
        <f>SUM(R199:R203)</f>
        <v>0</v>
      </c>
      <c r="S198" s="194"/>
      <c r="T198" s="196">
        <f>SUM(T199:T203)</f>
        <v>0</v>
      </c>
      <c r="AR198" s="197" t="s">
        <v>79</v>
      </c>
      <c r="AT198" s="198" t="s">
        <v>70</v>
      </c>
      <c r="AU198" s="198" t="s">
        <v>79</v>
      </c>
      <c r="AY198" s="197" t="s">
        <v>154</v>
      </c>
      <c r="BK198" s="199">
        <f>SUM(BK199:BK203)</f>
        <v>0</v>
      </c>
    </row>
    <row r="199" spans="2:65" s="1" customFormat="1" ht="16.5" customHeight="1">
      <c r="B199" s="42"/>
      <c r="C199" s="202" t="s">
        <v>511</v>
      </c>
      <c r="D199" s="202" t="s">
        <v>157</v>
      </c>
      <c r="E199" s="203" t="s">
        <v>289</v>
      </c>
      <c r="F199" s="204" t="s">
        <v>290</v>
      </c>
      <c r="G199" s="205" t="s">
        <v>179</v>
      </c>
      <c r="H199" s="206">
        <v>76.948999999999998</v>
      </c>
      <c r="I199" s="207"/>
      <c r="J199" s="208">
        <f>ROUND(I199*H199,2)</f>
        <v>0</v>
      </c>
      <c r="K199" s="204" t="s">
        <v>21</v>
      </c>
      <c r="L199" s="62"/>
      <c r="M199" s="209" t="s">
        <v>21</v>
      </c>
      <c r="N199" s="210" t="s">
        <v>42</v>
      </c>
      <c r="O199" s="43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25" t="s">
        <v>161</v>
      </c>
      <c r="AT199" s="25" t="s">
        <v>157</v>
      </c>
      <c r="AU199" s="25" t="s">
        <v>81</v>
      </c>
      <c r="AY199" s="25" t="s">
        <v>154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79</v>
      </c>
      <c r="BK199" s="213">
        <f>ROUND(I199*H199,2)</f>
        <v>0</v>
      </c>
      <c r="BL199" s="25" t="s">
        <v>161</v>
      </c>
      <c r="BM199" s="25" t="s">
        <v>1384</v>
      </c>
    </row>
    <row r="200" spans="2:65" s="1" customFormat="1" ht="16.5" customHeight="1">
      <c r="B200" s="42"/>
      <c r="C200" s="202" t="s">
        <v>514</v>
      </c>
      <c r="D200" s="202" t="s">
        <v>157</v>
      </c>
      <c r="E200" s="203" t="s">
        <v>293</v>
      </c>
      <c r="F200" s="204" t="s">
        <v>294</v>
      </c>
      <c r="G200" s="205" t="s">
        <v>179</v>
      </c>
      <c r="H200" s="206">
        <v>1308.133</v>
      </c>
      <c r="I200" s="207"/>
      <c r="J200" s="208">
        <f>ROUND(I200*H200,2)</f>
        <v>0</v>
      </c>
      <c r="K200" s="204" t="s">
        <v>21</v>
      </c>
      <c r="L200" s="62"/>
      <c r="M200" s="209" t="s">
        <v>21</v>
      </c>
      <c r="N200" s="210" t="s">
        <v>42</v>
      </c>
      <c r="O200" s="43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5" t="s">
        <v>161</v>
      </c>
      <c r="AT200" s="25" t="s">
        <v>157</v>
      </c>
      <c r="AU200" s="25" t="s">
        <v>81</v>
      </c>
      <c r="AY200" s="25" t="s">
        <v>154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79</v>
      </c>
      <c r="BK200" s="213">
        <f>ROUND(I200*H200,2)</f>
        <v>0</v>
      </c>
      <c r="BL200" s="25" t="s">
        <v>161</v>
      </c>
      <c r="BM200" s="25" t="s">
        <v>1385</v>
      </c>
    </row>
    <row r="201" spans="2:65" s="1" customFormat="1" ht="27">
      <c r="B201" s="42"/>
      <c r="C201" s="64"/>
      <c r="D201" s="214" t="s">
        <v>163</v>
      </c>
      <c r="E201" s="64"/>
      <c r="F201" s="215" t="s">
        <v>1242</v>
      </c>
      <c r="G201" s="64"/>
      <c r="H201" s="64"/>
      <c r="I201" s="173"/>
      <c r="J201" s="64"/>
      <c r="K201" s="64"/>
      <c r="L201" s="62"/>
      <c r="M201" s="216"/>
      <c r="N201" s="43"/>
      <c r="O201" s="43"/>
      <c r="P201" s="43"/>
      <c r="Q201" s="43"/>
      <c r="R201" s="43"/>
      <c r="S201" s="43"/>
      <c r="T201" s="79"/>
      <c r="AT201" s="25" t="s">
        <v>163</v>
      </c>
      <c r="AU201" s="25" t="s">
        <v>81</v>
      </c>
    </row>
    <row r="202" spans="2:65" s="12" customFormat="1">
      <c r="B202" s="227"/>
      <c r="C202" s="228"/>
      <c r="D202" s="214" t="s">
        <v>260</v>
      </c>
      <c r="E202" s="228"/>
      <c r="F202" s="230" t="s">
        <v>1386</v>
      </c>
      <c r="G202" s="228"/>
      <c r="H202" s="231">
        <v>1308.133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260</v>
      </c>
      <c r="AU202" s="237" t="s">
        <v>81</v>
      </c>
      <c r="AV202" s="12" t="s">
        <v>81</v>
      </c>
      <c r="AW202" s="12" t="s">
        <v>6</v>
      </c>
      <c r="AX202" s="12" t="s">
        <v>79</v>
      </c>
      <c r="AY202" s="237" t="s">
        <v>154</v>
      </c>
    </row>
    <row r="203" spans="2:65" s="1" customFormat="1" ht="16.5" customHeight="1">
      <c r="B203" s="42"/>
      <c r="C203" s="202" t="s">
        <v>518</v>
      </c>
      <c r="D203" s="202" t="s">
        <v>157</v>
      </c>
      <c r="E203" s="203" t="s">
        <v>1045</v>
      </c>
      <c r="F203" s="204" t="s">
        <v>1046</v>
      </c>
      <c r="G203" s="205" t="s">
        <v>179</v>
      </c>
      <c r="H203" s="206">
        <v>5.0259999999999998</v>
      </c>
      <c r="I203" s="207"/>
      <c r="J203" s="208">
        <f>ROUND(I203*H203,2)</f>
        <v>0</v>
      </c>
      <c r="K203" s="204" t="s">
        <v>21</v>
      </c>
      <c r="L203" s="62"/>
      <c r="M203" s="209" t="s">
        <v>21</v>
      </c>
      <c r="N203" s="210" t="s">
        <v>42</v>
      </c>
      <c r="O203" s="43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AR203" s="25" t="s">
        <v>161</v>
      </c>
      <c r="AT203" s="25" t="s">
        <v>157</v>
      </c>
      <c r="AU203" s="25" t="s">
        <v>81</v>
      </c>
      <c r="AY203" s="25" t="s">
        <v>154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79</v>
      </c>
      <c r="BK203" s="213">
        <f>ROUND(I203*H203,2)</f>
        <v>0</v>
      </c>
      <c r="BL203" s="25" t="s">
        <v>161</v>
      </c>
      <c r="BM203" s="25" t="s">
        <v>1387</v>
      </c>
    </row>
    <row r="204" spans="2:65" s="11" customFormat="1" ht="29.85" customHeight="1">
      <c r="B204" s="186"/>
      <c r="C204" s="187"/>
      <c r="D204" s="188" t="s">
        <v>70</v>
      </c>
      <c r="E204" s="200" t="s">
        <v>282</v>
      </c>
      <c r="F204" s="200" t="s">
        <v>283</v>
      </c>
      <c r="G204" s="187"/>
      <c r="H204" s="187"/>
      <c r="I204" s="190"/>
      <c r="J204" s="201">
        <f>BK204</f>
        <v>0</v>
      </c>
      <c r="K204" s="187"/>
      <c r="L204" s="192"/>
      <c r="M204" s="193"/>
      <c r="N204" s="194"/>
      <c r="O204" s="194"/>
      <c r="P204" s="195">
        <f>SUM(P205:P206)</f>
        <v>0</v>
      </c>
      <c r="Q204" s="194"/>
      <c r="R204" s="195">
        <f>SUM(R205:R206)</f>
        <v>0</v>
      </c>
      <c r="S204" s="194"/>
      <c r="T204" s="196">
        <f>SUM(T205:T206)</f>
        <v>0</v>
      </c>
      <c r="AR204" s="197" t="s">
        <v>79</v>
      </c>
      <c r="AT204" s="198" t="s">
        <v>70</v>
      </c>
      <c r="AU204" s="198" t="s">
        <v>79</v>
      </c>
      <c r="AY204" s="197" t="s">
        <v>154</v>
      </c>
      <c r="BK204" s="199">
        <f>SUM(BK205:BK206)</f>
        <v>0</v>
      </c>
    </row>
    <row r="205" spans="2:65" s="1" customFormat="1" ht="16.5" customHeight="1">
      <c r="B205" s="42"/>
      <c r="C205" s="202" t="s">
        <v>508</v>
      </c>
      <c r="D205" s="202" t="s">
        <v>157</v>
      </c>
      <c r="E205" s="203" t="s">
        <v>515</v>
      </c>
      <c r="F205" s="204" t="s">
        <v>1053</v>
      </c>
      <c r="G205" s="205" t="s">
        <v>179</v>
      </c>
      <c r="H205" s="206">
        <v>28.547999999999998</v>
      </c>
      <c r="I205" s="207"/>
      <c r="J205" s="208">
        <f>ROUND(I205*H205,2)</f>
        <v>0</v>
      </c>
      <c r="K205" s="204" t="s">
        <v>21</v>
      </c>
      <c r="L205" s="62"/>
      <c r="M205" s="209" t="s">
        <v>21</v>
      </c>
      <c r="N205" s="210" t="s">
        <v>42</v>
      </c>
      <c r="O205" s="43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AR205" s="25" t="s">
        <v>161</v>
      </c>
      <c r="AT205" s="25" t="s">
        <v>157</v>
      </c>
      <c r="AU205" s="25" t="s">
        <v>81</v>
      </c>
      <c r="AY205" s="25" t="s">
        <v>154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79</v>
      </c>
      <c r="BK205" s="213">
        <f>ROUND(I205*H205,2)</f>
        <v>0</v>
      </c>
      <c r="BL205" s="25" t="s">
        <v>161</v>
      </c>
      <c r="BM205" s="25" t="s">
        <v>1388</v>
      </c>
    </row>
    <row r="206" spans="2:65" s="1" customFormat="1" ht="16.5" customHeight="1">
      <c r="B206" s="42"/>
      <c r="C206" s="202" t="s">
        <v>522</v>
      </c>
      <c r="D206" s="202" t="s">
        <v>157</v>
      </c>
      <c r="E206" s="203" t="s">
        <v>519</v>
      </c>
      <c r="F206" s="204" t="s">
        <v>1056</v>
      </c>
      <c r="G206" s="205" t="s">
        <v>179</v>
      </c>
      <c r="H206" s="206">
        <v>48.401000000000003</v>
      </c>
      <c r="I206" s="207"/>
      <c r="J206" s="208">
        <f>ROUND(I206*H206,2)</f>
        <v>0</v>
      </c>
      <c r="K206" s="204" t="s">
        <v>21</v>
      </c>
      <c r="L206" s="62"/>
      <c r="M206" s="209" t="s">
        <v>21</v>
      </c>
      <c r="N206" s="239" t="s">
        <v>42</v>
      </c>
      <c r="O206" s="240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AR206" s="25" t="s">
        <v>161</v>
      </c>
      <c r="AT206" s="25" t="s">
        <v>157</v>
      </c>
      <c r="AU206" s="25" t="s">
        <v>81</v>
      </c>
      <c r="AY206" s="25" t="s">
        <v>154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25" t="s">
        <v>79</v>
      </c>
      <c r="BK206" s="213">
        <f>ROUND(I206*H206,2)</f>
        <v>0</v>
      </c>
      <c r="BL206" s="25" t="s">
        <v>161</v>
      </c>
      <c r="BM206" s="25" t="s">
        <v>1389</v>
      </c>
    </row>
    <row r="207" spans="2:65" s="1" customFormat="1" ht="6.95" customHeight="1">
      <c r="B207" s="57"/>
      <c r="C207" s="58"/>
      <c r="D207" s="58"/>
      <c r="E207" s="58"/>
      <c r="F207" s="58"/>
      <c r="G207" s="58"/>
      <c r="H207" s="58"/>
      <c r="I207" s="149"/>
      <c r="J207" s="58"/>
      <c r="K207" s="58"/>
      <c r="L207" s="62"/>
    </row>
  </sheetData>
  <sheetProtection algorithmName="SHA-512" hashValue="dUjLvU1q4A1MWwj+qVKyRJVvaqNJ/6+JyAzzOg4uAaVPNOy8jcFDc/jz0OMUnFy0T06kJf+Vk2A3uBDD9xeMBQ==" saltValue="I2C4hfnbWQce+8h/JyS3Sq/dU2Ni/GpI1IvgxDi1p1jW/6njqonL1ojwk/l50bLdTbyN9rtRMYwrfia2eEsWyw==" spinCount="100000" sheet="1" objects="1" scenarios="1" formatColumns="0" formatRows="0" autoFilter="0"/>
  <autoFilter ref="C89:K206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104</v>
      </c>
      <c r="AZ2" s="243" t="s">
        <v>590</v>
      </c>
      <c r="BA2" s="243" t="s">
        <v>21</v>
      </c>
      <c r="BB2" s="243" t="s">
        <v>21</v>
      </c>
      <c r="BC2" s="243" t="s">
        <v>1390</v>
      </c>
      <c r="BD2" s="243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  <c r="AZ3" s="243" t="s">
        <v>592</v>
      </c>
      <c r="BA3" s="243" t="s">
        <v>21</v>
      </c>
      <c r="BB3" s="243" t="s">
        <v>21</v>
      </c>
      <c r="BC3" s="243" t="s">
        <v>1391</v>
      </c>
      <c r="BD3" s="243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  <c r="AZ4" s="243" t="s">
        <v>595</v>
      </c>
      <c r="BA4" s="243" t="s">
        <v>21</v>
      </c>
      <c r="BB4" s="243" t="s">
        <v>21</v>
      </c>
      <c r="BC4" s="243" t="s">
        <v>1392</v>
      </c>
      <c r="BD4" s="243" t="s">
        <v>81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  <c r="AZ5" s="243" t="s">
        <v>598</v>
      </c>
      <c r="BA5" s="243" t="s">
        <v>21</v>
      </c>
      <c r="BB5" s="243" t="s">
        <v>21</v>
      </c>
      <c r="BC5" s="243" t="s">
        <v>1393</v>
      </c>
      <c r="BD5" s="243" t="s">
        <v>81</v>
      </c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  <c r="AZ6" s="243" t="s">
        <v>1063</v>
      </c>
      <c r="BA6" s="243" t="s">
        <v>21</v>
      </c>
      <c r="BB6" s="243" t="s">
        <v>21</v>
      </c>
      <c r="BC6" s="243" t="s">
        <v>1278</v>
      </c>
      <c r="BD6" s="243" t="s">
        <v>81</v>
      </c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  <c r="AZ7" s="243" t="s">
        <v>602</v>
      </c>
      <c r="BA7" s="243" t="s">
        <v>21</v>
      </c>
      <c r="BB7" s="243" t="s">
        <v>21</v>
      </c>
      <c r="BC7" s="243" t="s">
        <v>1394</v>
      </c>
      <c r="BD7" s="243" t="s">
        <v>81</v>
      </c>
    </row>
    <row r="8" spans="1:70" ht="15">
      <c r="B8" s="29"/>
      <c r="C8" s="30"/>
      <c r="D8" s="38" t="s">
        <v>117</v>
      </c>
      <c r="E8" s="30"/>
      <c r="F8" s="30"/>
      <c r="G8" s="30"/>
      <c r="H8" s="30"/>
      <c r="I8" s="127"/>
      <c r="J8" s="30"/>
      <c r="K8" s="32"/>
      <c r="AZ8" s="243" t="s">
        <v>604</v>
      </c>
      <c r="BA8" s="243" t="s">
        <v>21</v>
      </c>
      <c r="BB8" s="243" t="s">
        <v>21</v>
      </c>
      <c r="BC8" s="243" t="s">
        <v>1395</v>
      </c>
      <c r="BD8" s="243" t="s">
        <v>81</v>
      </c>
    </row>
    <row r="9" spans="1:70" s="1" customFormat="1" ht="16.5" customHeight="1">
      <c r="B9" s="42"/>
      <c r="C9" s="43"/>
      <c r="D9" s="43"/>
      <c r="E9" s="403" t="s">
        <v>1261</v>
      </c>
      <c r="F9" s="406"/>
      <c r="G9" s="406"/>
      <c r="H9" s="406"/>
      <c r="I9" s="128"/>
      <c r="J9" s="43"/>
      <c r="K9" s="46"/>
      <c r="AZ9" s="243" t="s">
        <v>606</v>
      </c>
      <c r="BA9" s="243" t="s">
        <v>21</v>
      </c>
      <c r="BB9" s="243" t="s">
        <v>21</v>
      </c>
      <c r="BC9" s="243" t="s">
        <v>1396</v>
      </c>
      <c r="BD9" s="243" t="s">
        <v>81</v>
      </c>
    </row>
    <row r="10" spans="1:70" s="1" customFormat="1" ht="15">
      <c r="B10" s="42"/>
      <c r="C10" s="43"/>
      <c r="D10" s="38" t="s">
        <v>594</v>
      </c>
      <c r="E10" s="43"/>
      <c r="F10" s="43"/>
      <c r="G10" s="43"/>
      <c r="H10" s="43"/>
      <c r="I10" s="128"/>
      <c r="J10" s="43"/>
      <c r="K10" s="46"/>
      <c r="AZ10" s="243" t="s">
        <v>608</v>
      </c>
      <c r="BA10" s="243" t="s">
        <v>21</v>
      </c>
      <c r="BB10" s="243" t="s">
        <v>21</v>
      </c>
      <c r="BC10" s="243" t="s">
        <v>1397</v>
      </c>
      <c r="BD10" s="243" t="s">
        <v>81</v>
      </c>
    </row>
    <row r="11" spans="1:70" s="1" customFormat="1" ht="36.950000000000003" customHeight="1">
      <c r="B11" s="42"/>
      <c r="C11" s="43"/>
      <c r="D11" s="43"/>
      <c r="E11" s="405" t="s">
        <v>1398</v>
      </c>
      <c r="F11" s="406"/>
      <c r="G11" s="406"/>
      <c r="H11" s="406"/>
      <c r="I11" s="128"/>
      <c r="J11" s="43"/>
      <c r="K11" s="46"/>
      <c r="AZ11" s="243" t="s">
        <v>610</v>
      </c>
      <c r="BA11" s="243" t="s">
        <v>21</v>
      </c>
      <c r="BB11" s="243" t="s">
        <v>21</v>
      </c>
      <c r="BC11" s="243" t="s">
        <v>1399</v>
      </c>
      <c r="BD11" s="243" t="s">
        <v>81</v>
      </c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  <c r="AZ12" s="243" t="s">
        <v>612</v>
      </c>
      <c r="BA12" s="243" t="s">
        <v>21</v>
      </c>
      <c r="BB12" s="243" t="s">
        <v>21</v>
      </c>
      <c r="BC12" s="243" t="s">
        <v>1400</v>
      </c>
      <c r="BD12" s="243" t="s">
        <v>81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  <c r="AZ13" s="243" t="s">
        <v>614</v>
      </c>
      <c r="BA13" s="243" t="s">
        <v>21</v>
      </c>
      <c r="BB13" s="243" t="s">
        <v>21</v>
      </c>
      <c r="BC13" s="243" t="s">
        <v>161</v>
      </c>
      <c r="BD13" s="243" t="s">
        <v>81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119</v>
      </c>
      <c r="G14" s="43"/>
      <c r="H14" s="43"/>
      <c r="I14" s="129" t="s">
        <v>25</v>
      </c>
      <c r="J14" s="130" t="str">
        <f>'Rekapitulace stavby'!AN8</f>
        <v>7. 1. 2019</v>
      </c>
      <c r="K14" s="46"/>
      <c r="AZ14" s="243" t="s">
        <v>616</v>
      </c>
      <c r="BA14" s="243" t="s">
        <v>21</v>
      </c>
      <c r="BB14" s="243" t="s">
        <v>21</v>
      </c>
      <c r="BC14" s="243" t="s">
        <v>1401</v>
      </c>
      <c r="BD14" s="243" t="s">
        <v>81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  <c r="AZ15" s="243" t="s">
        <v>620</v>
      </c>
      <c r="BA15" s="243" t="s">
        <v>21</v>
      </c>
      <c r="BB15" s="243" t="s">
        <v>21</v>
      </c>
      <c r="BC15" s="243" t="s">
        <v>1402</v>
      </c>
      <c r="BD15" s="243" t="s">
        <v>81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  <c r="AZ16" s="243" t="s">
        <v>622</v>
      </c>
      <c r="BA16" s="243" t="s">
        <v>21</v>
      </c>
      <c r="BB16" s="243" t="s">
        <v>21</v>
      </c>
      <c r="BC16" s="243" t="s">
        <v>1403</v>
      </c>
      <c r="BD16" s="243" t="s">
        <v>81</v>
      </c>
    </row>
    <row r="17" spans="2:56" s="1" customFormat="1" ht="18" customHeight="1">
      <c r="B17" s="42"/>
      <c r="C17" s="43"/>
      <c r="D17" s="43"/>
      <c r="E17" s="36" t="s">
        <v>119</v>
      </c>
      <c r="F17" s="43"/>
      <c r="G17" s="43"/>
      <c r="H17" s="43"/>
      <c r="I17" s="129" t="s">
        <v>30</v>
      </c>
      <c r="J17" s="36" t="s">
        <v>21</v>
      </c>
      <c r="K17" s="46"/>
      <c r="AZ17" s="243" t="s">
        <v>624</v>
      </c>
      <c r="BA17" s="243" t="s">
        <v>21</v>
      </c>
      <c r="BB17" s="243" t="s">
        <v>21</v>
      </c>
      <c r="BC17" s="243" t="s">
        <v>1404</v>
      </c>
      <c r="BD17" s="243" t="s">
        <v>81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56" s="1" customFormat="1" ht="18" customHeight="1">
      <c r="B23" s="42"/>
      <c r="C23" s="43"/>
      <c r="D23" s="43"/>
      <c r="E23" s="36" t="s">
        <v>119</v>
      </c>
      <c r="F23" s="43"/>
      <c r="G23" s="43"/>
      <c r="H23" s="43"/>
      <c r="I23" s="129" t="s">
        <v>30</v>
      </c>
      <c r="J23" s="36" t="s">
        <v>21</v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56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56" s="7" customFormat="1" ht="16.5" customHeight="1">
      <c r="B26" s="131"/>
      <c r="C26" s="132"/>
      <c r="D26" s="132"/>
      <c r="E26" s="394" t="s">
        <v>21</v>
      </c>
      <c r="F26" s="394"/>
      <c r="G26" s="394"/>
      <c r="H26" s="394"/>
      <c r="I26" s="133"/>
      <c r="J26" s="132"/>
      <c r="K26" s="134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56" s="1" customFormat="1" ht="25.35" customHeight="1">
      <c r="B29" s="42"/>
      <c r="C29" s="43"/>
      <c r="D29" s="137" t="s">
        <v>37</v>
      </c>
      <c r="E29" s="43"/>
      <c r="F29" s="43"/>
      <c r="G29" s="43"/>
      <c r="H29" s="43"/>
      <c r="I29" s="128"/>
      <c r="J29" s="138">
        <f>ROUND(J93,2)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56" s="1" customFormat="1" ht="14.45" customHeight="1">
      <c r="B31" s="42"/>
      <c r="C31" s="43"/>
      <c r="D31" s="43"/>
      <c r="E31" s="43"/>
      <c r="F31" s="47" t="s">
        <v>39</v>
      </c>
      <c r="G31" s="43"/>
      <c r="H31" s="43"/>
      <c r="I31" s="139" t="s">
        <v>38</v>
      </c>
      <c r="J31" s="47" t="s">
        <v>40</v>
      </c>
      <c r="K31" s="46"/>
    </row>
    <row r="32" spans="2:56" s="1" customFormat="1" ht="14.45" customHeight="1">
      <c r="B32" s="42"/>
      <c r="C32" s="43"/>
      <c r="D32" s="50" t="s">
        <v>41</v>
      </c>
      <c r="E32" s="50" t="s">
        <v>42</v>
      </c>
      <c r="F32" s="140">
        <f>ROUND(SUM(BE93:BE243), 2)</f>
        <v>0</v>
      </c>
      <c r="G32" s="43"/>
      <c r="H32" s="43"/>
      <c r="I32" s="141">
        <v>0.21</v>
      </c>
      <c r="J32" s="140">
        <f>ROUND(ROUND((SUM(BE93:BE243)),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43</v>
      </c>
      <c r="F33" s="140">
        <f>ROUND(SUM(BF93:BF243), 2)</f>
        <v>0</v>
      </c>
      <c r="G33" s="43"/>
      <c r="H33" s="43"/>
      <c r="I33" s="141">
        <v>0.15</v>
      </c>
      <c r="J33" s="140">
        <f>ROUND(ROUND((SUM(BF93:BF243)),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ROUND(SUM(BG93:BG243),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45</v>
      </c>
      <c r="F35" s="140">
        <f>ROUND(SUM(BH93:BH243),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46</v>
      </c>
      <c r="F36" s="140">
        <f>ROUND(SUM(BI93:BI243),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47</v>
      </c>
      <c r="E38" s="80"/>
      <c r="F38" s="80"/>
      <c r="G38" s="144" t="s">
        <v>48</v>
      </c>
      <c r="H38" s="145" t="s">
        <v>49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120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3" t="str">
        <f>E7</f>
        <v>Horažďovice - Revitalizace sídliště Šumavská - Pod Vodojemem - II. etapa</v>
      </c>
      <c r="F47" s="404"/>
      <c r="G47" s="404"/>
      <c r="H47" s="404"/>
      <c r="I47" s="128"/>
      <c r="J47" s="43"/>
      <c r="K47" s="46"/>
    </row>
    <row r="48" spans="2:11" ht="15">
      <c r="B48" s="29"/>
      <c r="C48" s="38" t="s">
        <v>117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3" t="s">
        <v>1261</v>
      </c>
      <c r="F49" s="406"/>
      <c r="G49" s="406"/>
      <c r="H49" s="406"/>
      <c r="I49" s="128"/>
      <c r="J49" s="43"/>
      <c r="K49" s="46"/>
    </row>
    <row r="50" spans="2:47" s="1" customFormat="1" ht="14.45" customHeight="1">
      <c r="B50" s="42"/>
      <c r="C50" s="38" t="s">
        <v>594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5" t="str">
        <f>E11</f>
        <v>07.2 - SO 07.2 Vodovodní přípojky</v>
      </c>
      <c r="F51" s="406"/>
      <c r="G51" s="406"/>
      <c r="H51" s="406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7. 1. 2019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33</v>
      </c>
      <c r="J55" s="394" t="str">
        <f>E23</f>
        <v xml:space="preserve"> 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121</v>
      </c>
      <c r="D58" s="142"/>
      <c r="E58" s="142"/>
      <c r="F58" s="142"/>
      <c r="G58" s="142"/>
      <c r="H58" s="142"/>
      <c r="I58" s="155"/>
      <c r="J58" s="156" t="s">
        <v>122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123</v>
      </c>
      <c r="D60" s="43"/>
      <c r="E60" s="43"/>
      <c r="F60" s="43"/>
      <c r="G60" s="43"/>
      <c r="H60" s="43"/>
      <c r="I60" s="128"/>
      <c r="J60" s="138">
        <f>J93</f>
        <v>0</v>
      </c>
      <c r="K60" s="46"/>
      <c r="AU60" s="25" t="s">
        <v>124</v>
      </c>
    </row>
    <row r="61" spans="2:47" s="8" customFormat="1" ht="24.95" customHeight="1">
      <c r="B61" s="159"/>
      <c r="C61" s="160"/>
      <c r="D61" s="161" t="s">
        <v>125</v>
      </c>
      <c r="E61" s="162"/>
      <c r="F61" s="162"/>
      <c r="G61" s="162"/>
      <c r="H61" s="162"/>
      <c r="I61" s="163"/>
      <c r="J61" s="164">
        <f>J94</f>
        <v>0</v>
      </c>
      <c r="K61" s="165"/>
    </row>
    <row r="62" spans="2:47" s="9" customFormat="1" ht="19.899999999999999" customHeight="1">
      <c r="B62" s="166"/>
      <c r="C62" s="167"/>
      <c r="D62" s="168" t="s">
        <v>126</v>
      </c>
      <c r="E62" s="169"/>
      <c r="F62" s="169"/>
      <c r="G62" s="169"/>
      <c r="H62" s="169"/>
      <c r="I62" s="170"/>
      <c r="J62" s="171">
        <f>J95</f>
        <v>0</v>
      </c>
      <c r="K62" s="172"/>
    </row>
    <row r="63" spans="2:47" s="9" customFormat="1" ht="19.899999999999999" customHeight="1">
      <c r="B63" s="166"/>
      <c r="C63" s="167"/>
      <c r="D63" s="168" t="s">
        <v>129</v>
      </c>
      <c r="E63" s="169"/>
      <c r="F63" s="169"/>
      <c r="G63" s="169"/>
      <c r="H63" s="169"/>
      <c r="I63" s="170"/>
      <c r="J63" s="171">
        <f>J162</f>
        <v>0</v>
      </c>
      <c r="K63" s="172"/>
    </row>
    <row r="64" spans="2:47" s="9" customFormat="1" ht="19.899999999999999" customHeight="1">
      <c r="B64" s="166"/>
      <c r="C64" s="167"/>
      <c r="D64" s="168" t="s">
        <v>360</v>
      </c>
      <c r="E64" s="169"/>
      <c r="F64" s="169"/>
      <c r="G64" s="169"/>
      <c r="H64" s="169"/>
      <c r="I64" s="170"/>
      <c r="J64" s="171">
        <f>J165</f>
        <v>0</v>
      </c>
      <c r="K64" s="172"/>
    </row>
    <row r="65" spans="2:12" s="9" customFormat="1" ht="19.899999999999999" customHeight="1">
      <c r="B65" s="166"/>
      <c r="C65" s="167"/>
      <c r="D65" s="168" t="s">
        <v>626</v>
      </c>
      <c r="E65" s="169"/>
      <c r="F65" s="169"/>
      <c r="G65" s="169"/>
      <c r="H65" s="169"/>
      <c r="I65" s="170"/>
      <c r="J65" s="171">
        <f>J168</f>
        <v>0</v>
      </c>
      <c r="K65" s="172"/>
    </row>
    <row r="66" spans="2:12" s="9" customFormat="1" ht="19.899999999999999" customHeight="1">
      <c r="B66" s="166"/>
      <c r="C66" s="167"/>
      <c r="D66" s="168" t="s">
        <v>130</v>
      </c>
      <c r="E66" s="169"/>
      <c r="F66" s="169"/>
      <c r="G66" s="169"/>
      <c r="H66" s="169"/>
      <c r="I66" s="170"/>
      <c r="J66" s="171">
        <f>J208</f>
        <v>0</v>
      </c>
      <c r="K66" s="172"/>
    </row>
    <row r="67" spans="2:12" s="9" customFormat="1" ht="19.899999999999999" customHeight="1">
      <c r="B67" s="166"/>
      <c r="C67" s="167"/>
      <c r="D67" s="168" t="s">
        <v>627</v>
      </c>
      <c r="E67" s="169"/>
      <c r="F67" s="169"/>
      <c r="G67" s="169"/>
      <c r="H67" s="169"/>
      <c r="I67" s="170"/>
      <c r="J67" s="171">
        <f>J213</f>
        <v>0</v>
      </c>
      <c r="K67" s="172"/>
    </row>
    <row r="68" spans="2:12" s="9" customFormat="1" ht="19.899999999999999" customHeight="1">
      <c r="B68" s="166"/>
      <c r="C68" s="167"/>
      <c r="D68" s="168" t="s">
        <v>131</v>
      </c>
      <c r="E68" s="169"/>
      <c r="F68" s="169"/>
      <c r="G68" s="169"/>
      <c r="H68" s="169"/>
      <c r="I68" s="170"/>
      <c r="J68" s="171">
        <f>J224</f>
        <v>0</v>
      </c>
      <c r="K68" s="172"/>
    </row>
    <row r="69" spans="2:12" s="9" customFormat="1" ht="19.899999999999999" customHeight="1">
      <c r="B69" s="166"/>
      <c r="C69" s="167"/>
      <c r="D69" s="168" t="s">
        <v>132</v>
      </c>
      <c r="E69" s="169"/>
      <c r="F69" s="169"/>
      <c r="G69" s="169"/>
      <c r="H69" s="169"/>
      <c r="I69" s="170"/>
      <c r="J69" s="171">
        <f>J233</f>
        <v>0</v>
      </c>
      <c r="K69" s="172"/>
    </row>
    <row r="70" spans="2:12" s="8" customFormat="1" ht="24.95" customHeight="1">
      <c r="B70" s="159"/>
      <c r="C70" s="160"/>
      <c r="D70" s="161" t="s">
        <v>133</v>
      </c>
      <c r="E70" s="162"/>
      <c r="F70" s="162"/>
      <c r="G70" s="162"/>
      <c r="H70" s="162"/>
      <c r="I70" s="163"/>
      <c r="J70" s="164">
        <f>J235</f>
        <v>0</v>
      </c>
      <c r="K70" s="165"/>
    </row>
    <row r="71" spans="2:12" s="9" customFormat="1" ht="19.899999999999999" customHeight="1">
      <c r="B71" s="166"/>
      <c r="C71" s="167"/>
      <c r="D71" s="168" t="s">
        <v>1405</v>
      </c>
      <c r="E71" s="169"/>
      <c r="F71" s="169"/>
      <c r="G71" s="169"/>
      <c r="H71" s="169"/>
      <c r="I71" s="170"/>
      <c r="J71" s="171">
        <f>J236</f>
        <v>0</v>
      </c>
      <c r="K71" s="172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28"/>
      <c r="J72" s="43"/>
      <c r="K72" s="4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49"/>
      <c r="J73" s="58"/>
      <c r="K73" s="59"/>
    </row>
    <row r="77" spans="2:12" s="1" customFormat="1" ht="6.95" customHeight="1">
      <c r="B77" s="60"/>
      <c r="C77" s="61"/>
      <c r="D77" s="61"/>
      <c r="E77" s="61"/>
      <c r="F77" s="61"/>
      <c r="G77" s="61"/>
      <c r="H77" s="61"/>
      <c r="I77" s="152"/>
      <c r="J77" s="61"/>
      <c r="K77" s="61"/>
      <c r="L77" s="62"/>
    </row>
    <row r="78" spans="2:12" s="1" customFormat="1" ht="36.950000000000003" customHeight="1">
      <c r="B78" s="42"/>
      <c r="C78" s="63" t="s">
        <v>138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4.45" customHeight="1">
      <c r="B80" s="42"/>
      <c r="C80" s="66" t="s">
        <v>18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6.5" customHeight="1">
      <c r="B81" s="42"/>
      <c r="C81" s="64"/>
      <c r="D81" s="64"/>
      <c r="E81" s="399" t="str">
        <f>E7</f>
        <v>Horažďovice - Revitalizace sídliště Šumavská - Pod Vodojemem - II. etapa</v>
      </c>
      <c r="F81" s="400"/>
      <c r="G81" s="400"/>
      <c r="H81" s="400"/>
      <c r="I81" s="173"/>
      <c r="J81" s="64"/>
      <c r="K81" s="64"/>
      <c r="L81" s="62"/>
    </row>
    <row r="82" spans="2:65" ht="15">
      <c r="B82" s="29"/>
      <c r="C82" s="66" t="s">
        <v>117</v>
      </c>
      <c r="D82" s="244"/>
      <c r="E82" s="244"/>
      <c r="F82" s="244"/>
      <c r="G82" s="244"/>
      <c r="H82" s="244"/>
      <c r="J82" s="244"/>
      <c r="K82" s="244"/>
      <c r="L82" s="245"/>
    </row>
    <row r="83" spans="2:65" s="1" customFormat="1" ht="16.5" customHeight="1">
      <c r="B83" s="42"/>
      <c r="C83" s="64"/>
      <c r="D83" s="64"/>
      <c r="E83" s="399" t="s">
        <v>1261</v>
      </c>
      <c r="F83" s="401"/>
      <c r="G83" s="401"/>
      <c r="H83" s="401"/>
      <c r="I83" s="173"/>
      <c r="J83" s="64"/>
      <c r="K83" s="64"/>
      <c r="L83" s="62"/>
    </row>
    <row r="84" spans="2:65" s="1" customFormat="1" ht="14.45" customHeight="1">
      <c r="B84" s="42"/>
      <c r="C84" s="66" t="s">
        <v>594</v>
      </c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7.25" customHeight="1">
      <c r="B85" s="42"/>
      <c r="C85" s="64"/>
      <c r="D85" s="64"/>
      <c r="E85" s="371" t="str">
        <f>E11</f>
        <v>07.2 - SO 07.2 Vodovodní přípojky</v>
      </c>
      <c r="F85" s="401"/>
      <c r="G85" s="401"/>
      <c r="H85" s="401"/>
      <c r="I85" s="173"/>
      <c r="J85" s="64"/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 ht="18" customHeight="1">
      <c r="B87" s="42"/>
      <c r="C87" s="66" t="s">
        <v>23</v>
      </c>
      <c r="D87" s="64"/>
      <c r="E87" s="64"/>
      <c r="F87" s="174" t="str">
        <f>F14</f>
        <v xml:space="preserve"> </v>
      </c>
      <c r="G87" s="64"/>
      <c r="H87" s="64"/>
      <c r="I87" s="175" t="s">
        <v>25</v>
      </c>
      <c r="J87" s="74" t="str">
        <f>IF(J14="","",J14)</f>
        <v>7. 1. 2019</v>
      </c>
      <c r="K87" s="64"/>
      <c r="L87" s="62"/>
    </row>
    <row r="88" spans="2:65" s="1" customFormat="1" ht="6.9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" customFormat="1" ht="15">
      <c r="B89" s="42"/>
      <c r="C89" s="66" t="s">
        <v>27</v>
      </c>
      <c r="D89" s="64"/>
      <c r="E89" s="64"/>
      <c r="F89" s="174" t="str">
        <f>E17</f>
        <v xml:space="preserve"> </v>
      </c>
      <c r="G89" s="64"/>
      <c r="H89" s="64"/>
      <c r="I89" s="175" t="s">
        <v>33</v>
      </c>
      <c r="J89" s="174" t="str">
        <f>E23</f>
        <v xml:space="preserve"> </v>
      </c>
      <c r="K89" s="64"/>
      <c r="L89" s="62"/>
    </row>
    <row r="90" spans="2:65" s="1" customFormat="1" ht="14.45" customHeight="1">
      <c r="B90" s="42"/>
      <c r="C90" s="66" t="s">
        <v>31</v>
      </c>
      <c r="D90" s="64"/>
      <c r="E90" s="64"/>
      <c r="F90" s="174" t="str">
        <f>IF(E20="","",E20)</f>
        <v/>
      </c>
      <c r="G90" s="64"/>
      <c r="H90" s="64"/>
      <c r="I90" s="173"/>
      <c r="J90" s="64"/>
      <c r="K90" s="64"/>
      <c r="L90" s="62"/>
    </row>
    <row r="91" spans="2:65" s="1" customFormat="1" ht="10.3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5" s="10" customFormat="1" ht="29.25" customHeight="1">
      <c r="B92" s="176"/>
      <c r="C92" s="177" t="s">
        <v>139</v>
      </c>
      <c r="D92" s="178" t="s">
        <v>56</v>
      </c>
      <c r="E92" s="178" t="s">
        <v>52</v>
      </c>
      <c r="F92" s="178" t="s">
        <v>140</v>
      </c>
      <c r="G92" s="178" t="s">
        <v>141</v>
      </c>
      <c r="H92" s="178" t="s">
        <v>142</v>
      </c>
      <c r="I92" s="179" t="s">
        <v>143</v>
      </c>
      <c r="J92" s="178" t="s">
        <v>122</v>
      </c>
      <c r="K92" s="180" t="s">
        <v>144</v>
      </c>
      <c r="L92" s="181"/>
      <c r="M92" s="82" t="s">
        <v>145</v>
      </c>
      <c r="N92" s="83" t="s">
        <v>41</v>
      </c>
      <c r="O92" s="83" t="s">
        <v>146</v>
      </c>
      <c r="P92" s="83" t="s">
        <v>147</v>
      </c>
      <c r="Q92" s="83" t="s">
        <v>148</v>
      </c>
      <c r="R92" s="83" t="s">
        <v>149</v>
      </c>
      <c r="S92" s="83" t="s">
        <v>150</v>
      </c>
      <c r="T92" s="84" t="s">
        <v>151</v>
      </c>
    </row>
    <row r="93" spans="2:65" s="1" customFormat="1" ht="29.25" customHeight="1">
      <c r="B93" s="42"/>
      <c r="C93" s="88" t="s">
        <v>123</v>
      </c>
      <c r="D93" s="64"/>
      <c r="E93" s="64"/>
      <c r="F93" s="64"/>
      <c r="G93" s="64"/>
      <c r="H93" s="64"/>
      <c r="I93" s="173"/>
      <c r="J93" s="182">
        <f>BK93</f>
        <v>0</v>
      </c>
      <c r="K93" s="64"/>
      <c r="L93" s="62"/>
      <c r="M93" s="85"/>
      <c r="N93" s="86"/>
      <c r="O93" s="86"/>
      <c r="P93" s="183">
        <f>P94+P235</f>
        <v>0</v>
      </c>
      <c r="Q93" s="86"/>
      <c r="R93" s="183">
        <f>R94+R235</f>
        <v>2.8733386900000002</v>
      </c>
      <c r="S93" s="86"/>
      <c r="T93" s="184">
        <f>T94+T235</f>
        <v>50.253999999999998</v>
      </c>
      <c r="AT93" s="25" t="s">
        <v>70</v>
      </c>
      <c r="AU93" s="25" t="s">
        <v>124</v>
      </c>
      <c r="BK93" s="185">
        <f>BK94+BK235</f>
        <v>0</v>
      </c>
    </row>
    <row r="94" spans="2:65" s="11" customFormat="1" ht="37.35" customHeight="1">
      <c r="B94" s="186"/>
      <c r="C94" s="187"/>
      <c r="D94" s="188" t="s">
        <v>70</v>
      </c>
      <c r="E94" s="189" t="s">
        <v>152</v>
      </c>
      <c r="F94" s="189" t="s">
        <v>153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P95+P162+P165+P168+P208+P213+P224+P233</f>
        <v>0</v>
      </c>
      <c r="Q94" s="194"/>
      <c r="R94" s="195">
        <f>R95+R162+R165+R168+R208+R213+R224+R233</f>
        <v>2.8361286900000002</v>
      </c>
      <c r="S94" s="194"/>
      <c r="T94" s="196">
        <f>T95+T162+T165+T168+T208+T213+T224+T233</f>
        <v>50.253999999999998</v>
      </c>
      <c r="AR94" s="197" t="s">
        <v>79</v>
      </c>
      <c r="AT94" s="198" t="s">
        <v>70</v>
      </c>
      <c r="AU94" s="198" t="s">
        <v>71</v>
      </c>
      <c r="AY94" s="197" t="s">
        <v>154</v>
      </c>
      <c r="BK94" s="199">
        <f>BK95+BK162+BK165+BK168+BK208+BK213+BK224+BK233</f>
        <v>0</v>
      </c>
    </row>
    <row r="95" spans="2:65" s="11" customFormat="1" ht="19.899999999999999" customHeight="1">
      <c r="B95" s="186"/>
      <c r="C95" s="187"/>
      <c r="D95" s="188" t="s">
        <v>70</v>
      </c>
      <c r="E95" s="200" t="s">
        <v>79</v>
      </c>
      <c r="F95" s="200" t="s">
        <v>155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SUM(P96:P161)</f>
        <v>0</v>
      </c>
      <c r="Q95" s="194"/>
      <c r="R95" s="195">
        <f>SUM(R96:R161)</f>
        <v>0.97063514000000017</v>
      </c>
      <c r="S95" s="194"/>
      <c r="T95" s="196">
        <f>SUM(T96:T161)</f>
        <v>0</v>
      </c>
      <c r="AR95" s="197" t="s">
        <v>79</v>
      </c>
      <c r="AT95" s="198" t="s">
        <v>70</v>
      </c>
      <c r="AU95" s="198" t="s">
        <v>79</v>
      </c>
      <c r="AY95" s="197" t="s">
        <v>154</v>
      </c>
      <c r="BK95" s="199">
        <f>SUM(BK96:BK161)</f>
        <v>0</v>
      </c>
    </row>
    <row r="96" spans="2:65" s="1" customFormat="1" ht="16.5" customHeight="1">
      <c r="B96" s="42"/>
      <c r="C96" s="202" t="s">
        <v>79</v>
      </c>
      <c r="D96" s="202" t="s">
        <v>157</v>
      </c>
      <c r="E96" s="203" t="s">
        <v>636</v>
      </c>
      <c r="F96" s="204" t="s">
        <v>637</v>
      </c>
      <c r="G96" s="205" t="s">
        <v>228</v>
      </c>
      <c r="H96" s="206">
        <v>4.4000000000000004</v>
      </c>
      <c r="I96" s="207"/>
      <c r="J96" s="208">
        <f>ROUND(I96*H96,2)</f>
        <v>0</v>
      </c>
      <c r="K96" s="204" t="s">
        <v>21</v>
      </c>
      <c r="L96" s="62"/>
      <c r="M96" s="209" t="s">
        <v>21</v>
      </c>
      <c r="N96" s="210" t="s">
        <v>42</v>
      </c>
      <c r="O96" s="43"/>
      <c r="P96" s="211">
        <f>O96*H96</f>
        <v>0</v>
      </c>
      <c r="Q96" s="211">
        <v>8.6800000000000002E-3</v>
      </c>
      <c r="R96" s="211">
        <f>Q96*H96</f>
        <v>3.8192000000000004E-2</v>
      </c>
      <c r="S96" s="211">
        <v>0</v>
      </c>
      <c r="T96" s="212">
        <f>S96*H96</f>
        <v>0</v>
      </c>
      <c r="AR96" s="25" t="s">
        <v>161</v>
      </c>
      <c r="AT96" s="25" t="s">
        <v>157</v>
      </c>
      <c r="AU96" s="25" t="s">
        <v>81</v>
      </c>
      <c r="AY96" s="25" t="s">
        <v>154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79</v>
      </c>
      <c r="BK96" s="213">
        <f>ROUND(I96*H96,2)</f>
        <v>0</v>
      </c>
      <c r="BL96" s="25" t="s">
        <v>161</v>
      </c>
      <c r="BM96" s="25" t="s">
        <v>1406</v>
      </c>
    </row>
    <row r="97" spans="2:65" s="12" customFormat="1">
      <c r="B97" s="227"/>
      <c r="C97" s="228"/>
      <c r="D97" s="214" t="s">
        <v>260</v>
      </c>
      <c r="E97" s="229" t="s">
        <v>21</v>
      </c>
      <c r="F97" s="230" t="s">
        <v>1407</v>
      </c>
      <c r="G97" s="228"/>
      <c r="H97" s="231">
        <v>4.4000000000000004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260</v>
      </c>
      <c r="AU97" s="237" t="s">
        <v>81</v>
      </c>
      <c r="AV97" s="12" t="s">
        <v>81</v>
      </c>
      <c r="AW97" s="12" t="s">
        <v>35</v>
      </c>
      <c r="AX97" s="12" t="s">
        <v>79</v>
      </c>
      <c r="AY97" s="237" t="s">
        <v>154</v>
      </c>
    </row>
    <row r="98" spans="2:65" s="1" customFormat="1" ht="16.5" customHeight="1">
      <c r="B98" s="42"/>
      <c r="C98" s="202" t="s">
        <v>81</v>
      </c>
      <c r="D98" s="202" t="s">
        <v>157</v>
      </c>
      <c r="E98" s="203" t="s">
        <v>640</v>
      </c>
      <c r="F98" s="204" t="s">
        <v>641</v>
      </c>
      <c r="G98" s="205" t="s">
        <v>228</v>
      </c>
      <c r="H98" s="206">
        <v>2.2000000000000002</v>
      </c>
      <c r="I98" s="207"/>
      <c r="J98" s="208">
        <f>ROUND(I98*H98,2)</f>
        <v>0</v>
      </c>
      <c r="K98" s="204" t="s">
        <v>21</v>
      </c>
      <c r="L98" s="62"/>
      <c r="M98" s="209" t="s">
        <v>21</v>
      </c>
      <c r="N98" s="210" t="s">
        <v>42</v>
      </c>
      <c r="O98" s="43"/>
      <c r="P98" s="211">
        <f>O98*H98</f>
        <v>0</v>
      </c>
      <c r="Q98" s="211">
        <v>1.269E-2</v>
      </c>
      <c r="R98" s="211">
        <f>Q98*H98</f>
        <v>2.7918000000000002E-2</v>
      </c>
      <c r="S98" s="211">
        <v>0</v>
      </c>
      <c r="T98" s="212">
        <f>S98*H98</f>
        <v>0</v>
      </c>
      <c r="AR98" s="25" t="s">
        <v>161</v>
      </c>
      <c r="AT98" s="25" t="s">
        <v>157</v>
      </c>
      <c r="AU98" s="25" t="s">
        <v>81</v>
      </c>
      <c r="AY98" s="25" t="s">
        <v>154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79</v>
      </c>
      <c r="BK98" s="213">
        <f>ROUND(I98*H98,2)</f>
        <v>0</v>
      </c>
      <c r="BL98" s="25" t="s">
        <v>161</v>
      </c>
      <c r="BM98" s="25" t="s">
        <v>1408</v>
      </c>
    </row>
    <row r="99" spans="2:65" s="12" customFormat="1">
      <c r="B99" s="227"/>
      <c r="C99" s="228"/>
      <c r="D99" s="214" t="s">
        <v>260</v>
      </c>
      <c r="E99" s="229" t="s">
        <v>21</v>
      </c>
      <c r="F99" s="230" t="s">
        <v>1409</v>
      </c>
      <c r="G99" s="228"/>
      <c r="H99" s="231">
        <v>2.2000000000000002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260</v>
      </c>
      <c r="AU99" s="237" t="s">
        <v>81</v>
      </c>
      <c r="AV99" s="12" t="s">
        <v>81</v>
      </c>
      <c r="AW99" s="12" t="s">
        <v>35</v>
      </c>
      <c r="AX99" s="12" t="s">
        <v>79</v>
      </c>
      <c r="AY99" s="237" t="s">
        <v>154</v>
      </c>
    </row>
    <row r="100" spans="2:65" s="1" customFormat="1" ht="16.5" customHeight="1">
      <c r="B100" s="42"/>
      <c r="C100" s="202" t="s">
        <v>156</v>
      </c>
      <c r="D100" s="202" t="s">
        <v>157</v>
      </c>
      <c r="E100" s="203" t="s">
        <v>644</v>
      </c>
      <c r="F100" s="204" t="s">
        <v>645</v>
      </c>
      <c r="G100" s="205" t="s">
        <v>228</v>
      </c>
      <c r="H100" s="206">
        <v>7.2</v>
      </c>
      <c r="I100" s="207"/>
      <c r="J100" s="208">
        <f>ROUND(I100*H100,2)</f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>O100*H100</f>
        <v>0</v>
      </c>
      <c r="Q100" s="211">
        <v>3.6900000000000002E-2</v>
      </c>
      <c r="R100" s="211">
        <f>Q100*H100</f>
        <v>0.26568000000000003</v>
      </c>
      <c r="S100" s="211">
        <v>0</v>
      </c>
      <c r="T100" s="212">
        <f>S100*H100</f>
        <v>0</v>
      </c>
      <c r="AR100" s="25" t="s">
        <v>161</v>
      </c>
      <c r="AT100" s="25" t="s">
        <v>157</v>
      </c>
      <c r="AU100" s="25" t="s">
        <v>81</v>
      </c>
      <c r="AY100" s="25" t="s">
        <v>154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79</v>
      </c>
      <c r="BK100" s="213">
        <f>ROUND(I100*H100,2)</f>
        <v>0</v>
      </c>
      <c r="BL100" s="25" t="s">
        <v>161</v>
      </c>
      <c r="BM100" s="25" t="s">
        <v>1410</v>
      </c>
    </row>
    <row r="101" spans="2:65" s="12" customFormat="1">
      <c r="B101" s="227"/>
      <c r="C101" s="228"/>
      <c r="D101" s="214" t="s">
        <v>260</v>
      </c>
      <c r="E101" s="229" t="s">
        <v>21</v>
      </c>
      <c r="F101" s="230" t="s">
        <v>1411</v>
      </c>
      <c r="G101" s="228"/>
      <c r="H101" s="231">
        <v>7.2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260</v>
      </c>
      <c r="AU101" s="237" t="s">
        <v>81</v>
      </c>
      <c r="AV101" s="12" t="s">
        <v>81</v>
      </c>
      <c r="AW101" s="12" t="s">
        <v>35</v>
      </c>
      <c r="AX101" s="12" t="s">
        <v>79</v>
      </c>
      <c r="AY101" s="237" t="s">
        <v>154</v>
      </c>
    </row>
    <row r="102" spans="2:65" s="1" customFormat="1" ht="16.5" customHeight="1">
      <c r="B102" s="42"/>
      <c r="C102" s="202" t="s">
        <v>161</v>
      </c>
      <c r="D102" s="202" t="s">
        <v>157</v>
      </c>
      <c r="E102" s="203" t="s">
        <v>648</v>
      </c>
      <c r="F102" s="204" t="s">
        <v>649</v>
      </c>
      <c r="G102" s="205" t="s">
        <v>160</v>
      </c>
      <c r="H102" s="206">
        <v>14.286</v>
      </c>
      <c r="I102" s="207"/>
      <c r="J102" s="208">
        <f>ROUND(I102*H102,2)</f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161</v>
      </c>
      <c r="AT102" s="25" t="s">
        <v>157</v>
      </c>
      <c r="AU102" s="25" t="s">
        <v>81</v>
      </c>
      <c r="AY102" s="25" t="s">
        <v>154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79</v>
      </c>
      <c r="BK102" s="213">
        <f>ROUND(I102*H102,2)</f>
        <v>0</v>
      </c>
      <c r="BL102" s="25" t="s">
        <v>161</v>
      </c>
      <c r="BM102" s="25" t="s">
        <v>1412</v>
      </c>
    </row>
    <row r="103" spans="2:65" s="12" customFormat="1">
      <c r="B103" s="227"/>
      <c r="C103" s="228"/>
      <c r="D103" s="214" t="s">
        <v>260</v>
      </c>
      <c r="E103" s="229" t="s">
        <v>651</v>
      </c>
      <c r="F103" s="230" t="s">
        <v>1413</v>
      </c>
      <c r="G103" s="228"/>
      <c r="H103" s="231">
        <v>57.145000000000003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260</v>
      </c>
      <c r="AU103" s="237" t="s">
        <v>81</v>
      </c>
      <c r="AV103" s="12" t="s">
        <v>81</v>
      </c>
      <c r="AW103" s="12" t="s">
        <v>35</v>
      </c>
      <c r="AX103" s="12" t="s">
        <v>71</v>
      </c>
      <c r="AY103" s="237" t="s">
        <v>154</v>
      </c>
    </row>
    <row r="104" spans="2:65" s="12" customFormat="1">
      <c r="B104" s="227"/>
      <c r="C104" s="228"/>
      <c r="D104" s="214" t="s">
        <v>260</v>
      </c>
      <c r="E104" s="229" t="s">
        <v>595</v>
      </c>
      <c r="F104" s="230" t="s">
        <v>1414</v>
      </c>
      <c r="G104" s="228"/>
      <c r="H104" s="231">
        <v>14.286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260</v>
      </c>
      <c r="AU104" s="237" t="s">
        <v>81</v>
      </c>
      <c r="AV104" s="12" t="s">
        <v>81</v>
      </c>
      <c r="AW104" s="12" t="s">
        <v>35</v>
      </c>
      <c r="AX104" s="12" t="s">
        <v>79</v>
      </c>
      <c r="AY104" s="237" t="s">
        <v>154</v>
      </c>
    </row>
    <row r="105" spans="2:65" s="1" customFormat="1" ht="16.5" customHeight="1">
      <c r="B105" s="42"/>
      <c r="C105" s="202" t="s">
        <v>168</v>
      </c>
      <c r="D105" s="202" t="s">
        <v>157</v>
      </c>
      <c r="E105" s="203" t="s">
        <v>654</v>
      </c>
      <c r="F105" s="204" t="s">
        <v>655</v>
      </c>
      <c r="G105" s="205" t="s">
        <v>160</v>
      </c>
      <c r="H105" s="206">
        <v>24.706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79</v>
      </c>
      <c r="BK105" s="213">
        <f>ROUND(I105*H105,2)</f>
        <v>0</v>
      </c>
      <c r="BL105" s="25" t="s">
        <v>161</v>
      </c>
      <c r="BM105" s="25" t="s">
        <v>1415</v>
      </c>
    </row>
    <row r="106" spans="2:65" s="12" customFormat="1">
      <c r="B106" s="227"/>
      <c r="C106" s="228"/>
      <c r="D106" s="214" t="s">
        <v>260</v>
      </c>
      <c r="E106" s="229" t="s">
        <v>21</v>
      </c>
      <c r="F106" s="230" t="s">
        <v>1416</v>
      </c>
      <c r="G106" s="228"/>
      <c r="H106" s="231">
        <v>24.706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260</v>
      </c>
      <c r="AU106" s="237" t="s">
        <v>81</v>
      </c>
      <c r="AV106" s="12" t="s">
        <v>81</v>
      </c>
      <c r="AW106" s="12" t="s">
        <v>35</v>
      </c>
      <c r="AX106" s="12" t="s">
        <v>79</v>
      </c>
      <c r="AY106" s="237" t="s">
        <v>154</v>
      </c>
    </row>
    <row r="107" spans="2:65" s="1" customFormat="1" ht="16.5" customHeight="1">
      <c r="B107" s="42"/>
      <c r="C107" s="202" t="s">
        <v>172</v>
      </c>
      <c r="D107" s="202" t="s">
        <v>157</v>
      </c>
      <c r="E107" s="203" t="s">
        <v>658</v>
      </c>
      <c r="F107" s="204" t="s">
        <v>659</v>
      </c>
      <c r="G107" s="205" t="s">
        <v>160</v>
      </c>
      <c r="H107" s="206">
        <v>31.457000000000001</v>
      </c>
      <c r="I107" s="207"/>
      <c r="J107" s="208">
        <f>ROUND(I107*H107,2)</f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79</v>
      </c>
      <c r="BK107" s="213">
        <f>ROUND(I107*H107,2)</f>
        <v>0</v>
      </c>
      <c r="BL107" s="25" t="s">
        <v>161</v>
      </c>
      <c r="BM107" s="25" t="s">
        <v>1417</v>
      </c>
    </row>
    <row r="108" spans="2:65" s="12" customFormat="1">
      <c r="B108" s="227"/>
      <c r="C108" s="228"/>
      <c r="D108" s="214" t="s">
        <v>260</v>
      </c>
      <c r="E108" s="229" t="s">
        <v>21</v>
      </c>
      <c r="F108" s="230" t="s">
        <v>1418</v>
      </c>
      <c r="G108" s="228"/>
      <c r="H108" s="231">
        <v>91.632999999999996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260</v>
      </c>
      <c r="AU108" s="237" t="s">
        <v>81</v>
      </c>
      <c r="AV108" s="12" t="s">
        <v>81</v>
      </c>
      <c r="AW108" s="12" t="s">
        <v>35</v>
      </c>
      <c r="AX108" s="12" t="s">
        <v>71</v>
      </c>
      <c r="AY108" s="237" t="s">
        <v>154</v>
      </c>
    </row>
    <row r="109" spans="2:65" s="12" customFormat="1">
      <c r="B109" s="227"/>
      <c r="C109" s="228"/>
      <c r="D109" s="214" t="s">
        <v>260</v>
      </c>
      <c r="E109" s="229" t="s">
        <v>21</v>
      </c>
      <c r="F109" s="230" t="s">
        <v>1419</v>
      </c>
      <c r="G109" s="228"/>
      <c r="H109" s="231">
        <v>68.123000000000005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260</v>
      </c>
      <c r="AU109" s="237" t="s">
        <v>81</v>
      </c>
      <c r="AV109" s="12" t="s">
        <v>81</v>
      </c>
      <c r="AW109" s="12" t="s">
        <v>35</v>
      </c>
      <c r="AX109" s="12" t="s">
        <v>71</v>
      </c>
      <c r="AY109" s="237" t="s">
        <v>154</v>
      </c>
    </row>
    <row r="110" spans="2:65" s="12" customFormat="1" ht="27">
      <c r="B110" s="227"/>
      <c r="C110" s="228"/>
      <c r="D110" s="214" t="s">
        <v>260</v>
      </c>
      <c r="E110" s="229" t="s">
        <v>1420</v>
      </c>
      <c r="F110" s="230" t="s">
        <v>1421</v>
      </c>
      <c r="G110" s="228"/>
      <c r="H110" s="231">
        <v>-33.927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260</v>
      </c>
      <c r="AU110" s="237" t="s">
        <v>81</v>
      </c>
      <c r="AV110" s="12" t="s">
        <v>81</v>
      </c>
      <c r="AW110" s="12" t="s">
        <v>35</v>
      </c>
      <c r="AX110" s="12" t="s">
        <v>71</v>
      </c>
      <c r="AY110" s="237" t="s">
        <v>154</v>
      </c>
    </row>
    <row r="111" spans="2:65" s="13" customFormat="1">
      <c r="B111" s="246"/>
      <c r="C111" s="247"/>
      <c r="D111" s="214" t="s">
        <v>260</v>
      </c>
      <c r="E111" s="248" t="s">
        <v>602</v>
      </c>
      <c r="F111" s="249" t="s">
        <v>668</v>
      </c>
      <c r="G111" s="247"/>
      <c r="H111" s="250">
        <v>125.82899999999999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260</v>
      </c>
      <c r="AU111" s="256" t="s">
        <v>81</v>
      </c>
      <c r="AV111" s="13" t="s">
        <v>156</v>
      </c>
      <c r="AW111" s="13" t="s">
        <v>35</v>
      </c>
      <c r="AX111" s="13" t="s">
        <v>71</v>
      </c>
      <c r="AY111" s="256" t="s">
        <v>154</v>
      </c>
    </row>
    <row r="112" spans="2:65" s="12" customFormat="1">
      <c r="B112" s="227"/>
      <c r="C112" s="228"/>
      <c r="D112" s="214" t="s">
        <v>260</v>
      </c>
      <c r="E112" s="229" t="s">
        <v>604</v>
      </c>
      <c r="F112" s="230" t="s">
        <v>669</v>
      </c>
      <c r="G112" s="228"/>
      <c r="H112" s="231">
        <v>31.457000000000001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260</v>
      </c>
      <c r="AU112" s="237" t="s">
        <v>81</v>
      </c>
      <c r="AV112" s="12" t="s">
        <v>81</v>
      </c>
      <c r="AW112" s="12" t="s">
        <v>35</v>
      </c>
      <c r="AX112" s="12" t="s">
        <v>79</v>
      </c>
      <c r="AY112" s="237" t="s">
        <v>154</v>
      </c>
    </row>
    <row r="113" spans="2:65" s="1" customFormat="1" ht="16.5" customHeight="1">
      <c r="B113" s="42"/>
      <c r="C113" s="202" t="s">
        <v>176</v>
      </c>
      <c r="D113" s="202" t="s">
        <v>157</v>
      </c>
      <c r="E113" s="203" t="s">
        <v>670</v>
      </c>
      <c r="F113" s="204" t="s">
        <v>671</v>
      </c>
      <c r="G113" s="205" t="s">
        <v>160</v>
      </c>
      <c r="H113" s="206">
        <v>15.728999999999999</v>
      </c>
      <c r="I113" s="207"/>
      <c r="J113" s="208">
        <f>ROUND(I113*H113,2)</f>
        <v>0</v>
      </c>
      <c r="K113" s="204" t="s">
        <v>21</v>
      </c>
      <c r="L113" s="62"/>
      <c r="M113" s="209" t="s">
        <v>21</v>
      </c>
      <c r="N113" s="210" t="s">
        <v>42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161</v>
      </c>
      <c r="AT113" s="25" t="s">
        <v>157</v>
      </c>
      <c r="AU113" s="25" t="s">
        <v>81</v>
      </c>
      <c r="AY113" s="25" t="s">
        <v>154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79</v>
      </c>
      <c r="BK113" s="213">
        <f>ROUND(I113*H113,2)</f>
        <v>0</v>
      </c>
      <c r="BL113" s="25" t="s">
        <v>161</v>
      </c>
      <c r="BM113" s="25" t="s">
        <v>1422</v>
      </c>
    </row>
    <row r="114" spans="2:65" s="12" customFormat="1">
      <c r="B114" s="227"/>
      <c r="C114" s="228"/>
      <c r="D114" s="214" t="s">
        <v>260</v>
      </c>
      <c r="E114" s="229" t="s">
        <v>21</v>
      </c>
      <c r="F114" s="230" t="s">
        <v>673</v>
      </c>
      <c r="G114" s="228"/>
      <c r="H114" s="231">
        <v>15.728999999999999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260</v>
      </c>
      <c r="AU114" s="237" t="s">
        <v>81</v>
      </c>
      <c r="AV114" s="12" t="s">
        <v>81</v>
      </c>
      <c r="AW114" s="12" t="s">
        <v>35</v>
      </c>
      <c r="AX114" s="12" t="s">
        <v>79</v>
      </c>
      <c r="AY114" s="237" t="s">
        <v>154</v>
      </c>
    </row>
    <row r="115" spans="2:65" s="1" customFormat="1" ht="16.5" customHeight="1">
      <c r="B115" s="42"/>
      <c r="C115" s="202" t="s">
        <v>190</v>
      </c>
      <c r="D115" s="202" t="s">
        <v>157</v>
      </c>
      <c r="E115" s="203" t="s">
        <v>674</v>
      </c>
      <c r="F115" s="204" t="s">
        <v>675</v>
      </c>
      <c r="G115" s="205" t="s">
        <v>160</v>
      </c>
      <c r="H115" s="206">
        <v>56.622999999999998</v>
      </c>
      <c r="I115" s="207"/>
      <c r="J115" s="208">
        <f>ROUND(I115*H115,2)</f>
        <v>0</v>
      </c>
      <c r="K115" s="204" t="s">
        <v>21</v>
      </c>
      <c r="L115" s="62"/>
      <c r="M115" s="209" t="s">
        <v>21</v>
      </c>
      <c r="N115" s="210" t="s">
        <v>42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161</v>
      </c>
      <c r="AT115" s="25" t="s">
        <v>157</v>
      </c>
      <c r="AU115" s="25" t="s">
        <v>81</v>
      </c>
      <c r="AY115" s="25" t="s">
        <v>154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79</v>
      </c>
      <c r="BK115" s="213">
        <f>ROUND(I115*H115,2)</f>
        <v>0</v>
      </c>
      <c r="BL115" s="25" t="s">
        <v>161</v>
      </c>
      <c r="BM115" s="25" t="s">
        <v>1423</v>
      </c>
    </row>
    <row r="116" spans="2:65" s="12" customFormat="1">
      <c r="B116" s="227"/>
      <c r="C116" s="228"/>
      <c r="D116" s="214" t="s">
        <v>260</v>
      </c>
      <c r="E116" s="229" t="s">
        <v>606</v>
      </c>
      <c r="F116" s="230" t="s">
        <v>677</v>
      </c>
      <c r="G116" s="228"/>
      <c r="H116" s="231">
        <v>56.622999999999998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260</v>
      </c>
      <c r="AU116" s="237" t="s">
        <v>81</v>
      </c>
      <c r="AV116" s="12" t="s">
        <v>81</v>
      </c>
      <c r="AW116" s="12" t="s">
        <v>35</v>
      </c>
      <c r="AX116" s="12" t="s">
        <v>79</v>
      </c>
      <c r="AY116" s="237" t="s">
        <v>154</v>
      </c>
    </row>
    <row r="117" spans="2:65" s="1" customFormat="1" ht="16.5" customHeight="1">
      <c r="B117" s="42"/>
      <c r="C117" s="202" t="s">
        <v>198</v>
      </c>
      <c r="D117" s="202" t="s">
        <v>157</v>
      </c>
      <c r="E117" s="203" t="s">
        <v>678</v>
      </c>
      <c r="F117" s="204" t="s">
        <v>679</v>
      </c>
      <c r="G117" s="205" t="s">
        <v>160</v>
      </c>
      <c r="H117" s="206">
        <v>28.312000000000001</v>
      </c>
      <c r="I117" s="207"/>
      <c r="J117" s="208">
        <f>ROUND(I117*H117,2)</f>
        <v>0</v>
      </c>
      <c r="K117" s="204" t="s">
        <v>21</v>
      </c>
      <c r="L117" s="62"/>
      <c r="M117" s="209" t="s">
        <v>21</v>
      </c>
      <c r="N117" s="210" t="s">
        <v>42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161</v>
      </c>
      <c r="AT117" s="25" t="s">
        <v>157</v>
      </c>
      <c r="AU117" s="25" t="s">
        <v>81</v>
      </c>
      <c r="AY117" s="25" t="s">
        <v>154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79</v>
      </c>
      <c r="BK117" s="213">
        <f>ROUND(I117*H117,2)</f>
        <v>0</v>
      </c>
      <c r="BL117" s="25" t="s">
        <v>161</v>
      </c>
      <c r="BM117" s="25" t="s">
        <v>1424</v>
      </c>
    </row>
    <row r="118" spans="2:65" s="12" customFormat="1">
      <c r="B118" s="227"/>
      <c r="C118" s="228"/>
      <c r="D118" s="214" t="s">
        <v>260</v>
      </c>
      <c r="E118" s="229" t="s">
        <v>21</v>
      </c>
      <c r="F118" s="230" t="s">
        <v>681</v>
      </c>
      <c r="G118" s="228"/>
      <c r="H118" s="231">
        <v>28.312000000000001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260</v>
      </c>
      <c r="AU118" s="237" t="s">
        <v>81</v>
      </c>
      <c r="AV118" s="12" t="s">
        <v>81</v>
      </c>
      <c r="AW118" s="12" t="s">
        <v>35</v>
      </c>
      <c r="AX118" s="12" t="s">
        <v>79</v>
      </c>
      <c r="AY118" s="237" t="s">
        <v>154</v>
      </c>
    </row>
    <row r="119" spans="2:65" s="1" customFormat="1" ht="16.5" customHeight="1">
      <c r="B119" s="42"/>
      <c r="C119" s="202" t="s">
        <v>202</v>
      </c>
      <c r="D119" s="202" t="s">
        <v>157</v>
      </c>
      <c r="E119" s="203" t="s">
        <v>682</v>
      </c>
      <c r="F119" s="204" t="s">
        <v>683</v>
      </c>
      <c r="G119" s="205" t="s">
        <v>160</v>
      </c>
      <c r="H119" s="206">
        <v>37.749000000000002</v>
      </c>
      <c r="I119" s="207"/>
      <c r="J119" s="208">
        <f>ROUND(I119*H119,2)</f>
        <v>0</v>
      </c>
      <c r="K119" s="204" t="s">
        <v>21</v>
      </c>
      <c r="L119" s="62"/>
      <c r="M119" s="209" t="s">
        <v>21</v>
      </c>
      <c r="N119" s="210" t="s">
        <v>42</v>
      </c>
      <c r="O119" s="43"/>
      <c r="P119" s="211">
        <f>O119*H119</f>
        <v>0</v>
      </c>
      <c r="Q119" s="211">
        <v>1.0460000000000001E-2</v>
      </c>
      <c r="R119" s="211">
        <f>Q119*H119</f>
        <v>0.39485454000000003</v>
      </c>
      <c r="S119" s="211">
        <v>0</v>
      </c>
      <c r="T119" s="212">
        <f>S119*H119</f>
        <v>0</v>
      </c>
      <c r="AR119" s="25" t="s">
        <v>161</v>
      </c>
      <c r="AT119" s="25" t="s">
        <v>157</v>
      </c>
      <c r="AU119" s="25" t="s">
        <v>81</v>
      </c>
      <c r="AY119" s="25" t="s">
        <v>154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79</v>
      </c>
      <c r="BK119" s="213">
        <f>ROUND(I119*H119,2)</f>
        <v>0</v>
      </c>
      <c r="BL119" s="25" t="s">
        <v>161</v>
      </c>
      <c r="BM119" s="25" t="s">
        <v>1425</v>
      </c>
    </row>
    <row r="120" spans="2:65" s="12" customFormat="1">
      <c r="B120" s="227"/>
      <c r="C120" s="228"/>
      <c r="D120" s="214" t="s">
        <v>260</v>
      </c>
      <c r="E120" s="229" t="s">
        <v>608</v>
      </c>
      <c r="F120" s="230" t="s">
        <v>685</v>
      </c>
      <c r="G120" s="228"/>
      <c r="H120" s="231">
        <v>37.749000000000002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260</v>
      </c>
      <c r="AU120" s="237" t="s">
        <v>81</v>
      </c>
      <c r="AV120" s="12" t="s">
        <v>81</v>
      </c>
      <c r="AW120" s="12" t="s">
        <v>35</v>
      </c>
      <c r="AX120" s="12" t="s">
        <v>79</v>
      </c>
      <c r="AY120" s="237" t="s">
        <v>154</v>
      </c>
    </row>
    <row r="121" spans="2:65" s="1" customFormat="1" ht="16.5" customHeight="1">
      <c r="B121" s="42"/>
      <c r="C121" s="202" t="s">
        <v>262</v>
      </c>
      <c r="D121" s="202" t="s">
        <v>157</v>
      </c>
      <c r="E121" s="203" t="s">
        <v>694</v>
      </c>
      <c r="F121" s="204" t="s">
        <v>695</v>
      </c>
      <c r="G121" s="205" t="s">
        <v>195</v>
      </c>
      <c r="H121" s="206">
        <v>290.46499999999997</v>
      </c>
      <c r="I121" s="207"/>
      <c r="J121" s="208">
        <f>ROUND(I121*H121,2)</f>
        <v>0</v>
      </c>
      <c r="K121" s="204" t="s">
        <v>21</v>
      </c>
      <c r="L121" s="62"/>
      <c r="M121" s="209" t="s">
        <v>21</v>
      </c>
      <c r="N121" s="210" t="s">
        <v>42</v>
      </c>
      <c r="O121" s="43"/>
      <c r="P121" s="211">
        <f>O121*H121</f>
        <v>0</v>
      </c>
      <c r="Q121" s="211">
        <v>8.4000000000000003E-4</v>
      </c>
      <c r="R121" s="211">
        <f>Q121*H121</f>
        <v>0.2439906</v>
      </c>
      <c r="S121" s="211">
        <v>0</v>
      </c>
      <c r="T121" s="212">
        <f>S121*H121</f>
        <v>0</v>
      </c>
      <c r="AR121" s="25" t="s">
        <v>161</v>
      </c>
      <c r="AT121" s="25" t="s">
        <v>157</v>
      </c>
      <c r="AU121" s="25" t="s">
        <v>81</v>
      </c>
      <c r="AY121" s="25" t="s">
        <v>154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79</v>
      </c>
      <c r="BK121" s="213">
        <f>ROUND(I121*H121,2)</f>
        <v>0</v>
      </c>
      <c r="BL121" s="25" t="s">
        <v>161</v>
      </c>
      <c r="BM121" s="25" t="s">
        <v>1426</v>
      </c>
    </row>
    <row r="122" spans="2:65" s="12" customFormat="1">
      <c r="B122" s="227"/>
      <c r="C122" s="228"/>
      <c r="D122" s="214" t="s">
        <v>260</v>
      </c>
      <c r="E122" s="229" t="s">
        <v>21</v>
      </c>
      <c r="F122" s="230" t="s">
        <v>1427</v>
      </c>
      <c r="G122" s="228"/>
      <c r="H122" s="231">
        <v>166.60499999999999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260</v>
      </c>
      <c r="AU122" s="237" t="s">
        <v>81</v>
      </c>
      <c r="AV122" s="12" t="s">
        <v>81</v>
      </c>
      <c r="AW122" s="12" t="s">
        <v>35</v>
      </c>
      <c r="AX122" s="12" t="s">
        <v>71</v>
      </c>
      <c r="AY122" s="237" t="s">
        <v>154</v>
      </c>
    </row>
    <row r="123" spans="2:65" s="12" customFormat="1">
      <c r="B123" s="227"/>
      <c r="C123" s="228"/>
      <c r="D123" s="214" t="s">
        <v>260</v>
      </c>
      <c r="E123" s="229" t="s">
        <v>21</v>
      </c>
      <c r="F123" s="230" t="s">
        <v>1428</v>
      </c>
      <c r="G123" s="228"/>
      <c r="H123" s="231">
        <v>123.86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260</v>
      </c>
      <c r="AU123" s="237" t="s">
        <v>81</v>
      </c>
      <c r="AV123" s="12" t="s">
        <v>81</v>
      </c>
      <c r="AW123" s="12" t="s">
        <v>35</v>
      </c>
      <c r="AX123" s="12" t="s">
        <v>71</v>
      </c>
      <c r="AY123" s="237" t="s">
        <v>154</v>
      </c>
    </row>
    <row r="124" spans="2:65" s="14" customFormat="1">
      <c r="B124" s="257"/>
      <c r="C124" s="258"/>
      <c r="D124" s="214" t="s">
        <v>260</v>
      </c>
      <c r="E124" s="259" t="s">
        <v>598</v>
      </c>
      <c r="F124" s="260" t="s">
        <v>698</v>
      </c>
      <c r="G124" s="258"/>
      <c r="H124" s="261">
        <v>290.46499999999997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AT124" s="267" t="s">
        <v>260</v>
      </c>
      <c r="AU124" s="267" t="s">
        <v>81</v>
      </c>
      <c r="AV124" s="14" t="s">
        <v>161</v>
      </c>
      <c r="AW124" s="14" t="s">
        <v>35</v>
      </c>
      <c r="AX124" s="14" t="s">
        <v>79</v>
      </c>
      <c r="AY124" s="267" t="s">
        <v>154</v>
      </c>
    </row>
    <row r="125" spans="2:65" s="1" customFormat="1" ht="16.5" customHeight="1">
      <c r="B125" s="42"/>
      <c r="C125" s="202" t="s">
        <v>266</v>
      </c>
      <c r="D125" s="202" t="s">
        <v>157</v>
      </c>
      <c r="E125" s="203" t="s">
        <v>707</v>
      </c>
      <c r="F125" s="204" t="s">
        <v>708</v>
      </c>
      <c r="G125" s="205" t="s">
        <v>195</v>
      </c>
      <c r="H125" s="206">
        <v>290.46499999999997</v>
      </c>
      <c r="I125" s="207"/>
      <c r="J125" s="208">
        <f>ROUND(I125*H125,2)</f>
        <v>0</v>
      </c>
      <c r="K125" s="204" t="s">
        <v>21</v>
      </c>
      <c r="L125" s="62"/>
      <c r="M125" s="209" t="s">
        <v>21</v>
      </c>
      <c r="N125" s="210" t="s">
        <v>42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161</v>
      </c>
      <c r="AT125" s="25" t="s">
        <v>157</v>
      </c>
      <c r="AU125" s="25" t="s">
        <v>81</v>
      </c>
      <c r="AY125" s="25" t="s">
        <v>154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79</v>
      </c>
      <c r="BK125" s="213">
        <f>ROUND(I125*H125,2)</f>
        <v>0</v>
      </c>
      <c r="BL125" s="25" t="s">
        <v>161</v>
      </c>
      <c r="BM125" s="25" t="s">
        <v>1429</v>
      </c>
    </row>
    <row r="126" spans="2:65" s="12" customFormat="1">
      <c r="B126" s="227"/>
      <c r="C126" s="228"/>
      <c r="D126" s="214" t="s">
        <v>260</v>
      </c>
      <c r="E126" s="229" t="s">
        <v>21</v>
      </c>
      <c r="F126" s="230" t="s">
        <v>598</v>
      </c>
      <c r="G126" s="228"/>
      <c r="H126" s="231">
        <v>290.46499999999997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260</v>
      </c>
      <c r="AU126" s="237" t="s">
        <v>81</v>
      </c>
      <c r="AV126" s="12" t="s">
        <v>81</v>
      </c>
      <c r="AW126" s="12" t="s">
        <v>35</v>
      </c>
      <c r="AX126" s="12" t="s">
        <v>79</v>
      </c>
      <c r="AY126" s="237" t="s">
        <v>154</v>
      </c>
    </row>
    <row r="127" spans="2:65" s="1" customFormat="1" ht="16.5" customHeight="1">
      <c r="B127" s="42"/>
      <c r="C127" s="202" t="s">
        <v>212</v>
      </c>
      <c r="D127" s="202" t="s">
        <v>157</v>
      </c>
      <c r="E127" s="203" t="s">
        <v>1115</v>
      </c>
      <c r="F127" s="204" t="s">
        <v>1116</v>
      </c>
      <c r="G127" s="205" t="s">
        <v>160</v>
      </c>
      <c r="H127" s="206">
        <v>44.04</v>
      </c>
      <c r="I127" s="207"/>
      <c r="J127" s="208">
        <f>ROUND(I127*H127,2)</f>
        <v>0</v>
      </c>
      <c r="K127" s="204" t="s">
        <v>21</v>
      </c>
      <c r="L127" s="62"/>
      <c r="M127" s="209" t="s">
        <v>21</v>
      </c>
      <c r="N127" s="210" t="s">
        <v>42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161</v>
      </c>
      <c r="AT127" s="25" t="s">
        <v>157</v>
      </c>
      <c r="AU127" s="25" t="s">
        <v>81</v>
      </c>
      <c r="AY127" s="25" t="s">
        <v>154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79</v>
      </c>
      <c r="BK127" s="213">
        <f>ROUND(I127*H127,2)</f>
        <v>0</v>
      </c>
      <c r="BL127" s="25" t="s">
        <v>161</v>
      </c>
      <c r="BM127" s="25" t="s">
        <v>1430</v>
      </c>
    </row>
    <row r="128" spans="2:65" s="12" customFormat="1">
      <c r="B128" s="227"/>
      <c r="C128" s="228"/>
      <c r="D128" s="214" t="s">
        <v>260</v>
      </c>
      <c r="E128" s="229" t="s">
        <v>21</v>
      </c>
      <c r="F128" s="230" t="s">
        <v>1431</v>
      </c>
      <c r="G128" s="228"/>
      <c r="H128" s="231">
        <v>44.04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260</v>
      </c>
      <c r="AU128" s="237" t="s">
        <v>81</v>
      </c>
      <c r="AV128" s="12" t="s">
        <v>81</v>
      </c>
      <c r="AW128" s="12" t="s">
        <v>35</v>
      </c>
      <c r="AX128" s="12" t="s">
        <v>79</v>
      </c>
      <c r="AY128" s="237" t="s">
        <v>154</v>
      </c>
    </row>
    <row r="129" spans="2:65" s="1" customFormat="1" ht="16.5" customHeight="1">
      <c r="B129" s="42"/>
      <c r="C129" s="202" t="s">
        <v>217</v>
      </c>
      <c r="D129" s="202" t="s">
        <v>157</v>
      </c>
      <c r="E129" s="203" t="s">
        <v>1119</v>
      </c>
      <c r="F129" s="204" t="s">
        <v>1120</v>
      </c>
      <c r="G129" s="205" t="s">
        <v>160</v>
      </c>
      <c r="H129" s="206">
        <v>18.875</v>
      </c>
      <c r="I129" s="207"/>
      <c r="J129" s="208">
        <f>ROUND(I129*H129,2)</f>
        <v>0</v>
      </c>
      <c r="K129" s="204" t="s">
        <v>21</v>
      </c>
      <c r="L129" s="62"/>
      <c r="M129" s="209" t="s">
        <v>21</v>
      </c>
      <c r="N129" s="210" t="s">
        <v>42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161</v>
      </c>
      <c r="AT129" s="25" t="s">
        <v>157</v>
      </c>
      <c r="AU129" s="25" t="s">
        <v>81</v>
      </c>
      <c r="AY129" s="25" t="s">
        <v>154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79</v>
      </c>
      <c r="BK129" s="213">
        <f>ROUND(I129*H129,2)</f>
        <v>0</v>
      </c>
      <c r="BL129" s="25" t="s">
        <v>161</v>
      </c>
      <c r="BM129" s="25" t="s">
        <v>1432</v>
      </c>
    </row>
    <row r="130" spans="2:65" s="12" customFormat="1">
      <c r="B130" s="227"/>
      <c r="C130" s="228"/>
      <c r="D130" s="214" t="s">
        <v>260</v>
      </c>
      <c r="E130" s="229" t="s">
        <v>21</v>
      </c>
      <c r="F130" s="230" t="s">
        <v>1313</v>
      </c>
      <c r="G130" s="228"/>
      <c r="H130" s="231">
        <v>18.875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260</v>
      </c>
      <c r="AU130" s="237" t="s">
        <v>81</v>
      </c>
      <c r="AV130" s="12" t="s">
        <v>81</v>
      </c>
      <c r="AW130" s="12" t="s">
        <v>35</v>
      </c>
      <c r="AX130" s="12" t="s">
        <v>79</v>
      </c>
      <c r="AY130" s="237" t="s">
        <v>154</v>
      </c>
    </row>
    <row r="131" spans="2:65" s="1" customFormat="1" ht="16.5" customHeight="1">
      <c r="B131" s="42"/>
      <c r="C131" s="202" t="s">
        <v>10</v>
      </c>
      <c r="D131" s="202" t="s">
        <v>157</v>
      </c>
      <c r="E131" s="203" t="s">
        <v>721</v>
      </c>
      <c r="F131" s="204" t="s">
        <v>722</v>
      </c>
      <c r="G131" s="205" t="s">
        <v>160</v>
      </c>
      <c r="H131" s="206">
        <v>14.286</v>
      </c>
      <c r="I131" s="207"/>
      <c r="J131" s="208">
        <f>ROUND(I131*H131,2)</f>
        <v>0</v>
      </c>
      <c r="K131" s="204" t="s">
        <v>21</v>
      </c>
      <c r="L131" s="62"/>
      <c r="M131" s="209" t="s">
        <v>21</v>
      </c>
      <c r="N131" s="210" t="s">
        <v>42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161</v>
      </c>
      <c r="AT131" s="25" t="s">
        <v>157</v>
      </c>
      <c r="AU131" s="25" t="s">
        <v>81</v>
      </c>
      <c r="AY131" s="25" t="s">
        <v>154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79</v>
      </c>
      <c r="BK131" s="213">
        <f>ROUND(I131*H131,2)</f>
        <v>0</v>
      </c>
      <c r="BL131" s="25" t="s">
        <v>161</v>
      </c>
      <c r="BM131" s="25" t="s">
        <v>1433</v>
      </c>
    </row>
    <row r="132" spans="2:65" s="12" customFormat="1">
      <c r="B132" s="227"/>
      <c r="C132" s="228"/>
      <c r="D132" s="214" t="s">
        <v>260</v>
      </c>
      <c r="E132" s="229" t="s">
        <v>21</v>
      </c>
      <c r="F132" s="230" t="s">
        <v>1123</v>
      </c>
      <c r="G132" s="228"/>
      <c r="H132" s="231">
        <v>14.286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260</v>
      </c>
      <c r="AU132" s="237" t="s">
        <v>81</v>
      </c>
      <c r="AV132" s="12" t="s">
        <v>81</v>
      </c>
      <c r="AW132" s="12" t="s">
        <v>35</v>
      </c>
      <c r="AX132" s="12" t="s">
        <v>79</v>
      </c>
      <c r="AY132" s="237" t="s">
        <v>154</v>
      </c>
    </row>
    <row r="133" spans="2:65" s="1" customFormat="1" ht="16.5" customHeight="1">
      <c r="B133" s="42"/>
      <c r="C133" s="202" t="s">
        <v>230</v>
      </c>
      <c r="D133" s="202" t="s">
        <v>157</v>
      </c>
      <c r="E133" s="203" t="s">
        <v>724</v>
      </c>
      <c r="F133" s="204" t="s">
        <v>725</v>
      </c>
      <c r="G133" s="205" t="s">
        <v>160</v>
      </c>
      <c r="H133" s="206">
        <v>62.182000000000002</v>
      </c>
      <c r="I133" s="207"/>
      <c r="J133" s="208">
        <f>ROUND(I133*H133,2)</f>
        <v>0</v>
      </c>
      <c r="K133" s="204" t="s">
        <v>21</v>
      </c>
      <c r="L133" s="62"/>
      <c r="M133" s="209" t="s">
        <v>21</v>
      </c>
      <c r="N133" s="210" t="s">
        <v>42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161</v>
      </c>
      <c r="AT133" s="25" t="s">
        <v>157</v>
      </c>
      <c r="AU133" s="25" t="s">
        <v>81</v>
      </c>
      <c r="AY133" s="25" t="s">
        <v>154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79</v>
      </c>
      <c r="BK133" s="213">
        <f>ROUND(I133*H133,2)</f>
        <v>0</v>
      </c>
      <c r="BL133" s="25" t="s">
        <v>161</v>
      </c>
      <c r="BM133" s="25" t="s">
        <v>1434</v>
      </c>
    </row>
    <row r="134" spans="2:65" s="12" customFormat="1">
      <c r="B134" s="227"/>
      <c r="C134" s="228"/>
      <c r="D134" s="214" t="s">
        <v>260</v>
      </c>
      <c r="E134" s="229" t="s">
        <v>21</v>
      </c>
      <c r="F134" s="230" t="s">
        <v>1125</v>
      </c>
      <c r="G134" s="228"/>
      <c r="H134" s="231">
        <v>62.182000000000002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260</v>
      </c>
      <c r="AU134" s="237" t="s">
        <v>81</v>
      </c>
      <c r="AV134" s="12" t="s">
        <v>81</v>
      </c>
      <c r="AW134" s="12" t="s">
        <v>35</v>
      </c>
      <c r="AX134" s="12" t="s">
        <v>79</v>
      </c>
      <c r="AY134" s="237" t="s">
        <v>154</v>
      </c>
    </row>
    <row r="135" spans="2:65" s="1" customFormat="1" ht="16.5" customHeight="1">
      <c r="B135" s="42"/>
      <c r="C135" s="202" t="s">
        <v>235</v>
      </c>
      <c r="D135" s="202" t="s">
        <v>157</v>
      </c>
      <c r="E135" s="203" t="s">
        <v>165</v>
      </c>
      <c r="F135" s="204" t="s">
        <v>166</v>
      </c>
      <c r="G135" s="205" t="s">
        <v>160</v>
      </c>
      <c r="H135" s="206">
        <v>49.25</v>
      </c>
      <c r="I135" s="207"/>
      <c r="J135" s="208">
        <f>ROUND(I135*H135,2)</f>
        <v>0</v>
      </c>
      <c r="K135" s="204" t="s">
        <v>21</v>
      </c>
      <c r="L135" s="62"/>
      <c r="M135" s="209" t="s">
        <v>21</v>
      </c>
      <c r="N135" s="210" t="s">
        <v>42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161</v>
      </c>
      <c r="AT135" s="25" t="s">
        <v>157</v>
      </c>
      <c r="AU135" s="25" t="s">
        <v>81</v>
      </c>
      <c r="AY135" s="25" t="s">
        <v>154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79</v>
      </c>
      <c r="BK135" s="213">
        <f>ROUND(I135*H135,2)</f>
        <v>0</v>
      </c>
      <c r="BL135" s="25" t="s">
        <v>161</v>
      </c>
      <c r="BM135" s="25" t="s">
        <v>1435</v>
      </c>
    </row>
    <row r="136" spans="2:65" s="12" customFormat="1">
      <c r="B136" s="227"/>
      <c r="C136" s="228"/>
      <c r="D136" s="214" t="s">
        <v>260</v>
      </c>
      <c r="E136" s="229" t="s">
        <v>21</v>
      </c>
      <c r="F136" s="230" t="s">
        <v>729</v>
      </c>
      <c r="G136" s="228"/>
      <c r="H136" s="231">
        <v>49.25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260</v>
      </c>
      <c r="AU136" s="237" t="s">
        <v>81</v>
      </c>
      <c r="AV136" s="12" t="s">
        <v>81</v>
      </c>
      <c r="AW136" s="12" t="s">
        <v>35</v>
      </c>
      <c r="AX136" s="12" t="s">
        <v>79</v>
      </c>
      <c r="AY136" s="237" t="s">
        <v>154</v>
      </c>
    </row>
    <row r="137" spans="2:65" s="1" customFormat="1" ht="25.5" customHeight="1">
      <c r="B137" s="42"/>
      <c r="C137" s="202" t="s">
        <v>239</v>
      </c>
      <c r="D137" s="202" t="s">
        <v>157</v>
      </c>
      <c r="E137" s="203" t="s">
        <v>169</v>
      </c>
      <c r="F137" s="204" t="s">
        <v>170</v>
      </c>
      <c r="G137" s="205" t="s">
        <v>160</v>
      </c>
      <c r="H137" s="206">
        <v>443.25</v>
      </c>
      <c r="I137" s="207"/>
      <c r="J137" s="208">
        <f>ROUND(I137*H137,2)</f>
        <v>0</v>
      </c>
      <c r="K137" s="204" t="s">
        <v>21</v>
      </c>
      <c r="L137" s="62"/>
      <c r="M137" s="209" t="s">
        <v>21</v>
      </c>
      <c r="N137" s="210" t="s">
        <v>42</v>
      </c>
      <c r="O137" s="43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161</v>
      </c>
      <c r="AT137" s="25" t="s">
        <v>157</v>
      </c>
      <c r="AU137" s="25" t="s">
        <v>81</v>
      </c>
      <c r="AY137" s="25" t="s">
        <v>154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79</v>
      </c>
      <c r="BK137" s="213">
        <f>ROUND(I137*H137,2)</f>
        <v>0</v>
      </c>
      <c r="BL137" s="25" t="s">
        <v>161</v>
      </c>
      <c r="BM137" s="25" t="s">
        <v>1436</v>
      </c>
    </row>
    <row r="138" spans="2:65" s="1" customFormat="1" ht="27">
      <c r="B138" s="42"/>
      <c r="C138" s="64"/>
      <c r="D138" s="214" t="s">
        <v>163</v>
      </c>
      <c r="E138" s="64"/>
      <c r="F138" s="215" t="s">
        <v>731</v>
      </c>
      <c r="G138" s="64"/>
      <c r="H138" s="64"/>
      <c r="I138" s="173"/>
      <c r="J138" s="64"/>
      <c r="K138" s="64"/>
      <c r="L138" s="62"/>
      <c r="M138" s="216"/>
      <c r="N138" s="43"/>
      <c r="O138" s="43"/>
      <c r="P138" s="43"/>
      <c r="Q138" s="43"/>
      <c r="R138" s="43"/>
      <c r="S138" s="43"/>
      <c r="T138" s="79"/>
      <c r="AT138" s="25" t="s">
        <v>163</v>
      </c>
      <c r="AU138" s="25" t="s">
        <v>81</v>
      </c>
    </row>
    <row r="139" spans="2:65" s="1" customFormat="1" ht="16.5" customHeight="1">
      <c r="B139" s="42"/>
      <c r="C139" s="202" t="s">
        <v>299</v>
      </c>
      <c r="D139" s="202" t="s">
        <v>157</v>
      </c>
      <c r="E139" s="203" t="s">
        <v>732</v>
      </c>
      <c r="F139" s="204" t="s">
        <v>733</v>
      </c>
      <c r="G139" s="205" t="s">
        <v>160</v>
      </c>
      <c r="H139" s="206">
        <v>37.749000000000002</v>
      </c>
      <c r="I139" s="207"/>
      <c r="J139" s="208">
        <f>ROUND(I139*H139,2)</f>
        <v>0</v>
      </c>
      <c r="K139" s="204" t="s">
        <v>21</v>
      </c>
      <c r="L139" s="62"/>
      <c r="M139" s="209" t="s">
        <v>21</v>
      </c>
      <c r="N139" s="210" t="s">
        <v>42</v>
      </c>
      <c r="O139" s="43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5" t="s">
        <v>161</v>
      </c>
      <c r="AT139" s="25" t="s">
        <v>157</v>
      </c>
      <c r="AU139" s="25" t="s">
        <v>81</v>
      </c>
      <c r="AY139" s="25" t="s">
        <v>154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79</v>
      </c>
      <c r="BK139" s="213">
        <f>ROUND(I139*H139,2)</f>
        <v>0</v>
      </c>
      <c r="BL139" s="25" t="s">
        <v>161</v>
      </c>
      <c r="BM139" s="25" t="s">
        <v>1437</v>
      </c>
    </row>
    <row r="140" spans="2:65" s="12" customFormat="1">
      <c r="B140" s="227"/>
      <c r="C140" s="228"/>
      <c r="D140" s="214" t="s">
        <v>260</v>
      </c>
      <c r="E140" s="229" t="s">
        <v>620</v>
      </c>
      <c r="F140" s="230" t="s">
        <v>735</v>
      </c>
      <c r="G140" s="228"/>
      <c r="H140" s="231">
        <v>86.998999999999995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260</v>
      </c>
      <c r="AU140" s="237" t="s">
        <v>81</v>
      </c>
      <c r="AV140" s="12" t="s">
        <v>81</v>
      </c>
      <c r="AW140" s="12" t="s">
        <v>35</v>
      </c>
      <c r="AX140" s="12" t="s">
        <v>71</v>
      </c>
      <c r="AY140" s="237" t="s">
        <v>154</v>
      </c>
    </row>
    <row r="141" spans="2:65" s="12" customFormat="1">
      <c r="B141" s="227"/>
      <c r="C141" s="228"/>
      <c r="D141" s="214" t="s">
        <v>260</v>
      </c>
      <c r="E141" s="229" t="s">
        <v>21</v>
      </c>
      <c r="F141" s="230" t="s">
        <v>736</v>
      </c>
      <c r="G141" s="228"/>
      <c r="H141" s="231">
        <v>37.749000000000002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260</v>
      </c>
      <c r="AU141" s="237" t="s">
        <v>81</v>
      </c>
      <c r="AV141" s="12" t="s">
        <v>81</v>
      </c>
      <c r="AW141" s="12" t="s">
        <v>35</v>
      </c>
      <c r="AX141" s="12" t="s">
        <v>79</v>
      </c>
      <c r="AY141" s="237" t="s">
        <v>154</v>
      </c>
    </row>
    <row r="142" spans="2:65" s="1" customFormat="1" ht="25.5" customHeight="1">
      <c r="B142" s="42"/>
      <c r="C142" s="202" t="s">
        <v>206</v>
      </c>
      <c r="D142" s="202" t="s">
        <v>157</v>
      </c>
      <c r="E142" s="203" t="s">
        <v>737</v>
      </c>
      <c r="F142" s="204" t="s">
        <v>738</v>
      </c>
      <c r="G142" s="205" t="s">
        <v>160</v>
      </c>
      <c r="H142" s="206">
        <v>339.74099999999999</v>
      </c>
      <c r="I142" s="207"/>
      <c r="J142" s="208">
        <f>ROUND(I142*H142,2)</f>
        <v>0</v>
      </c>
      <c r="K142" s="204" t="s">
        <v>21</v>
      </c>
      <c r="L142" s="62"/>
      <c r="M142" s="209" t="s">
        <v>21</v>
      </c>
      <c r="N142" s="210" t="s">
        <v>42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161</v>
      </c>
      <c r="AT142" s="25" t="s">
        <v>157</v>
      </c>
      <c r="AU142" s="25" t="s">
        <v>81</v>
      </c>
      <c r="AY142" s="25" t="s">
        <v>154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79</v>
      </c>
      <c r="BK142" s="213">
        <f>ROUND(I142*H142,2)</f>
        <v>0</v>
      </c>
      <c r="BL142" s="25" t="s">
        <v>161</v>
      </c>
      <c r="BM142" s="25" t="s">
        <v>1438</v>
      </c>
    </row>
    <row r="143" spans="2:65" s="1" customFormat="1" ht="27">
      <c r="B143" s="42"/>
      <c r="C143" s="64"/>
      <c r="D143" s="214" t="s">
        <v>163</v>
      </c>
      <c r="E143" s="64"/>
      <c r="F143" s="215" t="s">
        <v>731</v>
      </c>
      <c r="G143" s="64"/>
      <c r="H143" s="64"/>
      <c r="I143" s="173"/>
      <c r="J143" s="64"/>
      <c r="K143" s="64"/>
      <c r="L143" s="62"/>
      <c r="M143" s="216"/>
      <c r="N143" s="43"/>
      <c r="O143" s="43"/>
      <c r="P143" s="43"/>
      <c r="Q143" s="43"/>
      <c r="R143" s="43"/>
      <c r="S143" s="43"/>
      <c r="T143" s="79"/>
      <c r="AT143" s="25" t="s">
        <v>163</v>
      </c>
      <c r="AU143" s="25" t="s">
        <v>81</v>
      </c>
    </row>
    <row r="144" spans="2:65" s="1" customFormat="1" ht="16.5" customHeight="1">
      <c r="B144" s="42"/>
      <c r="C144" s="202" t="s">
        <v>9</v>
      </c>
      <c r="D144" s="202" t="s">
        <v>157</v>
      </c>
      <c r="E144" s="203" t="s">
        <v>740</v>
      </c>
      <c r="F144" s="204" t="s">
        <v>741</v>
      </c>
      <c r="G144" s="205" t="s">
        <v>160</v>
      </c>
      <c r="H144" s="206">
        <v>31.091000000000001</v>
      </c>
      <c r="I144" s="207"/>
      <c r="J144" s="208">
        <f>ROUND(I144*H144,2)</f>
        <v>0</v>
      </c>
      <c r="K144" s="204" t="s">
        <v>21</v>
      </c>
      <c r="L144" s="62"/>
      <c r="M144" s="209" t="s">
        <v>21</v>
      </c>
      <c r="N144" s="210" t="s">
        <v>42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161</v>
      </c>
      <c r="AT144" s="25" t="s">
        <v>157</v>
      </c>
      <c r="AU144" s="25" t="s">
        <v>81</v>
      </c>
      <c r="AY144" s="25" t="s">
        <v>154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79</v>
      </c>
      <c r="BK144" s="213">
        <f>ROUND(I144*H144,2)</f>
        <v>0</v>
      </c>
      <c r="BL144" s="25" t="s">
        <v>161</v>
      </c>
      <c r="BM144" s="25" t="s">
        <v>1439</v>
      </c>
    </row>
    <row r="145" spans="2:65" s="12" customFormat="1">
      <c r="B145" s="227"/>
      <c r="C145" s="228"/>
      <c r="D145" s="214" t="s">
        <v>260</v>
      </c>
      <c r="E145" s="229" t="s">
        <v>21</v>
      </c>
      <c r="F145" s="230" t="s">
        <v>743</v>
      </c>
      <c r="G145" s="228"/>
      <c r="H145" s="231">
        <v>31.091000000000001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260</v>
      </c>
      <c r="AU145" s="237" t="s">
        <v>81</v>
      </c>
      <c r="AV145" s="12" t="s">
        <v>81</v>
      </c>
      <c r="AW145" s="12" t="s">
        <v>35</v>
      </c>
      <c r="AX145" s="12" t="s">
        <v>79</v>
      </c>
      <c r="AY145" s="237" t="s">
        <v>154</v>
      </c>
    </row>
    <row r="146" spans="2:65" s="1" customFormat="1" ht="16.5" customHeight="1">
      <c r="B146" s="42"/>
      <c r="C146" s="202" t="s">
        <v>249</v>
      </c>
      <c r="D146" s="202" t="s">
        <v>157</v>
      </c>
      <c r="E146" s="203" t="s">
        <v>173</v>
      </c>
      <c r="F146" s="204" t="s">
        <v>174</v>
      </c>
      <c r="G146" s="205" t="s">
        <v>160</v>
      </c>
      <c r="H146" s="206">
        <v>140.11500000000001</v>
      </c>
      <c r="I146" s="207"/>
      <c r="J146" s="208">
        <f>ROUND(I146*H146,2)</f>
        <v>0</v>
      </c>
      <c r="K146" s="204" t="s">
        <v>21</v>
      </c>
      <c r="L146" s="62"/>
      <c r="M146" s="209" t="s">
        <v>21</v>
      </c>
      <c r="N146" s="210" t="s">
        <v>42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161</v>
      </c>
      <c r="AT146" s="25" t="s">
        <v>157</v>
      </c>
      <c r="AU146" s="25" t="s">
        <v>81</v>
      </c>
      <c r="AY146" s="25" t="s">
        <v>154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79</v>
      </c>
      <c r="BK146" s="213">
        <f>ROUND(I146*H146,2)</f>
        <v>0</v>
      </c>
      <c r="BL146" s="25" t="s">
        <v>161</v>
      </c>
      <c r="BM146" s="25" t="s">
        <v>1440</v>
      </c>
    </row>
    <row r="147" spans="2:65" s="12" customFormat="1">
      <c r="B147" s="227"/>
      <c r="C147" s="228"/>
      <c r="D147" s="214" t="s">
        <v>260</v>
      </c>
      <c r="E147" s="229" t="s">
        <v>21</v>
      </c>
      <c r="F147" s="230" t="s">
        <v>745</v>
      </c>
      <c r="G147" s="228"/>
      <c r="H147" s="231">
        <v>140.11500000000001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260</v>
      </c>
      <c r="AU147" s="237" t="s">
        <v>81</v>
      </c>
      <c r="AV147" s="12" t="s">
        <v>81</v>
      </c>
      <c r="AW147" s="12" t="s">
        <v>35</v>
      </c>
      <c r="AX147" s="12" t="s">
        <v>79</v>
      </c>
      <c r="AY147" s="237" t="s">
        <v>154</v>
      </c>
    </row>
    <row r="148" spans="2:65" s="1" customFormat="1" ht="16.5" customHeight="1">
      <c r="B148" s="42"/>
      <c r="C148" s="202" t="s">
        <v>310</v>
      </c>
      <c r="D148" s="202" t="s">
        <v>157</v>
      </c>
      <c r="E148" s="203" t="s">
        <v>177</v>
      </c>
      <c r="F148" s="204" t="s">
        <v>178</v>
      </c>
      <c r="G148" s="205" t="s">
        <v>179</v>
      </c>
      <c r="H148" s="206">
        <v>86.998999999999995</v>
      </c>
      <c r="I148" s="207"/>
      <c r="J148" s="208">
        <f>ROUND(I148*H148,2)</f>
        <v>0</v>
      </c>
      <c r="K148" s="204" t="s">
        <v>21</v>
      </c>
      <c r="L148" s="62"/>
      <c r="M148" s="209" t="s">
        <v>21</v>
      </c>
      <c r="N148" s="210" t="s">
        <v>42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161</v>
      </c>
      <c r="AT148" s="25" t="s">
        <v>157</v>
      </c>
      <c r="AU148" s="25" t="s">
        <v>81</v>
      </c>
      <c r="AY148" s="25" t="s">
        <v>154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79</v>
      </c>
      <c r="BK148" s="213">
        <f>ROUND(I148*H148,2)</f>
        <v>0</v>
      </c>
      <c r="BL148" s="25" t="s">
        <v>161</v>
      </c>
      <c r="BM148" s="25" t="s">
        <v>1441</v>
      </c>
    </row>
    <row r="149" spans="2:65" s="12" customFormat="1">
      <c r="B149" s="227"/>
      <c r="C149" s="228"/>
      <c r="D149" s="214" t="s">
        <v>260</v>
      </c>
      <c r="E149" s="229" t="s">
        <v>21</v>
      </c>
      <c r="F149" s="230" t="s">
        <v>620</v>
      </c>
      <c r="G149" s="228"/>
      <c r="H149" s="231">
        <v>86.998999999999995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260</v>
      </c>
      <c r="AU149" s="237" t="s">
        <v>81</v>
      </c>
      <c r="AV149" s="12" t="s">
        <v>81</v>
      </c>
      <c r="AW149" s="12" t="s">
        <v>35</v>
      </c>
      <c r="AX149" s="12" t="s">
        <v>79</v>
      </c>
      <c r="AY149" s="237" t="s">
        <v>154</v>
      </c>
    </row>
    <row r="150" spans="2:65" s="1" customFormat="1" ht="16.5" customHeight="1">
      <c r="B150" s="42"/>
      <c r="C150" s="202" t="s">
        <v>315</v>
      </c>
      <c r="D150" s="202" t="s">
        <v>157</v>
      </c>
      <c r="E150" s="203" t="s">
        <v>747</v>
      </c>
      <c r="F150" s="204" t="s">
        <v>748</v>
      </c>
      <c r="G150" s="205" t="s">
        <v>160</v>
      </c>
      <c r="H150" s="206">
        <v>62.182000000000002</v>
      </c>
      <c r="I150" s="207"/>
      <c r="J150" s="208">
        <f>ROUND(I150*H150,2)</f>
        <v>0</v>
      </c>
      <c r="K150" s="204" t="s">
        <v>21</v>
      </c>
      <c r="L150" s="62"/>
      <c r="M150" s="209" t="s">
        <v>21</v>
      </c>
      <c r="N150" s="210" t="s">
        <v>42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161</v>
      </c>
      <c r="AT150" s="25" t="s">
        <v>157</v>
      </c>
      <c r="AU150" s="25" t="s">
        <v>81</v>
      </c>
      <c r="AY150" s="25" t="s">
        <v>154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79</v>
      </c>
      <c r="BK150" s="213">
        <f>ROUND(I150*H150,2)</f>
        <v>0</v>
      </c>
      <c r="BL150" s="25" t="s">
        <v>161</v>
      </c>
      <c r="BM150" s="25" t="s">
        <v>1442</v>
      </c>
    </row>
    <row r="151" spans="2:65" s="12" customFormat="1">
      <c r="B151" s="227"/>
      <c r="C151" s="228"/>
      <c r="D151" s="214" t="s">
        <v>260</v>
      </c>
      <c r="E151" s="229" t="s">
        <v>622</v>
      </c>
      <c r="F151" s="230" t="s">
        <v>1324</v>
      </c>
      <c r="G151" s="228"/>
      <c r="H151" s="231">
        <v>55.908000000000001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260</v>
      </c>
      <c r="AU151" s="237" t="s">
        <v>81</v>
      </c>
      <c r="AV151" s="12" t="s">
        <v>81</v>
      </c>
      <c r="AW151" s="12" t="s">
        <v>35</v>
      </c>
      <c r="AX151" s="12" t="s">
        <v>71</v>
      </c>
      <c r="AY151" s="237" t="s">
        <v>154</v>
      </c>
    </row>
    <row r="152" spans="2:65" s="12" customFormat="1" ht="27">
      <c r="B152" s="227"/>
      <c r="C152" s="228"/>
      <c r="D152" s="214" t="s">
        <v>260</v>
      </c>
      <c r="E152" s="229" t="s">
        <v>1063</v>
      </c>
      <c r="F152" s="230" t="s">
        <v>1323</v>
      </c>
      <c r="G152" s="228"/>
      <c r="H152" s="231">
        <v>7.7389999999999999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260</v>
      </c>
      <c r="AU152" s="237" t="s">
        <v>81</v>
      </c>
      <c r="AV152" s="12" t="s">
        <v>81</v>
      </c>
      <c r="AW152" s="12" t="s">
        <v>35</v>
      </c>
      <c r="AX152" s="12" t="s">
        <v>71</v>
      </c>
      <c r="AY152" s="237" t="s">
        <v>154</v>
      </c>
    </row>
    <row r="153" spans="2:65" s="12" customFormat="1">
      <c r="B153" s="227"/>
      <c r="C153" s="228"/>
      <c r="D153" s="214" t="s">
        <v>260</v>
      </c>
      <c r="E153" s="229" t="s">
        <v>624</v>
      </c>
      <c r="F153" s="230" t="s">
        <v>1443</v>
      </c>
      <c r="G153" s="228"/>
      <c r="H153" s="231">
        <v>62.182000000000002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260</v>
      </c>
      <c r="AU153" s="237" t="s">
        <v>81</v>
      </c>
      <c r="AV153" s="12" t="s">
        <v>81</v>
      </c>
      <c r="AW153" s="12" t="s">
        <v>35</v>
      </c>
      <c r="AX153" s="12" t="s">
        <v>79</v>
      </c>
      <c r="AY153" s="237" t="s">
        <v>154</v>
      </c>
    </row>
    <row r="154" spans="2:65" s="1" customFormat="1" ht="16.5" customHeight="1">
      <c r="B154" s="42"/>
      <c r="C154" s="217" t="s">
        <v>321</v>
      </c>
      <c r="D154" s="217" t="s">
        <v>187</v>
      </c>
      <c r="E154" s="218" t="s">
        <v>752</v>
      </c>
      <c r="F154" s="219" t="s">
        <v>753</v>
      </c>
      <c r="G154" s="220" t="s">
        <v>179</v>
      </c>
      <c r="H154" s="221">
        <v>62.182000000000002</v>
      </c>
      <c r="I154" s="222"/>
      <c r="J154" s="223">
        <f>ROUND(I154*H154,2)</f>
        <v>0</v>
      </c>
      <c r="K154" s="219" t="s">
        <v>21</v>
      </c>
      <c r="L154" s="224"/>
      <c r="M154" s="225" t="s">
        <v>21</v>
      </c>
      <c r="N154" s="226" t="s">
        <v>42</v>
      </c>
      <c r="O154" s="43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5" t="s">
        <v>190</v>
      </c>
      <c r="AT154" s="25" t="s">
        <v>187</v>
      </c>
      <c r="AU154" s="25" t="s">
        <v>81</v>
      </c>
      <c r="AY154" s="25" t="s">
        <v>154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79</v>
      </c>
      <c r="BK154" s="213">
        <f>ROUND(I154*H154,2)</f>
        <v>0</v>
      </c>
      <c r="BL154" s="25" t="s">
        <v>161</v>
      </c>
      <c r="BM154" s="25" t="s">
        <v>1444</v>
      </c>
    </row>
    <row r="155" spans="2:65" s="1" customFormat="1" ht="27">
      <c r="B155" s="42"/>
      <c r="C155" s="64"/>
      <c r="D155" s="214" t="s">
        <v>163</v>
      </c>
      <c r="E155" s="64"/>
      <c r="F155" s="215" t="s">
        <v>755</v>
      </c>
      <c r="G155" s="64"/>
      <c r="H155" s="64"/>
      <c r="I155" s="173"/>
      <c r="J155" s="64"/>
      <c r="K155" s="64"/>
      <c r="L155" s="62"/>
      <c r="M155" s="216"/>
      <c r="N155" s="43"/>
      <c r="O155" s="43"/>
      <c r="P155" s="43"/>
      <c r="Q155" s="43"/>
      <c r="R155" s="43"/>
      <c r="S155" s="43"/>
      <c r="T155" s="79"/>
      <c r="AT155" s="25" t="s">
        <v>163</v>
      </c>
      <c r="AU155" s="25" t="s">
        <v>81</v>
      </c>
    </row>
    <row r="156" spans="2:65" s="12" customFormat="1">
      <c r="B156" s="227"/>
      <c r="C156" s="228"/>
      <c r="D156" s="214" t="s">
        <v>260</v>
      </c>
      <c r="E156" s="229" t="s">
        <v>610</v>
      </c>
      <c r="F156" s="230" t="s">
        <v>756</v>
      </c>
      <c r="G156" s="228"/>
      <c r="H156" s="231">
        <v>31.091000000000001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260</v>
      </c>
      <c r="AU156" s="237" t="s">
        <v>81</v>
      </c>
      <c r="AV156" s="12" t="s">
        <v>81</v>
      </c>
      <c r="AW156" s="12" t="s">
        <v>35</v>
      </c>
      <c r="AX156" s="12" t="s">
        <v>71</v>
      </c>
      <c r="AY156" s="237" t="s">
        <v>154</v>
      </c>
    </row>
    <row r="157" spans="2:65" s="12" customFormat="1">
      <c r="B157" s="227"/>
      <c r="C157" s="228"/>
      <c r="D157" s="214" t="s">
        <v>260</v>
      </c>
      <c r="E157" s="229" t="s">
        <v>21</v>
      </c>
      <c r="F157" s="230" t="s">
        <v>757</v>
      </c>
      <c r="G157" s="228"/>
      <c r="H157" s="231">
        <v>62.182000000000002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260</v>
      </c>
      <c r="AU157" s="237" t="s">
        <v>81</v>
      </c>
      <c r="AV157" s="12" t="s">
        <v>81</v>
      </c>
      <c r="AW157" s="12" t="s">
        <v>35</v>
      </c>
      <c r="AX157" s="12" t="s">
        <v>79</v>
      </c>
      <c r="AY157" s="237" t="s">
        <v>154</v>
      </c>
    </row>
    <row r="158" spans="2:65" s="1" customFormat="1" ht="16.5" customHeight="1">
      <c r="B158" s="42"/>
      <c r="C158" s="202" t="s">
        <v>325</v>
      </c>
      <c r="D158" s="202" t="s">
        <v>157</v>
      </c>
      <c r="E158" s="203" t="s">
        <v>758</v>
      </c>
      <c r="F158" s="204" t="s">
        <v>759</v>
      </c>
      <c r="G158" s="205" t="s">
        <v>160</v>
      </c>
      <c r="H158" s="206">
        <v>44.725999999999999</v>
      </c>
      <c r="I158" s="207"/>
      <c r="J158" s="208">
        <f>ROUND(I158*H158,2)</f>
        <v>0</v>
      </c>
      <c r="K158" s="204" t="s">
        <v>21</v>
      </c>
      <c r="L158" s="62"/>
      <c r="M158" s="209" t="s">
        <v>21</v>
      </c>
      <c r="N158" s="210" t="s">
        <v>42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161</v>
      </c>
      <c r="AT158" s="25" t="s">
        <v>157</v>
      </c>
      <c r="AU158" s="25" t="s">
        <v>81</v>
      </c>
      <c r="AY158" s="25" t="s">
        <v>154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79</v>
      </c>
      <c r="BK158" s="213">
        <f>ROUND(I158*H158,2)</f>
        <v>0</v>
      </c>
      <c r="BL158" s="25" t="s">
        <v>161</v>
      </c>
      <c r="BM158" s="25" t="s">
        <v>1445</v>
      </c>
    </row>
    <row r="159" spans="2:65" s="12" customFormat="1">
      <c r="B159" s="227"/>
      <c r="C159" s="228"/>
      <c r="D159" s="214" t="s">
        <v>260</v>
      </c>
      <c r="E159" s="229" t="s">
        <v>592</v>
      </c>
      <c r="F159" s="230" t="s">
        <v>1446</v>
      </c>
      <c r="G159" s="228"/>
      <c r="H159" s="231">
        <v>44.725999999999999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260</v>
      </c>
      <c r="AU159" s="237" t="s">
        <v>81</v>
      </c>
      <c r="AV159" s="12" t="s">
        <v>81</v>
      </c>
      <c r="AW159" s="12" t="s">
        <v>35</v>
      </c>
      <c r="AX159" s="12" t="s">
        <v>79</v>
      </c>
      <c r="AY159" s="237" t="s">
        <v>154</v>
      </c>
    </row>
    <row r="160" spans="2:65" s="1" customFormat="1" ht="16.5" customHeight="1">
      <c r="B160" s="42"/>
      <c r="C160" s="217" t="s">
        <v>221</v>
      </c>
      <c r="D160" s="217" t="s">
        <v>187</v>
      </c>
      <c r="E160" s="218" t="s">
        <v>762</v>
      </c>
      <c r="F160" s="219" t="s">
        <v>763</v>
      </c>
      <c r="G160" s="220" t="s">
        <v>179</v>
      </c>
      <c r="H160" s="221">
        <v>89.451999999999998</v>
      </c>
      <c r="I160" s="222"/>
      <c r="J160" s="223">
        <f>ROUND(I160*H160,2)</f>
        <v>0</v>
      </c>
      <c r="K160" s="219" t="s">
        <v>21</v>
      </c>
      <c r="L160" s="224"/>
      <c r="M160" s="225" t="s">
        <v>21</v>
      </c>
      <c r="N160" s="226" t="s">
        <v>42</v>
      </c>
      <c r="O160" s="43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190</v>
      </c>
      <c r="AT160" s="25" t="s">
        <v>187</v>
      </c>
      <c r="AU160" s="25" t="s">
        <v>81</v>
      </c>
      <c r="AY160" s="25" t="s">
        <v>154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79</v>
      </c>
      <c r="BK160" s="213">
        <f>ROUND(I160*H160,2)</f>
        <v>0</v>
      </c>
      <c r="BL160" s="25" t="s">
        <v>161</v>
      </c>
      <c r="BM160" s="25" t="s">
        <v>1447</v>
      </c>
    </row>
    <row r="161" spans="2:65" s="12" customFormat="1">
      <c r="B161" s="227"/>
      <c r="C161" s="228"/>
      <c r="D161" s="214" t="s">
        <v>260</v>
      </c>
      <c r="E161" s="229" t="s">
        <v>21</v>
      </c>
      <c r="F161" s="230" t="s">
        <v>765</v>
      </c>
      <c r="G161" s="228"/>
      <c r="H161" s="231">
        <v>89.451999999999998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260</v>
      </c>
      <c r="AU161" s="237" t="s">
        <v>81</v>
      </c>
      <c r="AV161" s="12" t="s">
        <v>81</v>
      </c>
      <c r="AW161" s="12" t="s">
        <v>35</v>
      </c>
      <c r="AX161" s="12" t="s">
        <v>79</v>
      </c>
      <c r="AY161" s="237" t="s">
        <v>154</v>
      </c>
    </row>
    <row r="162" spans="2:65" s="11" customFormat="1" ht="29.85" customHeight="1">
      <c r="B162" s="186"/>
      <c r="C162" s="187"/>
      <c r="D162" s="188" t="s">
        <v>70</v>
      </c>
      <c r="E162" s="200" t="s">
        <v>161</v>
      </c>
      <c r="F162" s="200" t="s">
        <v>244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SUM(P163:P164)</f>
        <v>0</v>
      </c>
      <c r="Q162" s="194"/>
      <c r="R162" s="195">
        <f>SUM(R163:R164)</f>
        <v>0</v>
      </c>
      <c r="S162" s="194"/>
      <c r="T162" s="196">
        <f>SUM(T163:T164)</f>
        <v>0</v>
      </c>
      <c r="AR162" s="197" t="s">
        <v>79</v>
      </c>
      <c r="AT162" s="198" t="s">
        <v>70</v>
      </c>
      <c r="AU162" s="198" t="s">
        <v>79</v>
      </c>
      <c r="AY162" s="197" t="s">
        <v>154</v>
      </c>
      <c r="BK162" s="199">
        <f>SUM(BK163:BK164)</f>
        <v>0</v>
      </c>
    </row>
    <row r="163" spans="2:65" s="1" customFormat="1" ht="16.5" customHeight="1">
      <c r="B163" s="42"/>
      <c r="C163" s="202" t="s">
        <v>270</v>
      </c>
      <c r="D163" s="202" t="s">
        <v>157</v>
      </c>
      <c r="E163" s="203" t="s">
        <v>770</v>
      </c>
      <c r="F163" s="204" t="s">
        <v>771</v>
      </c>
      <c r="G163" s="205" t="s">
        <v>160</v>
      </c>
      <c r="H163" s="206">
        <v>11.182</v>
      </c>
      <c r="I163" s="207"/>
      <c r="J163" s="208">
        <f>ROUND(I163*H163,2)</f>
        <v>0</v>
      </c>
      <c r="K163" s="204" t="s">
        <v>21</v>
      </c>
      <c r="L163" s="62"/>
      <c r="M163" s="209" t="s">
        <v>21</v>
      </c>
      <c r="N163" s="210" t="s">
        <v>42</v>
      </c>
      <c r="O163" s="43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5" t="s">
        <v>161</v>
      </c>
      <c r="AT163" s="25" t="s">
        <v>157</v>
      </c>
      <c r="AU163" s="25" t="s">
        <v>81</v>
      </c>
      <c r="AY163" s="25" t="s">
        <v>154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79</v>
      </c>
      <c r="BK163" s="213">
        <f>ROUND(I163*H163,2)</f>
        <v>0</v>
      </c>
      <c r="BL163" s="25" t="s">
        <v>161</v>
      </c>
      <c r="BM163" s="25" t="s">
        <v>1448</v>
      </c>
    </row>
    <row r="164" spans="2:65" s="12" customFormat="1">
      <c r="B164" s="227"/>
      <c r="C164" s="228"/>
      <c r="D164" s="214" t="s">
        <v>260</v>
      </c>
      <c r="E164" s="229" t="s">
        <v>590</v>
      </c>
      <c r="F164" s="230" t="s">
        <v>1449</v>
      </c>
      <c r="G164" s="228"/>
      <c r="H164" s="231">
        <v>11.182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260</v>
      </c>
      <c r="AU164" s="237" t="s">
        <v>81</v>
      </c>
      <c r="AV164" s="12" t="s">
        <v>81</v>
      </c>
      <c r="AW164" s="12" t="s">
        <v>35</v>
      </c>
      <c r="AX164" s="12" t="s">
        <v>79</v>
      </c>
      <c r="AY164" s="237" t="s">
        <v>154</v>
      </c>
    </row>
    <row r="165" spans="2:65" s="11" customFormat="1" ht="29.85" customHeight="1">
      <c r="B165" s="186"/>
      <c r="C165" s="187"/>
      <c r="D165" s="188" t="s">
        <v>70</v>
      </c>
      <c r="E165" s="200" t="s">
        <v>168</v>
      </c>
      <c r="F165" s="200" t="s">
        <v>391</v>
      </c>
      <c r="G165" s="187"/>
      <c r="H165" s="187"/>
      <c r="I165" s="190"/>
      <c r="J165" s="201">
        <f>BK165</f>
        <v>0</v>
      </c>
      <c r="K165" s="187"/>
      <c r="L165" s="192"/>
      <c r="M165" s="193"/>
      <c r="N165" s="194"/>
      <c r="O165" s="194"/>
      <c r="P165" s="195">
        <f>SUM(P166:P167)</f>
        <v>0</v>
      </c>
      <c r="Q165" s="194"/>
      <c r="R165" s="195">
        <f>SUM(R166:R167)</f>
        <v>0</v>
      </c>
      <c r="S165" s="194"/>
      <c r="T165" s="196">
        <f>SUM(T166:T167)</f>
        <v>0</v>
      </c>
      <c r="AR165" s="197" t="s">
        <v>79</v>
      </c>
      <c r="AT165" s="198" t="s">
        <v>70</v>
      </c>
      <c r="AU165" s="198" t="s">
        <v>79</v>
      </c>
      <c r="AY165" s="197" t="s">
        <v>154</v>
      </c>
      <c r="BK165" s="199">
        <f>SUM(BK166:BK167)</f>
        <v>0</v>
      </c>
    </row>
    <row r="166" spans="2:65" s="1" customFormat="1" ht="16.5" customHeight="1">
      <c r="B166" s="42"/>
      <c r="C166" s="202" t="s">
        <v>274</v>
      </c>
      <c r="D166" s="202" t="s">
        <v>157</v>
      </c>
      <c r="E166" s="203" t="s">
        <v>1157</v>
      </c>
      <c r="F166" s="204" t="s">
        <v>1158</v>
      </c>
      <c r="G166" s="205" t="s">
        <v>195</v>
      </c>
      <c r="H166" s="206">
        <v>62.2</v>
      </c>
      <c r="I166" s="207"/>
      <c r="J166" s="208">
        <f>ROUND(I166*H166,2)</f>
        <v>0</v>
      </c>
      <c r="K166" s="204" t="s">
        <v>21</v>
      </c>
      <c r="L166" s="62"/>
      <c r="M166" s="209" t="s">
        <v>21</v>
      </c>
      <c r="N166" s="210" t="s">
        <v>42</v>
      </c>
      <c r="O166" s="43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5" t="s">
        <v>161</v>
      </c>
      <c r="AT166" s="25" t="s">
        <v>157</v>
      </c>
      <c r="AU166" s="25" t="s">
        <v>81</v>
      </c>
      <c r="AY166" s="25" t="s">
        <v>154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79</v>
      </c>
      <c r="BK166" s="213">
        <f>ROUND(I166*H166,2)</f>
        <v>0</v>
      </c>
      <c r="BL166" s="25" t="s">
        <v>161</v>
      </c>
      <c r="BM166" s="25" t="s">
        <v>1450</v>
      </c>
    </row>
    <row r="167" spans="2:65" s="12" customFormat="1">
      <c r="B167" s="227"/>
      <c r="C167" s="228"/>
      <c r="D167" s="214" t="s">
        <v>260</v>
      </c>
      <c r="E167" s="229" t="s">
        <v>21</v>
      </c>
      <c r="F167" s="230" t="s">
        <v>1451</v>
      </c>
      <c r="G167" s="228"/>
      <c r="H167" s="231">
        <v>62.2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260</v>
      </c>
      <c r="AU167" s="237" t="s">
        <v>81</v>
      </c>
      <c r="AV167" s="12" t="s">
        <v>81</v>
      </c>
      <c r="AW167" s="12" t="s">
        <v>35</v>
      </c>
      <c r="AX167" s="12" t="s">
        <v>79</v>
      </c>
      <c r="AY167" s="237" t="s">
        <v>154</v>
      </c>
    </row>
    <row r="168" spans="2:65" s="11" customFormat="1" ht="29.85" customHeight="1">
      <c r="B168" s="186"/>
      <c r="C168" s="187"/>
      <c r="D168" s="188" t="s">
        <v>70</v>
      </c>
      <c r="E168" s="200" t="s">
        <v>190</v>
      </c>
      <c r="F168" s="200" t="s">
        <v>800</v>
      </c>
      <c r="G168" s="187"/>
      <c r="H168" s="187"/>
      <c r="I168" s="190"/>
      <c r="J168" s="201">
        <f>BK168</f>
        <v>0</v>
      </c>
      <c r="K168" s="187"/>
      <c r="L168" s="192"/>
      <c r="M168" s="193"/>
      <c r="N168" s="194"/>
      <c r="O168" s="194"/>
      <c r="P168" s="195">
        <f>SUM(P169:P207)</f>
        <v>0</v>
      </c>
      <c r="Q168" s="194"/>
      <c r="R168" s="195">
        <f>SUM(R169:R207)</f>
        <v>1.8654935500000001</v>
      </c>
      <c r="S168" s="194"/>
      <c r="T168" s="196">
        <f>SUM(T169:T207)</f>
        <v>0</v>
      </c>
      <c r="AR168" s="197" t="s">
        <v>79</v>
      </c>
      <c r="AT168" s="198" t="s">
        <v>70</v>
      </c>
      <c r="AU168" s="198" t="s">
        <v>79</v>
      </c>
      <c r="AY168" s="197" t="s">
        <v>154</v>
      </c>
      <c r="BK168" s="199">
        <f>SUM(BK169:BK207)</f>
        <v>0</v>
      </c>
    </row>
    <row r="169" spans="2:65" s="1" customFormat="1" ht="25.5" customHeight="1">
      <c r="B169" s="42"/>
      <c r="C169" s="202" t="s">
        <v>181</v>
      </c>
      <c r="D169" s="202" t="s">
        <v>157</v>
      </c>
      <c r="E169" s="203" t="s">
        <v>1452</v>
      </c>
      <c r="F169" s="204" t="s">
        <v>1453</v>
      </c>
      <c r="G169" s="205" t="s">
        <v>228</v>
      </c>
      <c r="H169" s="206">
        <v>41.2</v>
      </c>
      <c r="I169" s="207"/>
      <c r="J169" s="208">
        <f>ROUND(I169*H169,2)</f>
        <v>0</v>
      </c>
      <c r="K169" s="204" t="s">
        <v>21</v>
      </c>
      <c r="L169" s="62"/>
      <c r="M169" s="209" t="s">
        <v>21</v>
      </c>
      <c r="N169" s="210" t="s">
        <v>42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161</v>
      </c>
      <c r="AT169" s="25" t="s">
        <v>157</v>
      </c>
      <c r="AU169" s="25" t="s">
        <v>81</v>
      </c>
      <c r="AY169" s="25" t="s">
        <v>154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79</v>
      </c>
      <c r="BK169" s="213">
        <f>ROUND(I169*H169,2)</f>
        <v>0</v>
      </c>
      <c r="BL169" s="25" t="s">
        <v>161</v>
      </c>
      <c r="BM169" s="25" t="s">
        <v>1454</v>
      </c>
    </row>
    <row r="170" spans="2:65" s="12" customFormat="1">
      <c r="B170" s="227"/>
      <c r="C170" s="228"/>
      <c r="D170" s="214" t="s">
        <v>260</v>
      </c>
      <c r="E170" s="229" t="s">
        <v>21</v>
      </c>
      <c r="F170" s="230" t="s">
        <v>1455</v>
      </c>
      <c r="G170" s="228"/>
      <c r="H170" s="231">
        <v>41.2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260</v>
      </c>
      <c r="AU170" s="237" t="s">
        <v>81</v>
      </c>
      <c r="AV170" s="12" t="s">
        <v>81</v>
      </c>
      <c r="AW170" s="12" t="s">
        <v>35</v>
      </c>
      <c r="AX170" s="12" t="s">
        <v>79</v>
      </c>
      <c r="AY170" s="237" t="s">
        <v>154</v>
      </c>
    </row>
    <row r="171" spans="2:65" s="1" customFormat="1" ht="16.5" customHeight="1">
      <c r="B171" s="42"/>
      <c r="C171" s="217" t="s">
        <v>186</v>
      </c>
      <c r="D171" s="217" t="s">
        <v>187</v>
      </c>
      <c r="E171" s="218" t="s">
        <v>1456</v>
      </c>
      <c r="F171" s="219" t="s">
        <v>1457</v>
      </c>
      <c r="G171" s="220" t="s">
        <v>228</v>
      </c>
      <c r="H171" s="221">
        <v>41.817999999999998</v>
      </c>
      <c r="I171" s="222"/>
      <c r="J171" s="223">
        <f>ROUND(I171*H171,2)</f>
        <v>0</v>
      </c>
      <c r="K171" s="219" t="s">
        <v>21</v>
      </c>
      <c r="L171" s="224"/>
      <c r="M171" s="225" t="s">
        <v>21</v>
      </c>
      <c r="N171" s="226" t="s">
        <v>42</v>
      </c>
      <c r="O171" s="43"/>
      <c r="P171" s="211">
        <f>O171*H171</f>
        <v>0</v>
      </c>
      <c r="Q171" s="211">
        <v>2.7999999999999998E-4</v>
      </c>
      <c r="R171" s="211">
        <f>Q171*H171</f>
        <v>1.1709039999999999E-2</v>
      </c>
      <c r="S171" s="211">
        <v>0</v>
      </c>
      <c r="T171" s="212">
        <f>S171*H171</f>
        <v>0</v>
      </c>
      <c r="AR171" s="25" t="s">
        <v>190</v>
      </c>
      <c r="AT171" s="25" t="s">
        <v>187</v>
      </c>
      <c r="AU171" s="25" t="s">
        <v>81</v>
      </c>
      <c r="AY171" s="25" t="s">
        <v>154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79</v>
      </c>
      <c r="BK171" s="213">
        <f>ROUND(I171*H171,2)</f>
        <v>0</v>
      </c>
      <c r="BL171" s="25" t="s">
        <v>161</v>
      </c>
      <c r="BM171" s="25" t="s">
        <v>1458</v>
      </c>
    </row>
    <row r="172" spans="2:65" s="1" customFormat="1" ht="25.5" customHeight="1">
      <c r="B172" s="42"/>
      <c r="C172" s="202" t="s">
        <v>319</v>
      </c>
      <c r="D172" s="202" t="s">
        <v>157</v>
      </c>
      <c r="E172" s="203" t="s">
        <v>1459</v>
      </c>
      <c r="F172" s="204" t="s">
        <v>1460</v>
      </c>
      <c r="G172" s="205" t="s">
        <v>228</v>
      </c>
      <c r="H172" s="206">
        <v>60.5</v>
      </c>
      <c r="I172" s="207"/>
      <c r="J172" s="208">
        <f>ROUND(I172*H172,2)</f>
        <v>0</v>
      </c>
      <c r="K172" s="204" t="s">
        <v>21</v>
      </c>
      <c r="L172" s="62"/>
      <c r="M172" s="209" t="s">
        <v>21</v>
      </c>
      <c r="N172" s="210" t="s">
        <v>42</v>
      </c>
      <c r="O172" s="43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161</v>
      </c>
      <c r="AT172" s="25" t="s">
        <v>157</v>
      </c>
      <c r="AU172" s="25" t="s">
        <v>81</v>
      </c>
      <c r="AY172" s="25" t="s">
        <v>154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79</v>
      </c>
      <c r="BK172" s="213">
        <f>ROUND(I172*H172,2)</f>
        <v>0</v>
      </c>
      <c r="BL172" s="25" t="s">
        <v>161</v>
      </c>
      <c r="BM172" s="25" t="s">
        <v>1461</v>
      </c>
    </row>
    <row r="173" spans="2:65" s="12" customFormat="1">
      <c r="B173" s="227"/>
      <c r="C173" s="228"/>
      <c r="D173" s="214" t="s">
        <v>260</v>
      </c>
      <c r="E173" s="229" t="s">
        <v>21</v>
      </c>
      <c r="F173" s="230" t="s">
        <v>1462</v>
      </c>
      <c r="G173" s="228"/>
      <c r="H173" s="231">
        <v>60.5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260</v>
      </c>
      <c r="AU173" s="237" t="s">
        <v>81</v>
      </c>
      <c r="AV173" s="12" t="s">
        <v>81</v>
      </c>
      <c r="AW173" s="12" t="s">
        <v>35</v>
      </c>
      <c r="AX173" s="12" t="s">
        <v>79</v>
      </c>
      <c r="AY173" s="237" t="s">
        <v>154</v>
      </c>
    </row>
    <row r="174" spans="2:65" s="1" customFormat="1" ht="16.5" customHeight="1">
      <c r="B174" s="42"/>
      <c r="C174" s="217" t="s">
        <v>332</v>
      </c>
      <c r="D174" s="217" t="s">
        <v>187</v>
      </c>
      <c r="E174" s="218" t="s">
        <v>1463</v>
      </c>
      <c r="F174" s="219" t="s">
        <v>1464</v>
      </c>
      <c r="G174" s="220" t="s">
        <v>228</v>
      </c>
      <c r="H174" s="221">
        <v>61.408000000000001</v>
      </c>
      <c r="I174" s="222"/>
      <c r="J174" s="223">
        <f>ROUND(I174*H174,2)</f>
        <v>0</v>
      </c>
      <c r="K174" s="219" t="s">
        <v>21</v>
      </c>
      <c r="L174" s="224"/>
      <c r="M174" s="225" t="s">
        <v>21</v>
      </c>
      <c r="N174" s="226" t="s">
        <v>42</v>
      </c>
      <c r="O174" s="43"/>
      <c r="P174" s="211">
        <f>O174*H174</f>
        <v>0</v>
      </c>
      <c r="Q174" s="211">
        <v>6.7000000000000002E-4</v>
      </c>
      <c r="R174" s="211">
        <f>Q174*H174</f>
        <v>4.1143360000000004E-2</v>
      </c>
      <c r="S174" s="211">
        <v>0</v>
      </c>
      <c r="T174" s="212">
        <f>S174*H174</f>
        <v>0</v>
      </c>
      <c r="AR174" s="25" t="s">
        <v>190</v>
      </c>
      <c r="AT174" s="25" t="s">
        <v>187</v>
      </c>
      <c r="AU174" s="25" t="s">
        <v>81</v>
      </c>
      <c r="AY174" s="25" t="s">
        <v>154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79</v>
      </c>
      <c r="BK174" s="213">
        <f>ROUND(I174*H174,2)</f>
        <v>0</v>
      </c>
      <c r="BL174" s="25" t="s">
        <v>161</v>
      </c>
      <c r="BM174" s="25" t="s">
        <v>1465</v>
      </c>
    </row>
    <row r="175" spans="2:65" s="1" customFormat="1" ht="16.5" customHeight="1">
      <c r="B175" s="42"/>
      <c r="C175" s="202" t="s">
        <v>278</v>
      </c>
      <c r="D175" s="202" t="s">
        <v>157</v>
      </c>
      <c r="E175" s="203" t="s">
        <v>1466</v>
      </c>
      <c r="F175" s="204" t="s">
        <v>1467</v>
      </c>
      <c r="G175" s="205" t="s">
        <v>215</v>
      </c>
      <c r="H175" s="206">
        <v>2</v>
      </c>
      <c r="I175" s="207"/>
      <c r="J175" s="208">
        <f>ROUND(I175*H175,2)</f>
        <v>0</v>
      </c>
      <c r="K175" s="204" t="s">
        <v>21</v>
      </c>
      <c r="L175" s="62"/>
      <c r="M175" s="209" t="s">
        <v>21</v>
      </c>
      <c r="N175" s="210" t="s">
        <v>42</v>
      </c>
      <c r="O175" s="43"/>
      <c r="P175" s="211">
        <f>O175*H175</f>
        <v>0</v>
      </c>
      <c r="Q175" s="211">
        <v>3.8000000000000002E-4</v>
      </c>
      <c r="R175" s="211">
        <f>Q175*H175</f>
        <v>7.6000000000000004E-4</v>
      </c>
      <c r="S175" s="211">
        <v>0</v>
      </c>
      <c r="T175" s="212">
        <f>S175*H175</f>
        <v>0</v>
      </c>
      <c r="AR175" s="25" t="s">
        <v>161</v>
      </c>
      <c r="AT175" s="25" t="s">
        <v>157</v>
      </c>
      <c r="AU175" s="25" t="s">
        <v>81</v>
      </c>
      <c r="AY175" s="25" t="s">
        <v>154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79</v>
      </c>
      <c r="BK175" s="213">
        <f>ROUND(I175*H175,2)</f>
        <v>0</v>
      </c>
      <c r="BL175" s="25" t="s">
        <v>161</v>
      </c>
      <c r="BM175" s="25" t="s">
        <v>1468</v>
      </c>
    </row>
    <row r="176" spans="2:65" s="12" customFormat="1">
      <c r="B176" s="227"/>
      <c r="C176" s="228"/>
      <c r="D176" s="214" t="s">
        <v>260</v>
      </c>
      <c r="E176" s="229" t="s">
        <v>21</v>
      </c>
      <c r="F176" s="230" t="s">
        <v>1469</v>
      </c>
      <c r="G176" s="228"/>
      <c r="H176" s="231">
        <v>2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260</v>
      </c>
      <c r="AU176" s="237" t="s">
        <v>81</v>
      </c>
      <c r="AV176" s="12" t="s">
        <v>81</v>
      </c>
      <c r="AW176" s="12" t="s">
        <v>35</v>
      </c>
      <c r="AX176" s="12" t="s">
        <v>79</v>
      </c>
      <c r="AY176" s="237" t="s">
        <v>154</v>
      </c>
    </row>
    <row r="177" spans="2:65" s="1" customFormat="1" ht="16.5" customHeight="1">
      <c r="B177" s="42"/>
      <c r="C177" s="217" t="s">
        <v>284</v>
      </c>
      <c r="D177" s="217" t="s">
        <v>187</v>
      </c>
      <c r="E177" s="218" t="s">
        <v>1470</v>
      </c>
      <c r="F177" s="219" t="s">
        <v>1471</v>
      </c>
      <c r="G177" s="220" t="s">
        <v>215</v>
      </c>
      <c r="H177" s="221">
        <v>2</v>
      </c>
      <c r="I177" s="222"/>
      <c r="J177" s="223">
        <f>ROUND(I177*H177,2)</f>
        <v>0</v>
      </c>
      <c r="K177" s="219" t="s">
        <v>21</v>
      </c>
      <c r="L177" s="224"/>
      <c r="M177" s="225" t="s">
        <v>21</v>
      </c>
      <c r="N177" s="226" t="s">
        <v>42</v>
      </c>
      <c r="O177" s="43"/>
      <c r="P177" s="211">
        <f>O177*H177</f>
        <v>0</v>
      </c>
      <c r="Q177" s="211">
        <v>1E-3</v>
      </c>
      <c r="R177" s="211">
        <f>Q177*H177</f>
        <v>2E-3</v>
      </c>
      <c r="S177" s="211">
        <v>0</v>
      </c>
      <c r="T177" s="212">
        <f>S177*H177</f>
        <v>0</v>
      </c>
      <c r="AR177" s="25" t="s">
        <v>190</v>
      </c>
      <c r="AT177" s="25" t="s">
        <v>187</v>
      </c>
      <c r="AU177" s="25" t="s">
        <v>81</v>
      </c>
      <c r="AY177" s="25" t="s">
        <v>154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79</v>
      </c>
      <c r="BK177" s="213">
        <f>ROUND(I177*H177,2)</f>
        <v>0</v>
      </c>
      <c r="BL177" s="25" t="s">
        <v>161</v>
      </c>
      <c r="BM177" s="25" t="s">
        <v>1472</v>
      </c>
    </row>
    <row r="178" spans="2:65" s="1" customFormat="1" ht="16.5" customHeight="1">
      <c r="B178" s="42"/>
      <c r="C178" s="202" t="s">
        <v>288</v>
      </c>
      <c r="D178" s="202" t="s">
        <v>157</v>
      </c>
      <c r="E178" s="203" t="s">
        <v>1473</v>
      </c>
      <c r="F178" s="204" t="s">
        <v>1474</v>
      </c>
      <c r="G178" s="205" t="s">
        <v>215</v>
      </c>
      <c r="H178" s="206">
        <v>4</v>
      </c>
      <c r="I178" s="207"/>
      <c r="J178" s="208">
        <f>ROUND(I178*H178,2)</f>
        <v>0</v>
      </c>
      <c r="K178" s="204" t="s">
        <v>21</v>
      </c>
      <c r="L178" s="62"/>
      <c r="M178" s="209" t="s">
        <v>21</v>
      </c>
      <c r="N178" s="210" t="s">
        <v>42</v>
      </c>
      <c r="O178" s="43"/>
      <c r="P178" s="211">
        <f>O178*H178</f>
        <v>0</v>
      </c>
      <c r="Q178" s="211">
        <v>8.8999999999999995E-4</v>
      </c>
      <c r="R178" s="211">
        <f>Q178*H178</f>
        <v>3.5599999999999998E-3</v>
      </c>
      <c r="S178" s="211">
        <v>0</v>
      </c>
      <c r="T178" s="212">
        <f>S178*H178</f>
        <v>0</v>
      </c>
      <c r="AR178" s="25" t="s">
        <v>161</v>
      </c>
      <c r="AT178" s="25" t="s">
        <v>157</v>
      </c>
      <c r="AU178" s="25" t="s">
        <v>81</v>
      </c>
      <c r="AY178" s="25" t="s">
        <v>154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79</v>
      </c>
      <c r="BK178" s="213">
        <f>ROUND(I178*H178,2)</f>
        <v>0</v>
      </c>
      <c r="BL178" s="25" t="s">
        <v>161</v>
      </c>
      <c r="BM178" s="25" t="s">
        <v>1475</v>
      </c>
    </row>
    <row r="179" spans="2:65" s="12" customFormat="1">
      <c r="B179" s="227"/>
      <c r="C179" s="228"/>
      <c r="D179" s="214" t="s">
        <v>260</v>
      </c>
      <c r="E179" s="229" t="s">
        <v>21</v>
      </c>
      <c r="F179" s="230" t="s">
        <v>1476</v>
      </c>
      <c r="G179" s="228"/>
      <c r="H179" s="231">
        <v>4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260</v>
      </c>
      <c r="AU179" s="237" t="s">
        <v>81</v>
      </c>
      <c r="AV179" s="12" t="s">
        <v>81</v>
      </c>
      <c r="AW179" s="12" t="s">
        <v>35</v>
      </c>
      <c r="AX179" s="12" t="s">
        <v>79</v>
      </c>
      <c r="AY179" s="237" t="s">
        <v>154</v>
      </c>
    </row>
    <row r="180" spans="2:65" s="1" customFormat="1" ht="16.5" customHeight="1">
      <c r="B180" s="42"/>
      <c r="C180" s="217" t="s">
        <v>292</v>
      </c>
      <c r="D180" s="217" t="s">
        <v>187</v>
      </c>
      <c r="E180" s="218" t="s">
        <v>1477</v>
      </c>
      <c r="F180" s="219" t="s">
        <v>1478</v>
      </c>
      <c r="G180" s="220" t="s">
        <v>215</v>
      </c>
      <c r="H180" s="221">
        <v>4</v>
      </c>
      <c r="I180" s="222"/>
      <c r="J180" s="223">
        <f>ROUND(I180*H180,2)</f>
        <v>0</v>
      </c>
      <c r="K180" s="219" t="s">
        <v>21</v>
      </c>
      <c r="L180" s="224"/>
      <c r="M180" s="225" t="s">
        <v>21</v>
      </c>
      <c r="N180" s="226" t="s">
        <v>42</v>
      </c>
      <c r="O180" s="43"/>
      <c r="P180" s="211">
        <f>O180*H180</f>
        <v>0</v>
      </c>
      <c r="Q180" s="211">
        <v>1E-3</v>
      </c>
      <c r="R180" s="211">
        <f>Q180*H180</f>
        <v>4.0000000000000001E-3</v>
      </c>
      <c r="S180" s="211">
        <v>0</v>
      </c>
      <c r="T180" s="212">
        <f>S180*H180</f>
        <v>0</v>
      </c>
      <c r="AR180" s="25" t="s">
        <v>190</v>
      </c>
      <c r="AT180" s="25" t="s">
        <v>187</v>
      </c>
      <c r="AU180" s="25" t="s">
        <v>81</v>
      </c>
      <c r="AY180" s="25" t="s">
        <v>154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79</v>
      </c>
      <c r="BK180" s="213">
        <f>ROUND(I180*H180,2)</f>
        <v>0</v>
      </c>
      <c r="BL180" s="25" t="s">
        <v>161</v>
      </c>
      <c r="BM180" s="25" t="s">
        <v>1479</v>
      </c>
    </row>
    <row r="181" spans="2:65" s="1" customFormat="1" ht="16.5" customHeight="1">
      <c r="B181" s="42"/>
      <c r="C181" s="202" t="s">
        <v>459</v>
      </c>
      <c r="D181" s="202" t="s">
        <v>157</v>
      </c>
      <c r="E181" s="203" t="s">
        <v>1480</v>
      </c>
      <c r="F181" s="204" t="s">
        <v>1481</v>
      </c>
      <c r="G181" s="205" t="s">
        <v>215</v>
      </c>
      <c r="H181" s="206">
        <v>2</v>
      </c>
      <c r="I181" s="207"/>
      <c r="J181" s="208">
        <f>ROUND(I181*H181,2)</f>
        <v>0</v>
      </c>
      <c r="K181" s="204" t="s">
        <v>21</v>
      </c>
      <c r="L181" s="62"/>
      <c r="M181" s="209" t="s">
        <v>21</v>
      </c>
      <c r="N181" s="210" t="s">
        <v>42</v>
      </c>
      <c r="O181" s="43"/>
      <c r="P181" s="211">
        <f>O181*H181</f>
        <v>0</v>
      </c>
      <c r="Q181" s="211">
        <v>7.2000000000000005E-4</v>
      </c>
      <c r="R181" s="211">
        <f>Q181*H181</f>
        <v>1.4400000000000001E-3</v>
      </c>
      <c r="S181" s="211">
        <v>0</v>
      </c>
      <c r="T181" s="212">
        <f>S181*H181</f>
        <v>0</v>
      </c>
      <c r="AR181" s="25" t="s">
        <v>161</v>
      </c>
      <c r="AT181" s="25" t="s">
        <v>157</v>
      </c>
      <c r="AU181" s="25" t="s">
        <v>81</v>
      </c>
      <c r="AY181" s="25" t="s">
        <v>154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79</v>
      </c>
      <c r="BK181" s="213">
        <f>ROUND(I181*H181,2)</f>
        <v>0</v>
      </c>
      <c r="BL181" s="25" t="s">
        <v>161</v>
      </c>
      <c r="BM181" s="25" t="s">
        <v>1482</v>
      </c>
    </row>
    <row r="182" spans="2:65" s="1" customFormat="1" ht="16.5" customHeight="1">
      <c r="B182" s="42"/>
      <c r="C182" s="217" t="s">
        <v>463</v>
      </c>
      <c r="D182" s="217" t="s">
        <v>187</v>
      </c>
      <c r="E182" s="218" t="s">
        <v>1483</v>
      </c>
      <c r="F182" s="219" t="s">
        <v>1484</v>
      </c>
      <c r="G182" s="220" t="s">
        <v>215</v>
      </c>
      <c r="H182" s="221">
        <v>2</v>
      </c>
      <c r="I182" s="222"/>
      <c r="J182" s="223">
        <f>ROUND(I182*H182,2)</f>
        <v>0</v>
      </c>
      <c r="K182" s="219" t="s">
        <v>21</v>
      </c>
      <c r="L182" s="224"/>
      <c r="M182" s="225" t="s">
        <v>21</v>
      </c>
      <c r="N182" s="226" t="s">
        <v>42</v>
      </c>
      <c r="O182" s="43"/>
      <c r="P182" s="211">
        <f>O182*H182</f>
        <v>0</v>
      </c>
      <c r="Q182" s="211">
        <v>3.0000000000000001E-3</v>
      </c>
      <c r="R182" s="211">
        <f>Q182*H182</f>
        <v>6.0000000000000001E-3</v>
      </c>
      <c r="S182" s="211">
        <v>0</v>
      </c>
      <c r="T182" s="212">
        <f>S182*H182</f>
        <v>0</v>
      </c>
      <c r="AR182" s="25" t="s">
        <v>190</v>
      </c>
      <c r="AT182" s="25" t="s">
        <v>187</v>
      </c>
      <c r="AU182" s="25" t="s">
        <v>81</v>
      </c>
      <c r="AY182" s="25" t="s">
        <v>154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79</v>
      </c>
      <c r="BK182" s="213">
        <f>ROUND(I182*H182,2)</f>
        <v>0</v>
      </c>
      <c r="BL182" s="25" t="s">
        <v>161</v>
      </c>
      <c r="BM182" s="25" t="s">
        <v>1485</v>
      </c>
    </row>
    <row r="183" spans="2:65" s="12" customFormat="1">
      <c r="B183" s="227"/>
      <c r="C183" s="228"/>
      <c r="D183" s="214" t="s">
        <v>260</v>
      </c>
      <c r="E183" s="229" t="s">
        <v>21</v>
      </c>
      <c r="F183" s="230" t="s">
        <v>1486</v>
      </c>
      <c r="G183" s="228"/>
      <c r="H183" s="231">
        <v>2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260</v>
      </c>
      <c r="AU183" s="237" t="s">
        <v>81</v>
      </c>
      <c r="AV183" s="12" t="s">
        <v>81</v>
      </c>
      <c r="AW183" s="12" t="s">
        <v>35</v>
      </c>
      <c r="AX183" s="12" t="s">
        <v>79</v>
      </c>
      <c r="AY183" s="237" t="s">
        <v>154</v>
      </c>
    </row>
    <row r="184" spans="2:65" s="1" customFormat="1" ht="16.5" customHeight="1">
      <c r="B184" s="42"/>
      <c r="C184" s="202" t="s">
        <v>467</v>
      </c>
      <c r="D184" s="202" t="s">
        <v>157</v>
      </c>
      <c r="E184" s="203" t="s">
        <v>1487</v>
      </c>
      <c r="F184" s="204" t="s">
        <v>1488</v>
      </c>
      <c r="G184" s="205" t="s">
        <v>215</v>
      </c>
      <c r="H184" s="206">
        <v>4</v>
      </c>
      <c r="I184" s="207"/>
      <c r="J184" s="208">
        <f>ROUND(I184*H184,2)</f>
        <v>0</v>
      </c>
      <c r="K184" s="204" t="s">
        <v>21</v>
      </c>
      <c r="L184" s="62"/>
      <c r="M184" s="209" t="s">
        <v>21</v>
      </c>
      <c r="N184" s="210" t="s">
        <v>42</v>
      </c>
      <c r="O184" s="43"/>
      <c r="P184" s="211">
        <f>O184*H184</f>
        <v>0</v>
      </c>
      <c r="Q184" s="211">
        <v>7.2000000000000005E-4</v>
      </c>
      <c r="R184" s="211">
        <f>Q184*H184</f>
        <v>2.8800000000000002E-3</v>
      </c>
      <c r="S184" s="211">
        <v>0</v>
      </c>
      <c r="T184" s="212">
        <f>S184*H184</f>
        <v>0</v>
      </c>
      <c r="AR184" s="25" t="s">
        <v>161</v>
      </c>
      <c r="AT184" s="25" t="s">
        <v>157</v>
      </c>
      <c r="AU184" s="25" t="s">
        <v>81</v>
      </c>
      <c r="AY184" s="25" t="s">
        <v>154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79</v>
      </c>
      <c r="BK184" s="213">
        <f>ROUND(I184*H184,2)</f>
        <v>0</v>
      </c>
      <c r="BL184" s="25" t="s">
        <v>161</v>
      </c>
      <c r="BM184" s="25" t="s">
        <v>1489</v>
      </c>
    </row>
    <row r="185" spans="2:65" s="1" customFormat="1" ht="16.5" customHeight="1">
      <c r="B185" s="42"/>
      <c r="C185" s="217" t="s">
        <v>255</v>
      </c>
      <c r="D185" s="217" t="s">
        <v>187</v>
      </c>
      <c r="E185" s="218" t="s">
        <v>1490</v>
      </c>
      <c r="F185" s="219" t="s">
        <v>1491</v>
      </c>
      <c r="G185" s="220" t="s">
        <v>215</v>
      </c>
      <c r="H185" s="221">
        <v>4</v>
      </c>
      <c r="I185" s="222"/>
      <c r="J185" s="223">
        <f>ROUND(I185*H185,2)</f>
        <v>0</v>
      </c>
      <c r="K185" s="219" t="s">
        <v>21</v>
      </c>
      <c r="L185" s="224"/>
      <c r="M185" s="225" t="s">
        <v>21</v>
      </c>
      <c r="N185" s="226" t="s">
        <v>42</v>
      </c>
      <c r="O185" s="43"/>
      <c r="P185" s="211">
        <f>O185*H185</f>
        <v>0</v>
      </c>
      <c r="Q185" s="211">
        <v>6.0000000000000001E-3</v>
      </c>
      <c r="R185" s="211">
        <f>Q185*H185</f>
        <v>2.4E-2</v>
      </c>
      <c r="S185" s="211">
        <v>0</v>
      </c>
      <c r="T185" s="212">
        <f>S185*H185</f>
        <v>0</v>
      </c>
      <c r="AR185" s="25" t="s">
        <v>190</v>
      </c>
      <c r="AT185" s="25" t="s">
        <v>187</v>
      </c>
      <c r="AU185" s="25" t="s">
        <v>81</v>
      </c>
      <c r="AY185" s="25" t="s">
        <v>154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79</v>
      </c>
      <c r="BK185" s="213">
        <f>ROUND(I185*H185,2)</f>
        <v>0</v>
      </c>
      <c r="BL185" s="25" t="s">
        <v>161</v>
      </c>
      <c r="BM185" s="25" t="s">
        <v>1492</v>
      </c>
    </row>
    <row r="186" spans="2:65" s="12" customFormat="1">
      <c r="B186" s="227"/>
      <c r="C186" s="228"/>
      <c r="D186" s="214" t="s">
        <v>260</v>
      </c>
      <c r="E186" s="229" t="s">
        <v>21</v>
      </c>
      <c r="F186" s="230" t="s">
        <v>1343</v>
      </c>
      <c r="G186" s="228"/>
      <c r="H186" s="231">
        <v>4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260</v>
      </c>
      <c r="AU186" s="237" t="s">
        <v>81</v>
      </c>
      <c r="AV186" s="12" t="s">
        <v>81</v>
      </c>
      <c r="AW186" s="12" t="s">
        <v>35</v>
      </c>
      <c r="AX186" s="12" t="s">
        <v>79</v>
      </c>
      <c r="AY186" s="237" t="s">
        <v>154</v>
      </c>
    </row>
    <row r="187" spans="2:65" s="1" customFormat="1" ht="16.5" customHeight="1">
      <c r="B187" s="42"/>
      <c r="C187" s="217" t="s">
        <v>345</v>
      </c>
      <c r="D187" s="217" t="s">
        <v>187</v>
      </c>
      <c r="E187" s="218" t="s">
        <v>1493</v>
      </c>
      <c r="F187" s="219" t="s">
        <v>1494</v>
      </c>
      <c r="G187" s="220" t="s">
        <v>215</v>
      </c>
      <c r="H187" s="221">
        <v>6</v>
      </c>
      <c r="I187" s="222"/>
      <c r="J187" s="223">
        <f>ROUND(I187*H187,2)</f>
        <v>0</v>
      </c>
      <c r="K187" s="219" t="s">
        <v>21</v>
      </c>
      <c r="L187" s="224"/>
      <c r="M187" s="225" t="s">
        <v>21</v>
      </c>
      <c r="N187" s="226" t="s">
        <v>42</v>
      </c>
      <c r="O187" s="43"/>
      <c r="P187" s="211">
        <f>O187*H187</f>
        <v>0</v>
      </c>
      <c r="Q187" s="211">
        <v>3.0000000000000001E-3</v>
      </c>
      <c r="R187" s="211">
        <f>Q187*H187</f>
        <v>1.8000000000000002E-2</v>
      </c>
      <c r="S187" s="211">
        <v>0</v>
      </c>
      <c r="T187" s="212">
        <f>S187*H187</f>
        <v>0</v>
      </c>
      <c r="AR187" s="25" t="s">
        <v>190</v>
      </c>
      <c r="AT187" s="25" t="s">
        <v>187</v>
      </c>
      <c r="AU187" s="25" t="s">
        <v>81</v>
      </c>
      <c r="AY187" s="25" t="s">
        <v>154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79</v>
      </c>
      <c r="BK187" s="213">
        <f>ROUND(I187*H187,2)</f>
        <v>0</v>
      </c>
      <c r="BL187" s="25" t="s">
        <v>161</v>
      </c>
      <c r="BM187" s="25" t="s">
        <v>1495</v>
      </c>
    </row>
    <row r="188" spans="2:65" s="12" customFormat="1">
      <c r="B188" s="227"/>
      <c r="C188" s="228"/>
      <c r="D188" s="214" t="s">
        <v>260</v>
      </c>
      <c r="E188" s="229" t="s">
        <v>21</v>
      </c>
      <c r="F188" s="230" t="s">
        <v>1496</v>
      </c>
      <c r="G188" s="228"/>
      <c r="H188" s="231">
        <v>6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260</v>
      </c>
      <c r="AU188" s="237" t="s">
        <v>81</v>
      </c>
      <c r="AV188" s="12" t="s">
        <v>81</v>
      </c>
      <c r="AW188" s="12" t="s">
        <v>35</v>
      </c>
      <c r="AX188" s="12" t="s">
        <v>79</v>
      </c>
      <c r="AY188" s="237" t="s">
        <v>154</v>
      </c>
    </row>
    <row r="189" spans="2:65" s="1" customFormat="1" ht="16.5" customHeight="1">
      <c r="B189" s="42"/>
      <c r="C189" s="202" t="s">
        <v>351</v>
      </c>
      <c r="D189" s="202" t="s">
        <v>157</v>
      </c>
      <c r="E189" s="203" t="s">
        <v>1497</v>
      </c>
      <c r="F189" s="204" t="s">
        <v>1498</v>
      </c>
      <c r="G189" s="205" t="s">
        <v>215</v>
      </c>
      <c r="H189" s="206">
        <v>6</v>
      </c>
      <c r="I189" s="207"/>
      <c r="J189" s="208">
        <f>ROUND(I189*H189,2)</f>
        <v>0</v>
      </c>
      <c r="K189" s="204" t="s">
        <v>21</v>
      </c>
      <c r="L189" s="62"/>
      <c r="M189" s="209" t="s">
        <v>21</v>
      </c>
      <c r="N189" s="210" t="s">
        <v>42</v>
      </c>
      <c r="O189" s="43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5" t="s">
        <v>161</v>
      </c>
      <c r="AT189" s="25" t="s">
        <v>157</v>
      </c>
      <c r="AU189" s="25" t="s">
        <v>81</v>
      </c>
      <c r="AY189" s="25" t="s">
        <v>154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79</v>
      </c>
      <c r="BK189" s="213">
        <f>ROUND(I189*H189,2)</f>
        <v>0</v>
      </c>
      <c r="BL189" s="25" t="s">
        <v>161</v>
      </c>
      <c r="BM189" s="25" t="s">
        <v>1499</v>
      </c>
    </row>
    <row r="190" spans="2:65" s="1" customFormat="1" ht="16.5" customHeight="1">
      <c r="B190" s="42"/>
      <c r="C190" s="217" t="s">
        <v>355</v>
      </c>
      <c r="D190" s="217" t="s">
        <v>187</v>
      </c>
      <c r="E190" s="218" t="s">
        <v>1500</v>
      </c>
      <c r="F190" s="219" t="s">
        <v>1501</v>
      </c>
      <c r="G190" s="220" t="s">
        <v>215</v>
      </c>
      <c r="H190" s="221">
        <v>2</v>
      </c>
      <c r="I190" s="222"/>
      <c r="J190" s="223">
        <f>ROUND(I190*H190,2)</f>
        <v>0</v>
      </c>
      <c r="K190" s="219" t="s">
        <v>21</v>
      </c>
      <c r="L190" s="224"/>
      <c r="M190" s="225" t="s">
        <v>21</v>
      </c>
      <c r="N190" s="226" t="s">
        <v>42</v>
      </c>
      <c r="O190" s="43"/>
      <c r="P190" s="211">
        <f>O190*H190</f>
        <v>0</v>
      </c>
      <c r="Q190" s="211">
        <v>4.0000000000000001E-3</v>
      </c>
      <c r="R190" s="211">
        <f>Q190*H190</f>
        <v>8.0000000000000002E-3</v>
      </c>
      <c r="S190" s="211">
        <v>0</v>
      </c>
      <c r="T190" s="212">
        <f>S190*H190</f>
        <v>0</v>
      </c>
      <c r="AR190" s="25" t="s">
        <v>190</v>
      </c>
      <c r="AT190" s="25" t="s">
        <v>187</v>
      </c>
      <c r="AU190" s="25" t="s">
        <v>81</v>
      </c>
      <c r="AY190" s="25" t="s">
        <v>154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25" t="s">
        <v>79</v>
      </c>
      <c r="BK190" s="213">
        <f>ROUND(I190*H190,2)</f>
        <v>0</v>
      </c>
      <c r="BL190" s="25" t="s">
        <v>161</v>
      </c>
      <c r="BM190" s="25" t="s">
        <v>1502</v>
      </c>
    </row>
    <row r="191" spans="2:65" s="12" customFormat="1">
      <c r="B191" s="227"/>
      <c r="C191" s="228"/>
      <c r="D191" s="214" t="s">
        <v>260</v>
      </c>
      <c r="E191" s="229" t="s">
        <v>21</v>
      </c>
      <c r="F191" s="230" t="s">
        <v>1486</v>
      </c>
      <c r="G191" s="228"/>
      <c r="H191" s="231">
        <v>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260</v>
      </c>
      <c r="AU191" s="237" t="s">
        <v>81</v>
      </c>
      <c r="AV191" s="12" t="s">
        <v>81</v>
      </c>
      <c r="AW191" s="12" t="s">
        <v>35</v>
      </c>
      <c r="AX191" s="12" t="s">
        <v>79</v>
      </c>
      <c r="AY191" s="237" t="s">
        <v>154</v>
      </c>
    </row>
    <row r="192" spans="2:65" s="1" customFormat="1" ht="16.5" customHeight="1">
      <c r="B192" s="42"/>
      <c r="C192" s="217" t="s">
        <v>511</v>
      </c>
      <c r="D192" s="217" t="s">
        <v>187</v>
      </c>
      <c r="E192" s="218" t="s">
        <v>1503</v>
      </c>
      <c r="F192" s="219" t="s">
        <v>1504</v>
      </c>
      <c r="G192" s="220" t="s">
        <v>215</v>
      </c>
      <c r="H192" s="221">
        <v>4</v>
      </c>
      <c r="I192" s="222"/>
      <c r="J192" s="223">
        <f>ROUND(I192*H192,2)</f>
        <v>0</v>
      </c>
      <c r="K192" s="219" t="s">
        <v>21</v>
      </c>
      <c r="L192" s="224"/>
      <c r="M192" s="225" t="s">
        <v>21</v>
      </c>
      <c r="N192" s="226" t="s">
        <v>42</v>
      </c>
      <c r="O192" s="43"/>
      <c r="P192" s="211">
        <f>O192*H192</f>
        <v>0</v>
      </c>
      <c r="Q192" s="211">
        <v>6.0000000000000001E-3</v>
      </c>
      <c r="R192" s="211">
        <f>Q192*H192</f>
        <v>2.4E-2</v>
      </c>
      <c r="S192" s="211">
        <v>0</v>
      </c>
      <c r="T192" s="212">
        <f>S192*H192</f>
        <v>0</v>
      </c>
      <c r="AR192" s="25" t="s">
        <v>190</v>
      </c>
      <c r="AT192" s="25" t="s">
        <v>187</v>
      </c>
      <c r="AU192" s="25" t="s">
        <v>81</v>
      </c>
      <c r="AY192" s="25" t="s">
        <v>154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79</v>
      </c>
      <c r="BK192" s="213">
        <f>ROUND(I192*H192,2)</f>
        <v>0</v>
      </c>
      <c r="BL192" s="25" t="s">
        <v>161</v>
      </c>
      <c r="BM192" s="25" t="s">
        <v>1505</v>
      </c>
    </row>
    <row r="193" spans="2:65" s="12" customFormat="1">
      <c r="B193" s="227"/>
      <c r="C193" s="228"/>
      <c r="D193" s="214" t="s">
        <v>260</v>
      </c>
      <c r="E193" s="229" t="s">
        <v>21</v>
      </c>
      <c r="F193" s="230" t="s">
        <v>1343</v>
      </c>
      <c r="G193" s="228"/>
      <c r="H193" s="231">
        <v>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260</v>
      </c>
      <c r="AU193" s="237" t="s">
        <v>81</v>
      </c>
      <c r="AV193" s="12" t="s">
        <v>81</v>
      </c>
      <c r="AW193" s="12" t="s">
        <v>35</v>
      </c>
      <c r="AX193" s="12" t="s">
        <v>79</v>
      </c>
      <c r="AY193" s="237" t="s">
        <v>154</v>
      </c>
    </row>
    <row r="194" spans="2:65" s="1" customFormat="1" ht="16.5" customHeight="1">
      <c r="B194" s="42"/>
      <c r="C194" s="202" t="s">
        <v>514</v>
      </c>
      <c r="D194" s="202" t="s">
        <v>157</v>
      </c>
      <c r="E194" s="203" t="s">
        <v>1506</v>
      </c>
      <c r="F194" s="204" t="s">
        <v>1507</v>
      </c>
      <c r="G194" s="205" t="s">
        <v>228</v>
      </c>
      <c r="H194" s="206">
        <v>101.7</v>
      </c>
      <c r="I194" s="207"/>
      <c r="J194" s="208">
        <f>ROUND(I194*H194,2)</f>
        <v>0</v>
      </c>
      <c r="K194" s="204" t="s">
        <v>21</v>
      </c>
      <c r="L194" s="62"/>
      <c r="M194" s="209" t="s">
        <v>21</v>
      </c>
      <c r="N194" s="210" t="s">
        <v>42</v>
      </c>
      <c r="O194" s="43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AR194" s="25" t="s">
        <v>161</v>
      </c>
      <c r="AT194" s="25" t="s">
        <v>157</v>
      </c>
      <c r="AU194" s="25" t="s">
        <v>81</v>
      </c>
      <c r="AY194" s="25" t="s">
        <v>154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79</v>
      </c>
      <c r="BK194" s="213">
        <f>ROUND(I194*H194,2)</f>
        <v>0</v>
      </c>
      <c r="BL194" s="25" t="s">
        <v>161</v>
      </c>
      <c r="BM194" s="25" t="s">
        <v>1508</v>
      </c>
    </row>
    <row r="195" spans="2:65" s="12" customFormat="1">
      <c r="B195" s="227"/>
      <c r="C195" s="228"/>
      <c r="D195" s="214" t="s">
        <v>260</v>
      </c>
      <c r="E195" s="229" t="s">
        <v>21</v>
      </c>
      <c r="F195" s="230" t="s">
        <v>1509</v>
      </c>
      <c r="G195" s="228"/>
      <c r="H195" s="231">
        <v>101.7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260</v>
      </c>
      <c r="AU195" s="237" t="s">
        <v>81</v>
      </c>
      <c r="AV195" s="12" t="s">
        <v>81</v>
      </c>
      <c r="AW195" s="12" t="s">
        <v>35</v>
      </c>
      <c r="AX195" s="12" t="s">
        <v>79</v>
      </c>
      <c r="AY195" s="237" t="s">
        <v>154</v>
      </c>
    </row>
    <row r="196" spans="2:65" s="1" customFormat="1" ht="16.5" customHeight="1">
      <c r="B196" s="42"/>
      <c r="C196" s="202" t="s">
        <v>518</v>
      </c>
      <c r="D196" s="202" t="s">
        <v>157</v>
      </c>
      <c r="E196" s="203" t="s">
        <v>1510</v>
      </c>
      <c r="F196" s="204" t="s">
        <v>1511</v>
      </c>
      <c r="G196" s="205" t="s">
        <v>228</v>
      </c>
      <c r="H196" s="206">
        <v>101.7</v>
      </c>
      <c r="I196" s="207"/>
      <c r="J196" s="208">
        <f>ROUND(I196*H196,2)</f>
        <v>0</v>
      </c>
      <c r="K196" s="204" t="s">
        <v>21</v>
      </c>
      <c r="L196" s="62"/>
      <c r="M196" s="209" t="s">
        <v>21</v>
      </c>
      <c r="N196" s="210" t="s">
        <v>42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161</v>
      </c>
      <c r="AT196" s="25" t="s">
        <v>157</v>
      </c>
      <c r="AU196" s="25" t="s">
        <v>81</v>
      </c>
      <c r="AY196" s="25" t="s">
        <v>154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79</v>
      </c>
      <c r="BK196" s="213">
        <f>ROUND(I196*H196,2)</f>
        <v>0</v>
      </c>
      <c r="BL196" s="25" t="s">
        <v>161</v>
      </c>
      <c r="BM196" s="25" t="s">
        <v>1512</v>
      </c>
    </row>
    <row r="197" spans="2:65" s="1" customFormat="1" ht="16.5" customHeight="1">
      <c r="B197" s="42"/>
      <c r="C197" s="202" t="s">
        <v>508</v>
      </c>
      <c r="D197" s="202" t="s">
        <v>157</v>
      </c>
      <c r="E197" s="203" t="s">
        <v>1513</v>
      </c>
      <c r="F197" s="204" t="s">
        <v>1514</v>
      </c>
      <c r="G197" s="205" t="s">
        <v>215</v>
      </c>
      <c r="H197" s="206">
        <v>6</v>
      </c>
      <c r="I197" s="207"/>
      <c r="J197" s="208">
        <f>ROUND(I197*H197,2)</f>
        <v>0</v>
      </c>
      <c r="K197" s="204" t="s">
        <v>21</v>
      </c>
      <c r="L197" s="62"/>
      <c r="M197" s="209" t="s">
        <v>21</v>
      </c>
      <c r="N197" s="210" t="s">
        <v>42</v>
      </c>
      <c r="O197" s="43"/>
      <c r="P197" s="211">
        <f>O197*H197</f>
        <v>0</v>
      </c>
      <c r="Q197" s="211">
        <v>0.15</v>
      </c>
      <c r="R197" s="211">
        <f>Q197*H197</f>
        <v>0.89999999999999991</v>
      </c>
      <c r="S197" s="211">
        <v>0</v>
      </c>
      <c r="T197" s="212">
        <f>S197*H197</f>
        <v>0</v>
      </c>
      <c r="AR197" s="25" t="s">
        <v>161</v>
      </c>
      <c r="AT197" s="25" t="s">
        <v>157</v>
      </c>
      <c r="AU197" s="25" t="s">
        <v>81</v>
      </c>
      <c r="AY197" s="25" t="s">
        <v>154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25" t="s">
        <v>79</v>
      </c>
      <c r="BK197" s="213">
        <f>ROUND(I197*H197,2)</f>
        <v>0</v>
      </c>
      <c r="BL197" s="25" t="s">
        <v>161</v>
      </c>
      <c r="BM197" s="25" t="s">
        <v>1515</v>
      </c>
    </row>
    <row r="198" spans="2:65" s="12" customFormat="1">
      <c r="B198" s="227"/>
      <c r="C198" s="228"/>
      <c r="D198" s="214" t="s">
        <v>260</v>
      </c>
      <c r="E198" s="229" t="s">
        <v>21</v>
      </c>
      <c r="F198" s="230" t="s">
        <v>1516</v>
      </c>
      <c r="G198" s="228"/>
      <c r="H198" s="231">
        <v>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260</v>
      </c>
      <c r="AU198" s="237" t="s">
        <v>81</v>
      </c>
      <c r="AV198" s="12" t="s">
        <v>81</v>
      </c>
      <c r="AW198" s="12" t="s">
        <v>35</v>
      </c>
      <c r="AX198" s="12" t="s">
        <v>79</v>
      </c>
      <c r="AY198" s="237" t="s">
        <v>154</v>
      </c>
    </row>
    <row r="199" spans="2:65" s="1" customFormat="1" ht="16.5" customHeight="1">
      <c r="B199" s="42"/>
      <c r="C199" s="202" t="s">
        <v>522</v>
      </c>
      <c r="D199" s="202" t="s">
        <v>157</v>
      </c>
      <c r="E199" s="203" t="s">
        <v>1517</v>
      </c>
      <c r="F199" s="204" t="s">
        <v>1518</v>
      </c>
      <c r="G199" s="205" t="s">
        <v>215</v>
      </c>
      <c r="H199" s="206">
        <v>6</v>
      </c>
      <c r="I199" s="207"/>
      <c r="J199" s="208">
        <f>ROUND(I199*H199,2)</f>
        <v>0</v>
      </c>
      <c r="K199" s="204" t="s">
        <v>21</v>
      </c>
      <c r="L199" s="62"/>
      <c r="M199" s="209" t="s">
        <v>21</v>
      </c>
      <c r="N199" s="210" t="s">
        <v>42</v>
      </c>
      <c r="O199" s="43"/>
      <c r="P199" s="211">
        <f>O199*H199</f>
        <v>0</v>
      </c>
      <c r="Q199" s="211">
        <v>0.12303</v>
      </c>
      <c r="R199" s="211">
        <f>Q199*H199</f>
        <v>0.73818000000000006</v>
      </c>
      <c r="S199" s="211">
        <v>0</v>
      </c>
      <c r="T199" s="212">
        <f>S199*H199</f>
        <v>0</v>
      </c>
      <c r="AR199" s="25" t="s">
        <v>161</v>
      </c>
      <c r="AT199" s="25" t="s">
        <v>157</v>
      </c>
      <c r="AU199" s="25" t="s">
        <v>81</v>
      </c>
      <c r="AY199" s="25" t="s">
        <v>154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79</v>
      </c>
      <c r="BK199" s="213">
        <f>ROUND(I199*H199,2)</f>
        <v>0</v>
      </c>
      <c r="BL199" s="25" t="s">
        <v>161</v>
      </c>
      <c r="BM199" s="25" t="s">
        <v>1519</v>
      </c>
    </row>
    <row r="200" spans="2:65" s="1" customFormat="1" ht="16.5" customHeight="1">
      <c r="B200" s="42"/>
      <c r="C200" s="217" t="s">
        <v>828</v>
      </c>
      <c r="D200" s="217" t="s">
        <v>187</v>
      </c>
      <c r="E200" s="218" t="s">
        <v>1520</v>
      </c>
      <c r="F200" s="219" t="s">
        <v>1521</v>
      </c>
      <c r="G200" s="220" t="s">
        <v>215</v>
      </c>
      <c r="H200" s="221">
        <v>6</v>
      </c>
      <c r="I200" s="222"/>
      <c r="J200" s="223">
        <f>ROUND(I200*H200,2)</f>
        <v>0</v>
      </c>
      <c r="K200" s="219" t="s">
        <v>21</v>
      </c>
      <c r="L200" s="224"/>
      <c r="M200" s="225" t="s">
        <v>21</v>
      </c>
      <c r="N200" s="226" t="s">
        <v>42</v>
      </c>
      <c r="O200" s="43"/>
      <c r="P200" s="211">
        <f>O200*H200</f>
        <v>0</v>
      </c>
      <c r="Q200" s="211">
        <v>7.0000000000000001E-3</v>
      </c>
      <c r="R200" s="211">
        <f>Q200*H200</f>
        <v>4.2000000000000003E-2</v>
      </c>
      <c r="S200" s="211">
        <v>0</v>
      </c>
      <c r="T200" s="212">
        <f>S200*H200</f>
        <v>0</v>
      </c>
      <c r="AR200" s="25" t="s">
        <v>190</v>
      </c>
      <c r="AT200" s="25" t="s">
        <v>187</v>
      </c>
      <c r="AU200" s="25" t="s">
        <v>81</v>
      </c>
      <c r="AY200" s="25" t="s">
        <v>154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79</v>
      </c>
      <c r="BK200" s="213">
        <f>ROUND(I200*H200,2)</f>
        <v>0</v>
      </c>
      <c r="BL200" s="25" t="s">
        <v>161</v>
      </c>
      <c r="BM200" s="25" t="s">
        <v>1522</v>
      </c>
    </row>
    <row r="201" spans="2:65" s="12" customFormat="1">
      <c r="B201" s="227"/>
      <c r="C201" s="228"/>
      <c r="D201" s="214" t="s">
        <v>260</v>
      </c>
      <c r="E201" s="229" t="s">
        <v>21</v>
      </c>
      <c r="F201" s="230" t="s">
        <v>1496</v>
      </c>
      <c r="G201" s="228"/>
      <c r="H201" s="231">
        <v>6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260</v>
      </c>
      <c r="AU201" s="237" t="s">
        <v>81</v>
      </c>
      <c r="AV201" s="12" t="s">
        <v>81</v>
      </c>
      <c r="AW201" s="12" t="s">
        <v>35</v>
      </c>
      <c r="AX201" s="12" t="s">
        <v>79</v>
      </c>
      <c r="AY201" s="237" t="s">
        <v>154</v>
      </c>
    </row>
    <row r="202" spans="2:65" s="1" customFormat="1" ht="16.5" customHeight="1">
      <c r="B202" s="42"/>
      <c r="C202" s="217" t="s">
        <v>832</v>
      </c>
      <c r="D202" s="217" t="s">
        <v>187</v>
      </c>
      <c r="E202" s="218" t="s">
        <v>1523</v>
      </c>
      <c r="F202" s="219" t="s">
        <v>1524</v>
      </c>
      <c r="G202" s="220" t="s">
        <v>215</v>
      </c>
      <c r="H202" s="221">
        <v>6</v>
      </c>
      <c r="I202" s="222"/>
      <c r="J202" s="223">
        <f>ROUND(I202*H202,2)</f>
        <v>0</v>
      </c>
      <c r="K202" s="219" t="s">
        <v>21</v>
      </c>
      <c r="L202" s="224"/>
      <c r="M202" s="225" t="s">
        <v>21</v>
      </c>
      <c r="N202" s="226" t="s">
        <v>42</v>
      </c>
      <c r="O202" s="43"/>
      <c r="P202" s="211">
        <f>O202*H202</f>
        <v>0</v>
      </c>
      <c r="Q202" s="211">
        <v>1E-3</v>
      </c>
      <c r="R202" s="211">
        <f>Q202*H202</f>
        <v>6.0000000000000001E-3</v>
      </c>
      <c r="S202" s="211">
        <v>0</v>
      </c>
      <c r="T202" s="212">
        <f>S202*H202</f>
        <v>0</v>
      </c>
      <c r="AR202" s="25" t="s">
        <v>190</v>
      </c>
      <c r="AT202" s="25" t="s">
        <v>187</v>
      </c>
      <c r="AU202" s="25" t="s">
        <v>81</v>
      </c>
      <c r="AY202" s="25" t="s">
        <v>154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79</v>
      </c>
      <c r="BK202" s="213">
        <f>ROUND(I202*H202,2)</f>
        <v>0</v>
      </c>
      <c r="BL202" s="25" t="s">
        <v>161</v>
      </c>
      <c r="BM202" s="25" t="s">
        <v>1525</v>
      </c>
    </row>
    <row r="203" spans="2:65" s="1" customFormat="1" ht="16.5" customHeight="1">
      <c r="B203" s="42"/>
      <c r="C203" s="202" t="s">
        <v>836</v>
      </c>
      <c r="D203" s="202" t="s">
        <v>157</v>
      </c>
      <c r="E203" s="203" t="s">
        <v>1526</v>
      </c>
      <c r="F203" s="204" t="s">
        <v>1527</v>
      </c>
      <c r="G203" s="205" t="s">
        <v>215</v>
      </c>
      <c r="H203" s="206">
        <v>12</v>
      </c>
      <c r="I203" s="207"/>
      <c r="J203" s="208">
        <f>ROUND(I203*H203,2)</f>
        <v>0</v>
      </c>
      <c r="K203" s="204" t="s">
        <v>21</v>
      </c>
      <c r="L203" s="62"/>
      <c r="M203" s="209" t="s">
        <v>21</v>
      </c>
      <c r="N203" s="210" t="s">
        <v>42</v>
      </c>
      <c r="O203" s="43"/>
      <c r="P203" s="211">
        <f>O203*H203</f>
        <v>0</v>
      </c>
      <c r="Q203" s="211">
        <v>3.1E-4</v>
      </c>
      <c r="R203" s="211">
        <f>Q203*H203</f>
        <v>3.7200000000000002E-3</v>
      </c>
      <c r="S203" s="211">
        <v>0</v>
      </c>
      <c r="T203" s="212">
        <f>S203*H203</f>
        <v>0</v>
      </c>
      <c r="AR203" s="25" t="s">
        <v>161</v>
      </c>
      <c r="AT203" s="25" t="s">
        <v>157</v>
      </c>
      <c r="AU203" s="25" t="s">
        <v>81</v>
      </c>
      <c r="AY203" s="25" t="s">
        <v>154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79</v>
      </c>
      <c r="BK203" s="213">
        <f>ROUND(I203*H203,2)</f>
        <v>0</v>
      </c>
      <c r="BL203" s="25" t="s">
        <v>161</v>
      </c>
      <c r="BM203" s="25" t="s">
        <v>1528</v>
      </c>
    </row>
    <row r="204" spans="2:65" s="12" customFormat="1">
      <c r="B204" s="227"/>
      <c r="C204" s="228"/>
      <c r="D204" s="214" t="s">
        <v>260</v>
      </c>
      <c r="E204" s="229" t="s">
        <v>21</v>
      </c>
      <c r="F204" s="230" t="s">
        <v>1529</v>
      </c>
      <c r="G204" s="228"/>
      <c r="H204" s="231">
        <v>12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260</v>
      </c>
      <c r="AU204" s="237" t="s">
        <v>81</v>
      </c>
      <c r="AV204" s="12" t="s">
        <v>81</v>
      </c>
      <c r="AW204" s="12" t="s">
        <v>35</v>
      </c>
      <c r="AX204" s="12" t="s">
        <v>79</v>
      </c>
      <c r="AY204" s="237" t="s">
        <v>154</v>
      </c>
    </row>
    <row r="205" spans="2:65" s="1" customFormat="1" ht="16.5" customHeight="1">
      <c r="B205" s="42"/>
      <c r="C205" s="202" t="s">
        <v>841</v>
      </c>
      <c r="D205" s="202" t="s">
        <v>157</v>
      </c>
      <c r="E205" s="203" t="s">
        <v>1372</v>
      </c>
      <c r="F205" s="204" t="s">
        <v>1373</v>
      </c>
      <c r="G205" s="205" t="s">
        <v>228</v>
      </c>
      <c r="H205" s="206">
        <v>115.785</v>
      </c>
      <c r="I205" s="207"/>
      <c r="J205" s="208">
        <f>ROUND(I205*H205,2)</f>
        <v>0</v>
      </c>
      <c r="K205" s="204" t="s">
        <v>21</v>
      </c>
      <c r="L205" s="62"/>
      <c r="M205" s="209" t="s">
        <v>21</v>
      </c>
      <c r="N205" s="210" t="s">
        <v>42</v>
      </c>
      <c r="O205" s="43"/>
      <c r="P205" s="211">
        <f>O205*H205</f>
        <v>0</v>
      </c>
      <c r="Q205" s="211">
        <v>1.9000000000000001E-4</v>
      </c>
      <c r="R205" s="211">
        <f>Q205*H205</f>
        <v>2.1999150000000002E-2</v>
      </c>
      <c r="S205" s="211">
        <v>0</v>
      </c>
      <c r="T205" s="212">
        <f>S205*H205</f>
        <v>0</v>
      </c>
      <c r="AR205" s="25" t="s">
        <v>161</v>
      </c>
      <c r="AT205" s="25" t="s">
        <v>157</v>
      </c>
      <c r="AU205" s="25" t="s">
        <v>81</v>
      </c>
      <c r="AY205" s="25" t="s">
        <v>154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5" t="s">
        <v>79</v>
      </c>
      <c r="BK205" s="213">
        <f>ROUND(I205*H205,2)</f>
        <v>0</v>
      </c>
      <c r="BL205" s="25" t="s">
        <v>161</v>
      </c>
      <c r="BM205" s="25" t="s">
        <v>1530</v>
      </c>
    </row>
    <row r="206" spans="2:65" s="12" customFormat="1">
      <c r="B206" s="227"/>
      <c r="C206" s="228"/>
      <c r="D206" s="214" t="s">
        <v>260</v>
      </c>
      <c r="E206" s="229" t="s">
        <v>21</v>
      </c>
      <c r="F206" s="230" t="s">
        <v>1531</v>
      </c>
      <c r="G206" s="228"/>
      <c r="H206" s="231">
        <v>115.785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260</v>
      </c>
      <c r="AU206" s="237" t="s">
        <v>81</v>
      </c>
      <c r="AV206" s="12" t="s">
        <v>81</v>
      </c>
      <c r="AW206" s="12" t="s">
        <v>35</v>
      </c>
      <c r="AX206" s="12" t="s">
        <v>79</v>
      </c>
      <c r="AY206" s="237" t="s">
        <v>154</v>
      </c>
    </row>
    <row r="207" spans="2:65" s="1" customFormat="1" ht="16.5" customHeight="1">
      <c r="B207" s="42"/>
      <c r="C207" s="202" t="s">
        <v>846</v>
      </c>
      <c r="D207" s="202" t="s">
        <v>157</v>
      </c>
      <c r="E207" s="203" t="s">
        <v>985</v>
      </c>
      <c r="F207" s="204" t="s">
        <v>986</v>
      </c>
      <c r="G207" s="205" t="s">
        <v>228</v>
      </c>
      <c r="H207" s="206">
        <v>101.7</v>
      </c>
      <c r="I207" s="207"/>
      <c r="J207" s="208">
        <f>ROUND(I207*H207,2)</f>
        <v>0</v>
      </c>
      <c r="K207" s="204" t="s">
        <v>21</v>
      </c>
      <c r="L207" s="62"/>
      <c r="M207" s="209" t="s">
        <v>21</v>
      </c>
      <c r="N207" s="210" t="s">
        <v>42</v>
      </c>
      <c r="O207" s="43"/>
      <c r="P207" s="211">
        <f>O207*H207</f>
        <v>0</v>
      </c>
      <c r="Q207" s="211">
        <v>6.0000000000000002E-5</v>
      </c>
      <c r="R207" s="211">
        <f>Q207*H207</f>
        <v>6.1020000000000007E-3</v>
      </c>
      <c r="S207" s="211">
        <v>0</v>
      </c>
      <c r="T207" s="212">
        <f>S207*H207</f>
        <v>0</v>
      </c>
      <c r="AR207" s="25" t="s">
        <v>161</v>
      </c>
      <c r="AT207" s="25" t="s">
        <v>157</v>
      </c>
      <c r="AU207" s="25" t="s">
        <v>81</v>
      </c>
      <c r="AY207" s="25" t="s">
        <v>154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79</v>
      </c>
      <c r="BK207" s="213">
        <f>ROUND(I207*H207,2)</f>
        <v>0</v>
      </c>
      <c r="BL207" s="25" t="s">
        <v>161</v>
      </c>
      <c r="BM207" s="25" t="s">
        <v>1532</v>
      </c>
    </row>
    <row r="208" spans="2:65" s="11" customFormat="1" ht="29.85" customHeight="1">
      <c r="B208" s="186"/>
      <c r="C208" s="187"/>
      <c r="D208" s="188" t="s">
        <v>70</v>
      </c>
      <c r="E208" s="200" t="s">
        <v>198</v>
      </c>
      <c r="F208" s="200" t="s">
        <v>254</v>
      </c>
      <c r="G208" s="187"/>
      <c r="H208" s="187"/>
      <c r="I208" s="190"/>
      <c r="J208" s="201">
        <f>BK208</f>
        <v>0</v>
      </c>
      <c r="K208" s="187"/>
      <c r="L208" s="192"/>
      <c r="M208" s="193"/>
      <c r="N208" s="194"/>
      <c r="O208" s="194"/>
      <c r="P208" s="195">
        <f>SUM(P209:P212)</f>
        <v>0</v>
      </c>
      <c r="Q208" s="194"/>
      <c r="R208" s="195">
        <f>SUM(R209:R212)</f>
        <v>0</v>
      </c>
      <c r="S208" s="194"/>
      <c r="T208" s="196">
        <f>SUM(T209:T212)</f>
        <v>0</v>
      </c>
      <c r="AR208" s="197" t="s">
        <v>79</v>
      </c>
      <c r="AT208" s="198" t="s">
        <v>70</v>
      </c>
      <c r="AU208" s="198" t="s">
        <v>79</v>
      </c>
      <c r="AY208" s="197" t="s">
        <v>154</v>
      </c>
      <c r="BK208" s="199">
        <f>SUM(BK209:BK212)</f>
        <v>0</v>
      </c>
    </row>
    <row r="209" spans="2:65" s="1" customFormat="1" ht="16.5" customHeight="1">
      <c r="B209" s="42"/>
      <c r="C209" s="202" t="s">
        <v>500</v>
      </c>
      <c r="D209" s="202" t="s">
        <v>157</v>
      </c>
      <c r="E209" s="203" t="s">
        <v>1004</v>
      </c>
      <c r="F209" s="204" t="s">
        <v>1005</v>
      </c>
      <c r="G209" s="205" t="s">
        <v>228</v>
      </c>
      <c r="H209" s="206">
        <v>95.6</v>
      </c>
      <c r="I209" s="207"/>
      <c r="J209" s="208">
        <f>ROUND(I209*H209,2)</f>
        <v>0</v>
      </c>
      <c r="K209" s="204" t="s">
        <v>21</v>
      </c>
      <c r="L209" s="62"/>
      <c r="M209" s="209" t="s">
        <v>21</v>
      </c>
      <c r="N209" s="210" t="s">
        <v>42</v>
      </c>
      <c r="O209" s="43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5" t="s">
        <v>161</v>
      </c>
      <c r="AT209" s="25" t="s">
        <v>157</v>
      </c>
      <c r="AU209" s="25" t="s">
        <v>81</v>
      </c>
      <c r="AY209" s="25" t="s">
        <v>154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79</v>
      </c>
      <c r="BK209" s="213">
        <f>ROUND(I209*H209,2)</f>
        <v>0</v>
      </c>
      <c r="BL209" s="25" t="s">
        <v>161</v>
      </c>
      <c r="BM209" s="25" t="s">
        <v>1533</v>
      </c>
    </row>
    <row r="210" spans="2:65" s="12" customFormat="1">
      <c r="B210" s="227"/>
      <c r="C210" s="228"/>
      <c r="D210" s="214" t="s">
        <v>260</v>
      </c>
      <c r="E210" s="229" t="s">
        <v>21</v>
      </c>
      <c r="F210" s="230" t="s">
        <v>1534</v>
      </c>
      <c r="G210" s="228"/>
      <c r="H210" s="231">
        <v>95.6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260</v>
      </c>
      <c r="AU210" s="237" t="s">
        <v>81</v>
      </c>
      <c r="AV210" s="12" t="s">
        <v>81</v>
      </c>
      <c r="AW210" s="12" t="s">
        <v>35</v>
      </c>
      <c r="AX210" s="12" t="s">
        <v>79</v>
      </c>
      <c r="AY210" s="237" t="s">
        <v>154</v>
      </c>
    </row>
    <row r="211" spans="2:65" s="1" customFormat="1" ht="16.5" customHeight="1">
      <c r="B211" s="42"/>
      <c r="C211" s="202" t="s">
        <v>437</v>
      </c>
      <c r="D211" s="202" t="s">
        <v>157</v>
      </c>
      <c r="E211" s="203" t="s">
        <v>1535</v>
      </c>
      <c r="F211" s="204" t="s">
        <v>1536</v>
      </c>
      <c r="G211" s="205" t="s">
        <v>348</v>
      </c>
      <c r="H211" s="206">
        <v>3</v>
      </c>
      <c r="I211" s="207"/>
      <c r="J211" s="208">
        <f>ROUND(I211*H211,2)</f>
        <v>0</v>
      </c>
      <c r="K211" s="204" t="s">
        <v>21</v>
      </c>
      <c r="L211" s="62"/>
      <c r="M211" s="209" t="s">
        <v>21</v>
      </c>
      <c r="N211" s="210" t="s">
        <v>42</v>
      </c>
      <c r="O211" s="43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5" t="s">
        <v>161</v>
      </c>
      <c r="AT211" s="25" t="s">
        <v>157</v>
      </c>
      <c r="AU211" s="25" t="s">
        <v>81</v>
      </c>
      <c r="AY211" s="25" t="s">
        <v>154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79</v>
      </c>
      <c r="BK211" s="213">
        <f>ROUND(I211*H211,2)</f>
        <v>0</v>
      </c>
      <c r="BL211" s="25" t="s">
        <v>161</v>
      </c>
      <c r="BM211" s="25" t="s">
        <v>1537</v>
      </c>
    </row>
    <row r="212" spans="2:65" s="12" customFormat="1">
      <c r="B212" s="227"/>
      <c r="C212" s="228"/>
      <c r="D212" s="214" t="s">
        <v>260</v>
      </c>
      <c r="E212" s="229" t="s">
        <v>21</v>
      </c>
      <c r="F212" s="230" t="s">
        <v>878</v>
      </c>
      <c r="G212" s="228"/>
      <c r="H212" s="231">
        <v>3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260</v>
      </c>
      <c r="AU212" s="237" t="s">
        <v>81</v>
      </c>
      <c r="AV212" s="12" t="s">
        <v>81</v>
      </c>
      <c r="AW212" s="12" t="s">
        <v>35</v>
      </c>
      <c r="AX212" s="12" t="s">
        <v>79</v>
      </c>
      <c r="AY212" s="237" t="s">
        <v>154</v>
      </c>
    </row>
    <row r="213" spans="2:65" s="11" customFormat="1" ht="29.85" customHeight="1">
      <c r="B213" s="186"/>
      <c r="C213" s="187"/>
      <c r="D213" s="188" t="s">
        <v>70</v>
      </c>
      <c r="E213" s="200" t="s">
        <v>1017</v>
      </c>
      <c r="F213" s="200" t="s">
        <v>1018</v>
      </c>
      <c r="G213" s="187"/>
      <c r="H213" s="187"/>
      <c r="I213" s="190"/>
      <c r="J213" s="201">
        <f>BK213</f>
        <v>0</v>
      </c>
      <c r="K213" s="187"/>
      <c r="L213" s="192"/>
      <c r="M213" s="193"/>
      <c r="N213" s="194"/>
      <c r="O213" s="194"/>
      <c r="P213" s="195">
        <f>SUM(P214:P223)</f>
        <v>0</v>
      </c>
      <c r="Q213" s="194"/>
      <c r="R213" s="195">
        <f>SUM(R214:R223)</f>
        <v>0</v>
      </c>
      <c r="S213" s="194"/>
      <c r="T213" s="196">
        <f>SUM(T214:T223)</f>
        <v>50.253999999999998</v>
      </c>
      <c r="AR213" s="197" t="s">
        <v>79</v>
      </c>
      <c r="AT213" s="198" t="s">
        <v>70</v>
      </c>
      <c r="AU213" s="198" t="s">
        <v>79</v>
      </c>
      <c r="AY213" s="197" t="s">
        <v>154</v>
      </c>
      <c r="BK213" s="199">
        <f>SUM(BK214:BK223)</f>
        <v>0</v>
      </c>
    </row>
    <row r="214" spans="2:65" s="1" customFormat="1" ht="25.5" customHeight="1">
      <c r="B214" s="42"/>
      <c r="C214" s="202" t="s">
        <v>504</v>
      </c>
      <c r="D214" s="202" t="s">
        <v>157</v>
      </c>
      <c r="E214" s="203" t="s">
        <v>1020</v>
      </c>
      <c r="F214" s="204" t="s">
        <v>1021</v>
      </c>
      <c r="G214" s="205" t="s">
        <v>195</v>
      </c>
      <c r="H214" s="206">
        <v>120.5</v>
      </c>
      <c r="I214" s="207"/>
      <c r="J214" s="208">
        <f>ROUND(I214*H214,2)</f>
        <v>0</v>
      </c>
      <c r="K214" s="204" t="s">
        <v>21</v>
      </c>
      <c r="L214" s="62"/>
      <c r="M214" s="209" t="s">
        <v>21</v>
      </c>
      <c r="N214" s="210" t="s">
        <v>42</v>
      </c>
      <c r="O214" s="43"/>
      <c r="P214" s="211">
        <f>O214*H214</f>
        <v>0</v>
      </c>
      <c r="Q214" s="211">
        <v>0</v>
      </c>
      <c r="R214" s="211">
        <f>Q214*H214</f>
        <v>0</v>
      </c>
      <c r="S214" s="211">
        <v>0.3</v>
      </c>
      <c r="T214" s="212">
        <f>S214*H214</f>
        <v>36.15</v>
      </c>
      <c r="AR214" s="25" t="s">
        <v>161</v>
      </c>
      <c r="AT214" s="25" t="s">
        <v>157</v>
      </c>
      <c r="AU214" s="25" t="s">
        <v>81</v>
      </c>
      <c r="AY214" s="25" t="s">
        <v>154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5" t="s">
        <v>79</v>
      </c>
      <c r="BK214" s="213">
        <f>ROUND(I214*H214,2)</f>
        <v>0</v>
      </c>
      <c r="BL214" s="25" t="s">
        <v>161</v>
      </c>
      <c r="BM214" s="25" t="s">
        <v>1538</v>
      </c>
    </row>
    <row r="215" spans="2:65" s="15" customFormat="1">
      <c r="B215" s="268"/>
      <c r="C215" s="269"/>
      <c r="D215" s="214" t="s">
        <v>260</v>
      </c>
      <c r="E215" s="270" t="s">
        <v>21</v>
      </c>
      <c r="F215" s="271" t="s">
        <v>1023</v>
      </c>
      <c r="G215" s="269"/>
      <c r="H215" s="270" t="s">
        <v>21</v>
      </c>
      <c r="I215" s="272"/>
      <c r="J215" s="269"/>
      <c r="K215" s="269"/>
      <c r="L215" s="273"/>
      <c r="M215" s="274"/>
      <c r="N215" s="275"/>
      <c r="O215" s="275"/>
      <c r="P215" s="275"/>
      <c r="Q215" s="275"/>
      <c r="R215" s="275"/>
      <c r="S215" s="275"/>
      <c r="T215" s="276"/>
      <c r="AT215" s="277" t="s">
        <v>260</v>
      </c>
      <c r="AU215" s="277" t="s">
        <v>81</v>
      </c>
      <c r="AV215" s="15" t="s">
        <v>79</v>
      </c>
      <c r="AW215" s="15" t="s">
        <v>35</v>
      </c>
      <c r="AX215" s="15" t="s">
        <v>71</v>
      </c>
      <c r="AY215" s="277" t="s">
        <v>154</v>
      </c>
    </row>
    <row r="216" spans="2:65" s="12" customFormat="1">
      <c r="B216" s="227"/>
      <c r="C216" s="228"/>
      <c r="D216" s="214" t="s">
        <v>260</v>
      </c>
      <c r="E216" s="229" t="s">
        <v>612</v>
      </c>
      <c r="F216" s="230" t="s">
        <v>1539</v>
      </c>
      <c r="G216" s="228"/>
      <c r="H216" s="231">
        <v>54.3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260</v>
      </c>
      <c r="AU216" s="237" t="s">
        <v>81</v>
      </c>
      <c r="AV216" s="12" t="s">
        <v>81</v>
      </c>
      <c r="AW216" s="12" t="s">
        <v>35</v>
      </c>
      <c r="AX216" s="12" t="s">
        <v>71</v>
      </c>
      <c r="AY216" s="237" t="s">
        <v>154</v>
      </c>
    </row>
    <row r="217" spans="2:65" s="12" customFormat="1">
      <c r="B217" s="227"/>
      <c r="C217" s="228"/>
      <c r="D217" s="214" t="s">
        <v>260</v>
      </c>
      <c r="E217" s="229" t="s">
        <v>614</v>
      </c>
      <c r="F217" s="230" t="s">
        <v>1540</v>
      </c>
      <c r="G217" s="228"/>
      <c r="H217" s="231">
        <v>4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260</v>
      </c>
      <c r="AU217" s="237" t="s">
        <v>81</v>
      </c>
      <c r="AV217" s="12" t="s">
        <v>81</v>
      </c>
      <c r="AW217" s="12" t="s">
        <v>35</v>
      </c>
      <c r="AX217" s="12" t="s">
        <v>71</v>
      </c>
      <c r="AY217" s="237" t="s">
        <v>154</v>
      </c>
    </row>
    <row r="218" spans="2:65" s="12" customFormat="1">
      <c r="B218" s="227"/>
      <c r="C218" s="228"/>
      <c r="D218" s="214" t="s">
        <v>260</v>
      </c>
      <c r="E218" s="229" t="s">
        <v>616</v>
      </c>
      <c r="F218" s="230" t="s">
        <v>1541</v>
      </c>
      <c r="G218" s="228"/>
      <c r="H218" s="231">
        <v>3.9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260</v>
      </c>
      <c r="AU218" s="237" t="s">
        <v>81</v>
      </c>
      <c r="AV218" s="12" t="s">
        <v>81</v>
      </c>
      <c r="AW218" s="12" t="s">
        <v>35</v>
      </c>
      <c r="AX218" s="12" t="s">
        <v>71</v>
      </c>
      <c r="AY218" s="237" t="s">
        <v>154</v>
      </c>
    </row>
    <row r="219" spans="2:65" s="12" customFormat="1">
      <c r="B219" s="227"/>
      <c r="C219" s="228"/>
      <c r="D219" s="214" t="s">
        <v>260</v>
      </c>
      <c r="E219" s="229" t="s">
        <v>21</v>
      </c>
      <c r="F219" s="230" t="s">
        <v>1542</v>
      </c>
      <c r="G219" s="228"/>
      <c r="H219" s="231">
        <v>120.5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260</v>
      </c>
      <c r="AU219" s="237" t="s">
        <v>81</v>
      </c>
      <c r="AV219" s="12" t="s">
        <v>81</v>
      </c>
      <c r="AW219" s="12" t="s">
        <v>35</v>
      </c>
      <c r="AX219" s="12" t="s">
        <v>79</v>
      </c>
      <c r="AY219" s="237" t="s">
        <v>154</v>
      </c>
    </row>
    <row r="220" spans="2:65" s="1" customFormat="1" ht="25.5" customHeight="1">
      <c r="B220" s="42"/>
      <c r="C220" s="202" t="s">
        <v>481</v>
      </c>
      <c r="D220" s="202" t="s">
        <v>157</v>
      </c>
      <c r="E220" s="203" t="s">
        <v>1029</v>
      </c>
      <c r="F220" s="204" t="s">
        <v>1030</v>
      </c>
      <c r="G220" s="205" t="s">
        <v>195</v>
      </c>
      <c r="H220" s="206">
        <v>4</v>
      </c>
      <c r="I220" s="207"/>
      <c r="J220" s="208">
        <f>ROUND(I220*H220,2)</f>
        <v>0</v>
      </c>
      <c r="K220" s="204" t="s">
        <v>21</v>
      </c>
      <c r="L220" s="62"/>
      <c r="M220" s="209" t="s">
        <v>21</v>
      </c>
      <c r="N220" s="210" t="s">
        <v>42</v>
      </c>
      <c r="O220" s="43"/>
      <c r="P220" s="211">
        <f>O220*H220</f>
        <v>0</v>
      </c>
      <c r="Q220" s="211">
        <v>0</v>
      </c>
      <c r="R220" s="211">
        <f>Q220*H220</f>
        <v>0</v>
      </c>
      <c r="S220" s="211">
        <v>0.32500000000000001</v>
      </c>
      <c r="T220" s="212">
        <f>S220*H220</f>
        <v>1.3</v>
      </c>
      <c r="AR220" s="25" t="s">
        <v>161</v>
      </c>
      <c r="AT220" s="25" t="s">
        <v>157</v>
      </c>
      <c r="AU220" s="25" t="s">
        <v>81</v>
      </c>
      <c r="AY220" s="25" t="s">
        <v>154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79</v>
      </c>
      <c r="BK220" s="213">
        <f>ROUND(I220*H220,2)</f>
        <v>0</v>
      </c>
      <c r="BL220" s="25" t="s">
        <v>161</v>
      </c>
      <c r="BM220" s="25" t="s">
        <v>1543</v>
      </c>
    </row>
    <row r="221" spans="2:65" s="12" customFormat="1">
      <c r="B221" s="227"/>
      <c r="C221" s="228"/>
      <c r="D221" s="214" t="s">
        <v>260</v>
      </c>
      <c r="E221" s="229" t="s">
        <v>21</v>
      </c>
      <c r="F221" s="230" t="s">
        <v>614</v>
      </c>
      <c r="G221" s="228"/>
      <c r="H221" s="231">
        <v>4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260</v>
      </c>
      <c r="AU221" s="237" t="s">
        <v>81</v>
      </c>
      <c r="AV221" s="12" t="s">
        <v>81</v>
      </c>
      <c r="AW221" s="12" t="s">
        <v>35</v>
      </c>
      <c r="AX221" s="12" t="s">
        <v>79</v>
      </c>
      <c r="AY221" s="237" t="s">
        <v>154</v>
      </c>
    </row>
    <row r="222" spans="2:65" s="1" customFormat="1" ht="25.5" customHeight="1">
      <c r="B222" s="42"/>
      <c r="C222" s="202" t="s">
        <v>477</v>
      </c>
      <c r="D222" s="202" t="s">
        <v>157</v>
      </c>
      <c r="E222" s="203" t="s">
        <v>1033</v>
      </c>
      <c r="F222" s="204" t="s">
        <v>1034</v>
      </c>
      <c r="G222" s="205" t="s">
        <v>195</v>
      </c>
      <c r="H222" s="206">
        <v>58.2</v>
      </c>
      <c r="I222" s="207"/>
      <c r="J222" s="208">
        <f>ROUND(I222*H222,2)</f>
        <v>0</v>
      </c>
      <c r="K222" s="204" t="s">
        <v>21</v>
      </c>
      <c r="L222" s="62"/>
      <c r="M222" s="209" t="s">
        <v>21</v>
      </c>
      <c r="N222" s="210" t="s">
        <v>42</v>
      </c>
      <c r="O222" s="43"/>
      <c r="P222" s="211">
        <f>O222*H222</f>
        <v>0</v>
      </c>
      <c r="Q222" s="211">
        <v>0</v>
      </c>
      <c r="R222" s="211">
        <f>Q222*H222</f>
        <v>0</v>
      </c>
      <c r="S222" s="211">
        <v>0.22</v>
      </c>
      <c r="T222" s="212">
        <f>S222*H222</f>
        <v>12.804</v>
      </c>
      <c r="AR222" s="25" t="s">
        <v>161</v>
      </c>
      <c r="AT222" s="25" t="s">
        <v>157</v>
      </c>
      <c r="AU222" s="25" t="s">
        <v>81</v>
      </c>
      <c r="AY222" s="25" t="s">
        <v>154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25" t="s">
        <v>79</v>
      </c>
      <c r="BK222" s="213">
        <f>ROUND(I222*H222,2)</f>
        <v>0</v>
      </c>
      <c r="BL222" s="25" t="s">
        <v>161</v>
      </c>
      <c r="BM222" s="25" t="s">
        <v>1544</v>
      </c>
    </row>
    <row r="223" spans="2:65" s="12" customFormat="1">
      <c r="B223" s="227"/>
      <c r="C223" s="228"/>
      <c r="D223" s="214" t="s">
        <v>260</v>
      </c>
      <c r="E223" s="229" t="s">
        <v>21</v>
      </c>
      <c r="F223" s="230" t="s">
        <v>1036</v>
      </c>
      <c r="G223" s="228"/>
      <c r="H223" s="231">
        <v>58.2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260</v>
      </c>
      <c r="AU223" s="237" t="s">
        <v>81</v>
      </c>
      <c r="AV223" s="12" t="s">
        <v>81</v>
      </c>
      <c r="AW223" s="12" t="s">
        <v>35</v>
      </c>
      <c r="AX223" s="12" t="s">
        <v>79</v>
      </c>
      <c r="AY223" s="237" t="s">
        <v>154</v>
      </c>
    </row>
    <row r="224" spans="2:65" s="11" customFormat="1" ht="29.85" customHeight="1">
      <c r="B224" s="186"/>
      <c r="C224" s="187"/>
      <c r="D224" s="188" t="s">
        <v>70</v>
      </c>
      <c r="E224" s="200" t="s">
        <v>282</v>
      </c>
      <c r="F224" s="200" t="s">
        <v>283</v>
      </c>
      <c r="G224" s="187"/>
      <c r="H224" s="187"/>
      <c r="I224" s="190"/>
      <c r="J224" s="201">
        <f>BK224</f>
        <v>0</v>
      </c>
      <c r="K224" s="187"/>
      <c r="L224" s="192"/>
      <c r="M224" s="193"/>
      <c r="N224" s="194"/>
      <c r="O224" s="194"/>
      <c r="P224" s="195">
        <f>SUM(P225:P232)</f>
        <v>0</v>
      </c>
      <c r="Q224" s="194"/>
      <c r="R224" s="195">
        <f>SUM(R225:R232)</f>
        <v>0</v>
      </c>
      <c r="S224" s="194"/>
      <c r="T224" s="196">
        <f>SUM(T225:T232)</f>
        <v>0</v>
      </c>
      <c r="AR224" s="197" t="s">
        <v>79</v>
      </c>
      <c r="AT224" s="198" t="s">
        <v>70</v>
      </c>
      <c r="AU224" s="198" t="s">
        <v>79</v>
      </c>
      <c r="AY224" s="197" t="s">
        <v>154</v>
      </c>
      <c r="BK224" s="199">
        <f>SUM(BK225:BK232)</f>
        <v>0</v>
      </c>
    </row>
    <row r="225" spans="2:65" s="1" customFormat="1" ht="16.5" customHeight="1">
      <c r="B225" s="42"/>
      <c r="C225" s="202" t="s">
        <v>416</v>
      </c>
      <c r="D225" s="202" t="s">
        <v>157</v>
      </c>
      <c r="E225" s="203" t="s">
        <v>289</v>
      </c>
      <c r="F225" s="204" t="s">
        <v>290</v>
      </c>
      <c r="G225" s="205" t="s">
        <v>179</v>
      </c>
      <c r="H225" s="206">
        <v>50.253999999999998</v>
      </c>
      <c r="I225" s="207"/>
      <c r="J225" s="208">
        <f>ROUND(I225*H225,2)</f>
        <v>0</v>
      </c>
      <c r="K225" s="204" t="s">
        <v>21</v>
      </c>
      <c r="L225" s="62"/>
      <c r="M225" s="209" t="s">
        <v>21</v>
      </c>
      <c r="N225" s="210" t="s">
        <v>42</v>
      </c>
      <c r="O225" s="43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AR225" s="25" t="s">
        <v>161</v>
      </c>
      <c r="AT225" s="25" t="s">
        <v>157</v>
      </c>
      <c r="AU225" s="25" t="s">
        <v>81</v>
      </c>
      <c r="AY225" s="25" t="s">
        <v>154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25" t="s">
        <v>79</v>
      </c>
      <c r="BK225" s="213">
        <f>ROUND(I225*H225,2)</f>
        <v>0</v>
      </c>
      <c r="BL225" s="25" t="s">
        <v>161</v>
      </c>
      <c r="BM225" s="25" t="s">
        <v>1545</v>
      </c>
    </row>
    <row r="226" spans="2:65" s="1" customFormat="1" ht="27">
      <c r="B226" s="42"/>
      <c r="C226" s="64"/>
      <c r="D226" s="214" t="s">
        <v>163</v>
      </c>
      <c r="E226" s="64"/>
      <c r="F226" s="215" t="s">
        <v>1040</v>
      </c>
      <c r="G226" s="64"/>
      <c r="H226" s="64"/>
      <c r="I226" s="173"/>
      <c r="J226" s="64"/>
      <c r="K226" s="64"/>
      <c r="L226" s="62"/>
      <c r="M226" s="216"/>
      <c r="N226" s="43"/>
      <c r="O226" s="43"/>
      <c r="P226" s="43"/>
      <c r="Q226" s="43"/>
      <c r="R226" s="43"/>
      <c r="S226" s="43"/>
      <c r="T226" s="79"/>
      <c r="AT226" s="25" t="s">
        <v>163</v>
      </c>
      <c r="AU226" s="25" t="s">
        <v>81</v>
      </c>
    </row>
    <row r="227" spans="2:65" s="1" customFormat="1" ht="16.5" customHeight="1">
      <c r="B227" s="42"/>
      <c r="C227" s="202" t="s">
        <v>526</v>
      </c>
      <c r="D227" s="202" t="s">
        <v>157</v>
      </c>
      <c r="E227" s="203" t="s">
        <v>293</v>
      </c>
      <c r="F227" s="204" t="s">
        <v>294</v>
      </c>
      <c r="G227" s="205" t="s">
        <v>179</v>
      </c>
      <c r="H227" s="206">
        <v>854.31799999999998</v>
      </c>
      <c r="I227" s="207"/>
      <c r="J227" s="208">
        <f>ROUND(I227*H227,2)</f>
        <v>0</v>
      </c>
      <c r="K227" s="204" t="s">
        <v>21</v>
      </c>
      <c r="L227" s="62"/>
      <c r="M227" s="209" t="s">
        <v>21</v>
      </c>
      <c r="N227" s="210" t="s">
        <v>42</v>
      </c>
      <c r="O227" s="43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5" t="s">
        <v>161</v>
      </c>
      <c r="AT227" s="25" t="s">
        <v>157</v>
      </c>
      <c r="AU227" s="25" t="s">
        <v>81</v>
      </c>
      <c r="AY227" s="25" t="s">
        <v>154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79</v>
      </c>
      <c r="BK227" s="213">
        <f>ROUND(I227*H227,2)</f>
        <v>0</v>
      </c>
      <c r="BL227" s="25" t="s">
        <v>161</v>
      </c>
      <c r="BM227" s="25" t="s">
        <v>1546</v>
      </c>
    </row>
    <row r="228" spans="2:65" s="1" customFormat="1" ht="27">
      <c r="B228" s="42"/>
      <c r="C228" s="64"/>
      <c r="D228" s="214" t="s">
        <v>163</v>
      </c>
      <c r="E228" s="64"/>
      <c r="F228" s="215" t="s">
        <v>1242</v>
      </c>
      <c r="G228" s="64"/>
      <c r="H228" s="64"/>
      <c r="I228" s="173"/>
      <c r="J228" s="64"/>
      <c r="K228" s="64"/>
      <c r="L228" s="62"/>
      <c r="M228" s="216"/>
      <c r="N228" s="43"/>
      <c r="O228" s="43"/>
      <c r="P228" s="43"/>
      <c r="Q228" s="43"/>
      <c r="R228" s="43"/>
      <c r="S228" s="43"/>
      <c r="T228" s="79"/>
      <c r="AT228" s="25" t="s">
        <v>163</v>
      </c>
      <c r="AU228" s="25" t="s">
        <v>81</v>
      </c>
    </row>
    <row r="229" spans="2:65" s="12" customFormat="1">
      <c r="B229" s="227"/>
      <c r="C229" s="228"/>
      <c r="D229" s="214" t="s">
        <v>260</v>
      </c>
      <c r="E229" s="228"/>
      <c r="F229" s="230" t="s">
        <v>1547</v>
      </c>
      <c r="G229" s="228"/>
      <c r="H229" s="231">
        <v>854.31799999999998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260</v>
      </c>
      <c r="AU229" s="237" t="s">
        <v>81</v>
      </c>
      <c r="AV229" s="12" t="s">
        <v>81</v>
      </c>
      <c r="AW229" s="12" t="s">
        <v>6</v>
      </c>
      <c r="AX229" s="12" t="s">
        <v>79</v>
      </c>
      <c r="AY229" s="237" t="s">
        <v>154</v>
      </c>
    </row>
    <row r="230" spans="2:65" s="1" customFormat="1" ht="16.5" customHeight="1">
      <c r="B230" s="42"/>
      <c r="C230" s="202" t="s">
        <v>528</v>
      </c>
      <c r="D230" s="202" t="s">
        <v>157</v>
      </c>
      <c r="E230" s="203" t="s">
        <v>1049</v>
      </c>
      <c r="F230" s="204" t="s">
        <v>1050</v>
      </c>
      <c r="G230" s="205" t="s">
        <v>179</v>
      </c>
      <c r="H230" s="206">
        <v>1.3</v>
      </c>
      <c r="I230" s="207"/>
      <c r="J230" s="208">
        <f>ROUND(I230*H230,2)</f>
        <v>0</v>
      </c>
      <c r="K230" s="204" t="s">
        <v>21</v>
      </c>
      <c r="L230" s="62"/>
      <c r="M230" s="209" t="s">
        <v>21</v>
      </c>
      <c r="N230" s="210" t="s">
        <v>42</v>
      </c>
      <c r="O230" s="43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AR230" s="25" t="s">
        <v>161</v>
      </c>
      <c r="AT230" s="25" t="s">
        <v>157</v>
      </c>
      <c r="AU230" s="25" t="s">
        <v>81</v>
      </c>
      <c r="AY230" s="25" t="s">
        <v>154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25" t="s">
        <v>79</v>
      </c>
      <c r="BK230" s="213">
        <f>ROUND(I230*H230,2)</f>
        <v>0</v>
      </c>
      <c r="BL230" s="25" t="s">
        <v>161</v>
      </c>
      <c r="BM230" s="25" t="s">
        <v>1548</v>
      </c>
    </row>
    <row r="231" spans="2:65" s="1" customFormat="1" ht="16.5" customHeight="1">
      <c r="B231" s="42"/>
      <c r="C231" s="202" t="s">
        <v>532</v>
      </c>
      <c r="D231" s="202" t="s">
        <v>157</v>
      </c>
      <c r="E231" s="203" t="s">
        <v>515</v>
      </c>
      <c r="F231" s="204" t="s">
        <v>1053</v>
      </c>
      <c r="G231" s="205" t="s">
        <v>179</v>
      </c>
      <c r="H231" s="206">
        <v>12.804</v>
      </c>
      <c r="I231" s="207"/>
      <c r="J231" s="208">
        <f>ROUND(I231*H231,2)</f>
        <v>0</v>
      </c>
      <c r="K231" s="204" t="s">
        <v>21</v>
      </c>
      <c r="L231" s="62"/>
      <c r="M231" s="209" t="s">
        <v>21</v>
      </c>
      <c r="N231" s="210" t="s">
        <v>42</v>
      </c>
      <c r="O231" s="43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5" t="s">
        <v>161</v>
      </c>
      <c r="AT231" s="25" t="s">
        <v>157</v>
      </c>
      <c r="AU231" s="25" t="s">
        <v>81</v>
      </c>
      <c r="AY231" s="25" t="s">
        <v>154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79</v>
      </c>
      <c r="BK231" s="213">
        <f>ROUND(I231*H231,2)</f>
        <v>0</v>
      </c>
      <c r="BL231" s="25" t="s">
        <v>161</v>
      </c>
      <c r="BM231" s="25" t="s">
        <v>1549</v>
      </c>
    </row>
    <row r="232" spans="2:65" s="1" customFormat="1" ht="16.5" customHeight="1">
      <c r="B232" s="42"/>
      <c r="C232" s="202" t="s">
        <v>536</v>
      </c>
      <c r="D232" s="202" t="s">
        <v>157</v>
      </c>
      <c r="E232" s="203" t="s">
        <v>519</v>
      </c>
      <c r="F232" s="204" t="s">
        <v>1056</v>
      </c>
      <c r="G232" s="205" t="s">
        <v>179</v>
      </c>
      <c r="H232" s="206">
        <v>36.15</v>
      </c>
      <c r="I232" s="207"/>
      <c r="J232" s="208">
        <f>ROUND(I232*H232,2)</f>
        <v>0</v>
      </c>
      <c r="K232" s="204" t="s">
        <v>21</v>
      </c>
      <c r="L232" s="62"/>
      <c r="M232" s="209" t="s">
        <v>21</v>
      </c>
      <c r="N232" s="210" t="s">
        <v>42</v>
      </c>
      <c r="O232" s="43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AR232" s="25" t="s">
        <v>161</v>
      </c>
      <c r="AT232" s="25" t="s">
        <v>157</v>
      </c>
      <c r="AU232" s="25" t="s">
        <v>81</v>
      </c>
      <c r="AY232" s="25" t="s">
        <v>154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79</v>
      </c>
      <c r="BK232" s="213">
        <f>ROUND(I232*H232,2)</f>
        <v>0</v>
      </c>
      <c r="BL232" s="25" t="s">
        <v>161</v>
      </c>
      <c r="BM232" s="25" t="s">
        <v>1550</v>
      </c>
    </row>
    <row r="233" spans="2:65" s="11" customFormat="1" ht="29.85" customHeight="1">
      <c r="B233" s="186"/>
      <c r="C233" s="187"/>
      <c r="D233" s="188" t="s">
        <v>70</v>
      </c>
      <c r="E233" s="200" t="s">
        <v>297</v>
      </c>
      <c r="F233" s="200" t="s">
        <v>298</v>
      </c>
      <c r="G233" s="187"/>
      <c r="H233" s="187"/>
      <c r="I233" s="190"/>
      <c r="J233" s="201">
        <f>BK233</f>
        <v>0</v>
      </c>
      <c r="K233" s="187"/>
      <c r="L233" s="192"/>
      <c r="M233" s="193"/>
      <c r="N233" s="194"/>
      <c r="O233" s="194"/>
      <c r="P233" s="195">
        <f>P234</f>
        <v>0</v>
      </c>
      <c r="Q233" s="194"/>
      <c r="R233" s="195">
        <f>R234</f>
        <v>0</v>
      </c>
      <c r="S233" s="194"/>
      <c r="T233" s="196">
        <f>T234</f>
        <v>0</v>
      </c>
      <c r="AR233" s="197" t="s">
        <v>79</v>
      </c>
      <c r="AT233" s="198" t="s">
        <v>70</v>
      </c>
      <c r="AU233" s="198" t="s">
        <v>79</v>
      </c>
      <c r="AY233" s="197" t="s">
        <v>154</v>
      </c>
      <c r="BK233" s="199">
        <f>BK234</f>
        <v>0</v>
      </c>
    </row>
    <row r="234" spans="2:65" s="1" customFormat="1" ht="16.5" customHeight="1">
      <c r="B234" s="42"/>
      <c r="C234" s="202" t="s">
        <v>538</v>
      </c>
      <c r="D234" s="202" t="s">
        <v>157</v>
      </c>
      <c r="E234" s="203" t="s">
        <v>1045</v>
      </c>
      <c r="F234" s="204" t="s">
        <v>1046</v>
      </c>
      <c r="G234" s="205" t="s">
        <v>179</v>
      </c>
      <c r="H234" s="206">
        <v>2.8359999999999999</v>
      </c>
      <c r="I234" s="207"/>
      <c r="J234" s="208">
        <f>ROUND(I234*H234,2)</f>
        <v>0</v>
      </c>
      <c r="K234" s="204" t="s">
        <v>21</v>
      </c>
      <c r="L234" s="62"/>
      <c r="M234" s="209" t="s">
        <v>21</v>
      </c>
      <c r="N234" s="210" t="s">
        <v>42</v>
      </c>
      <c r="O234" s="43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AR234" s="25" t="s">
        <v>161</v>
      </c>
      <c r="AT234" s="25" t="s">
        <v>157</v>
      </c>
      <c r="AU234" s="25" t="s">
        <v>81</v>
      </c>
      <c r="AY234" s="25" t="s">
        <v>154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5" t="s">
        <v>79</v>
      </c>
      <c r="BK234" s="213">
        <f>ROUND(I234*H234,2)</f>
        <v>0</v>
      </c>
      <c r="BL234" s="25" t="s">
        <v>161</v>
      </c>
      <c r="BM234" s="25" t="s">
        <v>1551</v>
      </c>
    </row>
    <row r="235" spans="2:65" s="11" customFormat="1" ht="37.35" customHeight="1">
      <c r="B235" s="186"/>
      <c r="C235" s="187"/>
      <c r="D235" s="188" t="s">
        <v>70</v>
      </c>
      <c r="E235" s="189" t="s">
        <v>303</v>
      </c>
      <c r="F235" s="189" t="s">
        <v>304</v>
      </c>
      <c r="G235" s="187"/>
      <c r="H235" s="187"/>
      <c r="I235" s="190"/>
      <c r="J235" s="191">
        <f>BK235</f>
        <v>0</v>
      </c>
      <c r="K235" s="187"/>
      <c r="L235" s="192"/>
      <c r="M235" s="193"/>
      <c r="N235" s="194"/>
      <c r="O235" s="194"/>
      <c r="P235" s="195">
        <f>P236</f>
        <v>0</v>
      </c>
      <c r="Q235" s="194"/>
      <c r="R235" s="195">
        <f>R236</f>
        <v>3.721E-2</v>
      </c>
      <c r="S235" s="194"/>
      <c r="T235" s="196">
        <f>T236</f>
        <v>0</v>
      </c>
      <c r="AR235" s="197" t="s">
        <v>81</v>
      </c>
      <c r="AT235" s="198" t="s">
        <v>70</v>
      </c>
      <c r="AU235" s="198" t="s">
        <v>71</v>
      </c>
      <c r="AY235" s="197" t="s">
        <v>154</v>
      </c>
      <c r="BK235" s="199">
        <f>BK236</f>
        <v>0</v>
      </c>
    </row>
    <row r="236" spans="2:65" s="11" customFormat="1" ht="19.899999999999999" customHeight="1">
      <c r="B236" s="186"/>
      <c r="C236" s="187"/>
      <c r="D236" s="188" t="s">
        <v>70</v>
      </c>
      <c r="E236" s="200" t="s">
        <v>1552</v>
      </c>
      <c r="F236" s="200" t="s">
        <v>1249</v>
      </c>
      <c r="G236" s="187"/>
      <c r="H236" s="187"/>
      <c r="I236" s="190"/>
      <c r="J236" s="201">
        <f>BK236</f>
        <v>0</v>
      </c>
      <c r="K236" s="187"/>
      <c r="L236" s="192"/>
      <c r="M236" s="193"/>
      <c r="N236" s="194"/>
      <c r="O236" s="194"/>
      <c r="P236" s="195">
        <f>SUM(P237:P243)</f>
        <v>0</v>
      </c>
      <c r="Q236" s="194"/>
      <c r="R236" s="195">
        <f>SUM(R237:R243)</f>
        <v>3.721E-2</v>
      </c>
      <c r="S236" s="194"/>
      <c r="T236" s="196">
        <f>SUM(T237:T243)</f>
        <v>0</v>
      </c>
      <c r="AR236" s="197" t="s">
        <v>81</v>
      </c>
      <c r="AT236" s="198" t="s">
        <v>70</v>
      </c>
      <c r="AU236" s="198" t="s">
        <v>79</v>
      </c>
      <c r="AY236" s="197" t="s">
        <v>154</v>
      </c>
      <c r="BK236" s="199">
        <f>SUM(BK237:BK243)</f>
        <v>0</v>
      </c>
    </row>
    <row r="237" spans="2:65" s="1" customFormat="1" ht="16.5" customHeight="1">
      <c r="B237" s="42"/>
      <c r="C237" s="202" t="s">
        <v>540</v>
      </c>
      <c r="D237" s="202" t="s">
        <v>157</v>
      </c>
      <c r="E237" s="203" t="s">
        <v>1553</v>
      </c>
      <c r="F237" s="204" t="s">
        <v>1554</v>
      </c>
      <c r="G237" s="205" t="s">
        <v>1555</v>
      </c>
      <c r="H237" s="206">
        <v>1</v>
      </c>
      <c r="I237" s="207"/>
      <c r="J237" s="208">
        <f>ROUND(I237*H237,2)</f>
        <v>0</v>
      </c>
      <c r="K237" s="204" t="s">
        <v>21</v>
      </c>
      <c r="L237" s="62"/>
      <c r="M237" s="209" t="s">
        <v>21</v>
      </c>
      <c r="N237" s="210" t="s">
        <v>42</v>
      </c>
      <c r="O237" s="43"/>
      <c r="P237" s="211">
        <f>O237*H237</f>
        <v>0</v>
      </c>
      <c r="Q237" s="211">
        <v>6.1700000000000001E-3</v>
      </c>
      <c r="R237" s="211">
        <f>Q237*H237</f>
        <v>6.1700000000000001E-3</v>
      </c>
      <c r="S237" s="211">
        <v>0</v>
      </c>
      <c r="T237" s="212">
        <f>S237*H237</f>
        <v>0</v>
      </c>
      <c r="AR237" s="25" t="s">
        <v>230</v>
      </c>
      <c r="AT237" s="25" t="s">
        <v>157</v>
      </c>
      <c r="AU237" s="25" t="s">
        <v>81</v>
      </c>
      <c r="AY237" s="25" t="s">
        <v>154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5" t="s">
        <v>79</v>
      </c>
      <c r="BK237" s="213">
        <f>ROUND(I237*H237,2)</f>
        <v>0</v>
      </c>
      <c r="BL237" s="25" t="s">
        <v>230</v>
      </c>
      <c r="BM237" s="25" t="s">
        <v>1556</v>
      </c>
    </row>
    <row r="238" spans="2:65" s="12" customFormat="1">
      <c r="B238" s="227"/>
      <c r="C238" s="228"/>
      <c r="D238" s="214" t="s">
        <v>260</v>
      </c>
      <c r="E238" s="229" t="s">
        <v>21</v>
      </c>
      <c r="F238" s="230" t="s">
        <v>1557</v>
      </c>
      <c r="G238" s="228"/>
      <c r="H238" s="231">
        <v>1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260</v>
      </c>
      <c r="AU238" s="237" t="s">
        <v>81</v>
      </c>
      <c r="AV238" s="12" t="s">
        <v>81</v>
      </c>
      <c r="AW238" s="12" t="s">
        <v>35</v>
      </c>
      <c r="AX238" s="12" t="s">
        <v>79</v>
      </c>
      <c r="AY238" s="237" t="s">
        <v>154</v>
      </c>
    </row>
    <row r="239" spans="2:65" s="1" customFormat="1" ht="16.5" customHeight="1">
      <c r="B239" s="42"/>
      <c r="C239" s="202" t="s">
        <v>544</v>
      </c>
      <c r="D239" s="202" t="s">
        <v>157</v>
      </c>
      <c r="E239" s="203" t="s">
        <v>1558</v>
      </c>
      <c r="F239" s="204" t="s">
        <v>1559</v>
      </c>
      <c r="G239" s="205" t="s">
        <v>1555</v>
      </c>
      <c r="H239" s="206">
        <v>4</v>
      </c>
      <c r="I239" s="207"/>
      <c r="J239" s="208">
        <f>ROUND(I239*H239,2)</f>
        <v>0</v>
      </c>
      <c r="K239" s="204" t="s">
        <v>21</v>
      </c>
      <c r="L239" s="62"/>
      <c r="M239" s="209" t="s">
        <v>21</v>
      </c>
      <c r="N239" s="210" t="s">
        <v>42</v>
      </c>
      <c r="O239" s="43"/>
      <c r="P239" s="211">
        <f>O239*H239</f>
        <v>0</v>
      </c>
      <c r="Q239" s="211">
        <v>7.7600000000000004E-3</v>
      </c>
      <c r="R239" s="211">
        <f>Q239*H239</f>
        <v>3.1040000000000002E-2</v>
      </c>
      <c r="S239" s="211">
        <v>0</v>
      </c>
      <c r="T239" s="212">
        <f>S239*H239</f>
        <v>0</v>
      </c>
      <c r="AR239" s="25" t="s">
        <v>230</v>
      </c>
      <c r="AT239" s="25" t="s">
        <v>157</v>
      </c>
      <c r="AU239" s="25" t="s">
        <v>81</v>
      </c>
      <c r="AY239" s="25" t="s">
        <v>154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5" t="s">
        <v>79</v>
      </c>
      <c r="BK239" s="213">
        <f>ROUND(I239*H239,2)</f>
        <v>0</v>
      </c>
      <c r="BL239" s="25" t="s">
        <v>230</v>
      </c>
      <c r="BM239" s="25" t="s">
        <v>1560</v>
      </c>
    </row>
    <row r="240" spans="2:65" s="12" customFormat="1">
      <c r="B240" s="227"/>
      <c r="C240" s="228"/>
      <c r="D240" s="214" t="s">
        <v>260</v>
      </c>
      <c r="E240" s="229" t="s">
        <v>21</v>
      </c>
      <c r="F240" s="230" t="s">
        <v>998</v>
      </c>
      <c r="G240" s="228"/>
      <c r="H240" s="231">
        <v>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260</v>
      </c>
      <c r="AU240" s="237" t="s">
        <v>81</v>
      </c>
      <c r="AV240" s="12" t="s">
        <v>81</v>
      </c>
      <c r="AW240" s="12" t="s">
        <v>35</v>
      </c>
      <c r="AX240" s="12" t="s">
        <v>79</v>
      </c>
      <c r="AY240" s="237" t="s">
        <v>154</v>
      </c>
    </row>
    <row r="241" spans="2:65" s="1" customFormat="1" ht="16.5" customHeight="1">
      <c r="B241" s="42"/>
      <c r="C241" s="202" t="s">
        <v>548</v>
      </c>
      <c r="D241" s="202" t="s">
        <v>157</v>
      </c>
      <c r="E241" s="203" t="s">
        <v>1561</v>
      </c>
      <c r="F241" s="204" t="s">
        <v>1562</v>
      </c>
      <c r="G241" s="205" t="s">
        <v>348</v>
      </c>
      <c r="H241" s="206">
        <v>5</v>
      </c>
      <c r="I241" s="207"/>
      <c r="J241" s="208">
        <f>ROUND(I241*H241,2)</f>
        <v>0</v>
      </c>
      <c r="K241" s="204" t="s">
        <v>21</v>
      </c>
      <c r="L241" s="62"/>
      <c r="M241" s="209" t="s">
        <v>21</v>
      </c>
      <c r="N241" s="210" t="s">
        <v>42</v>
      </c>
      <c r="O241" s="43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AR241" s="25" t="s">
        <v>230</v>
      </c>
      <c r="AT241" s="25" t="s">
        <v>157</v>
      </c>
      <c r="AU241" s="25" t="s">
        <v>81</v>
      </c>
      <c r="AY241" s="25" t="s">
        <v>154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25" t="s">
        <v>79</v>
      </c>
      <c r="BK241" s="213">
        <f>ROUND(I241*H241,2)</f>
        <v>0</v>
      </c>
      <c r="BL241" s="25" t="s">
        <v>230</v>
      </c>
      <c r="BM241" s="25" t="s">
        <v>1563</v>
      </c>
    </row>
    <row r="242" spans="2:65" s="12" customFormat="1">
      <c r="B242" s="227"/>
      <c r="C242" s="228"/>
      <c r="D242" s="214" t="s">
        <v>260</v>
      </c>
      <c r="E242" s="229" t="s">
        <v>21</v>
      </c>
      <c r="F242" s="230" t="s">
        <v>1564</v>
      </c>
      <c r="G242" s="228"/>
      <c r="H242" s="231">
        <v>5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260</v>
      </c>
      <c r="AU242" s="237" t="s">
        <v>81</v>
      </c>
      <c r="AV242" s="12" t="s">
        <v>81</v>
      </c>
      <c r="AW242" s="12" t="s">
        <v>35</v>
      </c>
      <c r="AX242" s="12" t="s">
        <v>79</v>
      </c>
      <c r="AY242" s="237" t="s">
        <v>154</v>
      </c>
    </row>
    <row r="243" spans="2:65" s="1" customFormat="1" ht="16.5" customHeight="1">
      <c r="B243" s="42"/>
      <c r="C243" s="202" t="s">
        <v>552</v>
      </c>
      <c r="D243" s="202" t="s">
        <v>157</v>
      </c>
      <c r="E243" s="203" t="s">
        <v>1565</v>
      </c>
      <c r="F243" s="204" t="s">
        <v>1566</v>
      </c>
      <c r="G243" s="205" t="s">
        <v>179</v>
      </c>
      <c r="H243" s="206">
        <v>3.6999999999999998E-2</v>
      </c>
      <c r="I243" s="207"/>
      <c r="J243" s="208">
        <f>ROUND(I243*H243,2)</f>
        <v>0</v>
      </c>
      <c r="K243" s="204" t="s">
        <v>21</v>
      </c>
      <c r="L243" s="62"/>
      <c r="M243" s="209" t="s">
        <v>21</v>
      </c>
      <c r="N243" s="239" t="s">
        <v>42</v>
      </c>
      <c r="O243" s="240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AR243" s="25" t="s">
        <v>230</v>
      </c>
      <c r="AT243" s="25" t="s">
        <v>157</v>
      </c>
      <c r="AU243" s="25" t="s">
        <v>81</v>
      </c>
      <c r="AY243" s="25" t="s">
        <v>154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25" t="s">
        <v>79</v>
      </c>
      <c r="BK243" s="213">
        <f>ROUND(I243*H243,2)</f>
        <v>0</v>
      </c>
      <c r="BL243" s="25" t="s">
        <v>230</v>
      </c>
      <c r="BM243" s="25" t="s">
        <v>1567</v>
      </c>
    </row>
    <row r="244" spans="2:65" s="1" customFormat="1" ht="6.95" customHeight="1">
      <c r="B244" s="57"/>
      <c r="C244" s="58"/>
      <c r="D244" s="58"/>
      <c r="E244" s="58"/>
      <c r="F244" s="58"/>
      <c r="G244" s="58"/>
      <c r="H244" s="58"/>
      <c r="I244" s="149"/>
      <c r="J244" s="58"/>
      <c r="K244" s="58"/>
      <c r="L244" s="62"/>
    </row>
  </sheetData>
  <sheetProtection algorithmName="SHA-512" hashValue="Iu6Pr/ikppfeid9L0sXeltk+YmEj7C/j5125tLMtVis9hNuls5IPP+wVcO5BD/7M1/uOvwTPkN8+6+fTf5nJtQ==" saltValue="nQ+5roPhRZA/QJ5LNNMhxomEfuwQ2LiSInNWSSFXamEMrzJWvWdqq1N1vCidltCwXsiU1rmgk+P2VDQRROdLEQ==" spinCount="100000" sheet="1" objects="1" scenarios="1" formatColumns="0" formatRows="0" autoFilter="0"/>
  <autoFilter ref="C92:K243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1568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ROUND(J83,2)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ROUND(SUM(BE83:BE146), 2)</f>
        <v>0</v>
      </c>
      <c r="G30" s="43"/>
      <c r="H30" s="43"/>
      <c r="I30" s="141">
        <v>0.21</v>
      </c>
      <c r="J30" s="140">
        <f>ROUND(ROUND((SUM(BE83:BE146)),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ROUND(SUM(BF83:BF146), 2)</f>
        <v>0</v>
      </c>
      <c r="G31" s="43"/>
      <c r="H31" s="43"/>
      <c r="I31" s="141">
        <v>0.15</v>
      </c>
      <c r="J31" s="140">
        <f>ROUND(ROUND((SUM(BF83:BF146)),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ROUND(SUM(BG83:BG146),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ROUND(SUM(BH83:BH146),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ROUND(SUM(BI83:BI146),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03 - SO 03 Veřejné osvětlení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J83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125</v>
      </c>
      <c r="E57" s="162"/>
      <c r="F57" s="162"/>
      <c r="G57" s="162"/>
      <c r="H57" s="162"/>
      <c r="I57" s="163"/>
      <c r="J57" s="164">
        <f>J84</f>
        <v>0</v>
      </c>
      <c r="K57" s="165"/>
    </row>
    <row r="58" spans="2:47" s="9" customFormat="1" ht="19.899999999999999" customHeight="1">
      <c r="B58" s="166"/>
      <c r="C58" s="167"/>
      <c r="D58" s="168" t="s">
        <v>127</v>
      </c>
      <c r="E58" s="169"/>
      <c r="F58" s="169"/>
      <c r="G58" s="169"/>
      <c r="H58" s="169"/>
      <c r="I58" s="170"/>
      <c r="J58" s="171">
        <f>J85</f>
        <v>0</v>
      </c>
      <c r="K58" s="172"/>
    </row>
    <row r="59" spans="2:47" s="8" customFormat="1" ht="24.95" customHeight="1">
      <c r="B59" s="159"/>
      <c r="C59" s="160"/>
      <c r="D59" s="161" t="s">
        <v>1569</v>
      </c>
      <c r="E59" s="162"/>
      <c r="F59" s="162"/>
      <c r="G59" s="162"/>
      <c r="H59" s="162"/>
      <c r="I59" s="163"/>
      <c r="J59" s="164">
        <f>J88</f>
        <v>0</v>
      </c>
      <c r="K59" s="165"/>
    </row>
    <row r="60" spans="2:47" s="9" customFormat="1" ht="19.899999999999999" customHeight="1">
      <c r="B60" s="166"/>
      <c r="C60" s="167"/>
      <c r="D60" s="168" t="s">
        <v>1570</v>
      </c>
      <c r="E60" s="169"/>
      <c r="F60" s="169"/>
      <c r="G60" s="169"/>
      <c r="H60" s="169"/>
      <c r="I60" s="170"/>
      <c r="J60" s="171">
        <f>J89</f>
        <v>0</v>
      </c>
      <c r="K60" s="172"/>
    </row>
    <row r="61" spans="2:47" s="9" customFormat="1" ht="19.899999999999999" customHeight="1">
      <c r="B61" s="166"/>
      <c r="C61" s="167"/>
      <c r="D61" s="168" t="s">
        <v>1571</v>
      </c>
      <c r="E61" s="169"/>
      <c r="F61" s="169"/>
      <c r="G61" s="169"/>
      <c r="H61" s="169"/>
      <c r="I61" s="170"/>
      <c r="J61" s="171">
        <f>J124</f>
        <v>0</v>
      </c>
      <c r="K61" s="172"/>
    </row>
    <row r="62" spans="2:47" s="8" customFormat="1" ht="24.95" customHeight="1">
      <c r="B62" s="159"/>
      <c r="C62" s="160"/>
      <c r="D62" s="161" t="s">
        <v>136</v>
      </c>
      <c r="E62" s="162"/>
      <c r="F62" s="162"/>
      <c r="G62" s="162"/>
      <c r="H62" s="162"/>
      <c r="I62" s="163"/>
      <c r="J62" s="164">
        <f>J135</f>
        <v>0</v>
      </c>
      <c r="K62" s="165"/>
    </row>
    <row r="63" spans="2:47" s="9" customFormat="1" ht="19.899999999999999" customHeight="1">
      <c r="B63" s="166"/>
      <c r="C63" s="167"/>
      <c r="D63" s="168" t="s">
        <v>137</v>
      </c>
      <c r="E63" s="169"/>
      <c r="F63" s="169"/>
      <c r="G63" s="169"/>
      <c r="H63" s="169"/>
      <c r="I63" s="170"/>
      <c r="J63" s="171">
        <f>J136</f>
        <v>0</v>
      </c>
      <c r="K63" s="172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50000000000003" customHeight="1">
      <c r="B70" s="42"/>
      <c r="C70" s="63" t="s">
        <v>138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6.5" customHeight="1">
      <c r="B73" s="42"/>
      <c r="C73" s="64"/>
      <c r="D73" s="64"/>
      <c r="E73" s="399" t="str">
        <f>E7</f>
        <v>Horažďovice - Revitalizace sídliště Šumavská - Pod Vodojemem - II. etapa</v>
      </c>
      <c r="F73" s="400"/>
      <c r="G73" s="400"/>
      <c r="H73" s="400"/>
      <c r="I73" s="173"/>
      <c r="J73" s="64"/>
      <c r="K73" s="64"/>
      <c r="L73" s="62"/>
    </row>
    <row r="74" spans="2:12" s="1" customFormat="1" ht="14.45" customHeight="1">
      <c r="B74" s="42"/>
      <c r="C74" s="66" t="s">
        <v>117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7.25" customHeight="1">
      <c r="B75" s="42"/>
      <c r="C75" s="64"/>
      <c r="D75" s="64"/>
      <c r="E75" s="371" t="str">
        <f>E9</f>
        <v>03 - SO 03 Veřejné osvětlení</v>
      </c>
      <c r="F75" s="401"/>
      <c r="G75" s="401"/>
      <c r="H75" s="401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F12</f>
        <v xml:space="preserve"> </v>
      </c>
      <c r="G77" s="64"/>
      <c r="H77" s="64"/>
      <c r="I77" s="175" t="s">
        <v>25</v>
      </c>
      <c r="J77" s="74" t="str">
        <f>IF(J12="","",J12)</f>
        <v>7. 1. 2019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5">
      <c r="B79" s="42"/>
      <c r="C79" s="66" t="s">
        <v>27</v>
      </c>
      <c r="D79" s="64"/>
      <c r="E79" s="64"/>
      <c r="F79" s="174" t="str">
        <f>E15</f>
        <v xml:space="preserve"> </v>
      </c>
      <c r="G79" s="64"/>
      <c r="H79" s="64"/>
      <c r="I79" s="175" t="s">
        <v>33</v>
      </c>
      <c r="J79" s="174" t="str">
        <f>E21</f>
        <v xml:space="preserve"> 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IF(E18="","",E18)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139</v>
      </c>
      <c r="D82" s="178" t="s">
        <v>56</v>
      </c>
      <c r="E82" s="178" t="s">
        <v>52</v>
      </c>
      <c r="F82" s="178" t="s">
        <v>140</v>
      </c>
      <c r="G82" s="178" t="s">
        <v>141</v>
      </c>
      <c r="H82" s="178" t="s">
        <v>142</v>
      </c>
      <c r="I82" s="179" t="s">
        <v>143</v>
      </c>
      <c r="J82" s="178" t="s">
        <v>122</v>
      </c>
      <c r="K82" s="180" t="s">
        <v>144</v>
      </c>
      <c r="L82" s="181"/>
      <c r="M82" s="82" t="s">
        <v>145</v>
      </c>
      <c r="N82" s="83" t="s">
        <v>41</v>
      </c>
      <c r="O82" s="83" t="s">
        <v>146</v>
      </c>
      <c r="P82" s="83" t="s">
        <v>147</v>
      </c>
      <c r="Q82" s="83" t="s">
        <v>148</v>
      </c>
      <c r="R82" s="83" t="s">
        <v>149</v>
      </c>
      <c r="S82" s="83" t="s">
        <v>150</v>
      </c>
      <c r="T82" s="84" t="s">
        <v>151</v>
      </c>
    </row>
    <row r="83" spans="2:65" s="1" customFormat="1" ht="29.25" customHeight="1">
      <c r="B83" s="42"/>
      <c r="C83" s="88" t="s">
        <v>123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P84+P88+P135</f>
        <v>0</v>
      </c>
      <c r="Q83" s="86"/>
      <c r="R83" s="183">
        <f>R84+R88+R135</f>
        <v>44.846308000000008</v>
      </c>
      <c r="S83" s="86"/>
      <c r="T83" s="184">
        <f>T84+T88+T135</f>
        <v>0</v>
      </c>
      <c r="AT83" s="25" t="s">
        <v>70</v>
      </c>
      <c r="AU83" s="25" t="s">
        <v>124</v>
      </c>
      <c r="BK83" s="185">
        <f>BK84+BK88+BK135</f>
        <v>0</v>
      </c>
    </row>
    <row r="84" spans="2:65" s="11" customFormat="1" ht="37.35" customHeight="1">
      <c r="B84" s="186"/>
      <c r="C84" s="187"/>
      <c r="D84" s="188" t="s">
        <v>70</v>
      </c>
      <c r="E84" s="189" t="s">
        <v>152</v>
      </c>
      <c r="F84" s="189" t="s">
        <v>153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10.178628</v>
      </c>
      <c r="S84" s="194"/>
      <c r="T84" s="196">
        <f>T85</f>
        <v>0</v>
      </c>
      <c r="AR84" s="197" t="s">
        <v>79</v>
      </c>
      <c r="AT84" s="198" t="s">
        <v>70</v>
      </c>
      <c r="AU84" s="198" t="s">
        <v>71</v>
      </c>
      <c r="AY84" s="197" t="s">
        <v>154</v>
      </c>
      <c r="BK84" s="199">
        <f>BK85</f>
        <v>0</v>
      </c>
    </row>
    <row r="85" spans="2:65" s="11" customFormat="1" ht="19.899999999999999" customHeight="1">
      <c r="B85" s="186"/>
      <c r="C85" s="187"/>
      <c r="D85" s="188" t="s">
        <v>70</v>
      </c>
      <c r="E85" s="200" t="s">
        <v>81</v>
      </c>
      <c r="F85" s="200" t="s">
        <v>197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SUM(P86:P87)</f>
        <v>0</v>
      </c>
      <c r="Q85" s="194"/>
      <c r="R85" s="195">
        <f>SUM(R86:R87)</f>
        <v>10.178628</v>
      </c>
      <c r="S85" s="194"/>
      <c r="T85" s="196">
        <f>SUM(T86:T87)</f>
        <v>0</v>
      </c>
      <c r="AR85" s="197" t="s">
        <v>79</v>
      </c>
      <c r="AT85" s="198" t="s">
        <v>70</v>
      </c>
      <c r="AU85" s="198" t="s">
        <v>79</v>
      </c>
      <c r="AY85" s="197" t="s">
        <v>154</v>
      </c>
      <c r="BK85" s="199">
        <f>SUM(BK86:BK87)</f>
        <v>0</v>
      </c>
    </row>
    <row r="86" spans="2:65" s="1" customFormat="1" ht="16.5" customHeight="1">
      <c r="B86" s="42"/>
      <c r="C86" s="202" t="s">
        <v>79</v>
      </c>
      <c r="D86" s="202" t="s">
        <v>157</v>
      </c>
      <c r="E86" s="203" t="s">
        <v>1572</v>
      </c>
      <c r="F86" s="204" t="s">
        <v>1573</v>
      </c>
      <c r="G86" s="205" t="s">
        <v>160</v>
      </c>
      <c r="H86" s="206">
        <v>4.2</v>
      </c>
      <c r="I86" s="207"/>
      <c r="J86" s="208">
        <f>ROUND(I86*H86,2)</f>
        <v>0</v>
      </c>
      <c r="K86" s="204" t="s">
        <v>21</v>
      </c>
      <c r="L86" s="62"/>
      <c r="M86" s="209" t="s">
        <v>21</v>
      </c>
      <c r="N86" s="210" t="s">
        <v>42</v>
      </c>
      <c r="O86" s="43"/>
      <c r="P86" s="211">
        <f>O86*H86</f>
        <v>0</v>
      </c>
      <c r="Q86" s="211">
        <v>2.2563399999999998</v>
      </c>
      <c r="R86" s="211">
        <f>Q86*H86</f>
        <v>9.4766279999999998</v>
      </c>
      <c r="S86" s="211">
        <v>0</v>
      </c>
      <c r="T86" s="212">
        <f>S86*H86</f>
        <v>0</v>
      </c>
      <c r="AR86" s="25" t="s">
        <v>161</v>
      </c>
      <c r="AT86" s="25" t="s">
        <v>157</v>
      </c>
      <c r="AU86" s="25" t="s">
        <v>81</v>
      </c>
      <c r="AY86" s="25" t="s">
        <v>154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79</v>
      </c>
      <c r="BK86" s="213">
        <f>ROUND(I86*H86,2)</f>
        <v>0</v>
      </c>
      <c r="BL86" s="25" t="s">
        <v>161</v>
      </c>
      <c r="BM86" s="25" t="s">
        <v>1574</v>
      </c>
    </row>
    <row r="87" spans="2:65" s="1" customFormat="1" ht="16.5" customHeight="1">
      <c r="B87" s="42"/>
      <c r="C87" s="217" t="s">
        <v>81</v>
      </c>
      <c r="D87" s="217" t="s">
        <v>187</v>
      </c>
      <c r="E87" s="218" t="s">
        <v>1575</v>
      </c>
      <c r="F87" s="219" t="s">
        <v>1576</v>
      </c>
      <c r="G87" s="220" t="s">
        <v>215</v>
      </c>
      <c r="H87" s="221">
        <v>45</v>
      </c>
      <c r="I87" s="222"/>
      <c r="J87" s="223">
        <f>ROUND(I87*H87,2)</f>
        <v>0</v>
      </c>
      <c r="K87" s="219" t="s">
        <v>21</v>
      </c>
      <c r="L87" s="224"/>
      <c r="M87" s="225" t="s">
        <v>21</v>
      </c>
      <c r="N87" s="226" t="s">
        <v>42</v>
      </c>
      <c r="O87" s="43"/>
      <c r="P87" s="211">
        <f>O87*H87</f>
        <v>0</v>
      </c>
      <c r="Q87" s="211">
        <v>1.5599999999999999E-2</v>
      </c>
      <c r="R87" s="211">
        <f>Q87*H87</f>
        <v>0.70199999999999996</v>
      </c>
      <c r="S87" s="211">
        <v>0</v>
      </c>
      <c r="T87" s="212">
        <f>S87*H87</f>
        <v>0</v>
      </c>
      <c r="AR87" s="25" t="s">
        <v>190</v>
      </c>
      <c r="AT87" s="25" t="s">
        <v>187</v>
      </c>
      <c r="AU87" s="25" t="s">
        <v>81</v>
      </c>
      <c r="AY87" s="25" t="s">
        <v>154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79</v>
      </c>
      <c r="BK87" s="213">
        <f>ROUND(I87*H87,2)</f>
        <v>0</v>
      </c>
      <c r="BL87" s="25" t="s">
        <v>161</v>
      </c>
      <c r="BM87" s="25" t="s">
        <v>1577</v>
      </c>
    </row>
    <row r="88" spans="2:65" s="11" customFormat="1" ht="37.35" customHeight="1">
      <c r="B88" s="186"/>
      <c r="C88" s="187"/>
      <c r="D88" s="188" t="s">
        <v>70</v>
      </c>
      <c r="E88" s="189" t="s">
        <v>187</v>
      </c>
      <c r="F88" s="189" t="s">
        <v>1578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P89+P124</f>
        <v>0</v>
      </c>
      <c r="Q88" s="194"/>
      <c r="R88" s="195">
        <f>R89+R124</f>
        <v>34.667680000000004</v>
      </c>
      <c r="S88" s="194"/>
      <c r="T88" s="196">
        <f>T89+T124</f>
        <v>0</v>
      </c>
      <c r="AR88" s="197" t="s">
        <v>156</v>
      </c>
      <c r="AT88" s="198" t="s">
        <v>70</v>
      </c>
      <c r="AU88" s="198" t="s">
        <v>71</v>
      </c>
      <c r="AY88" s="197" t="s">
        <v>154</v>
      </c>
      <c r="BK88" s="199">
        <f>BK89+BK124</f>
        <v>0</v>
      </c>
    </row>
    <row r="89" spans="2:65" s="11" customFormat="1" ht="19.899999999999999" customHeight="1">
      <c r="B89" s="186"/>
      <c r="C89" s="187"/>
      <c r="D89" s="188" t="s">
        <v>70</v>
      </c>
      <c r="E89" s="200" t="s">
        <v>1579</v>
      </c>
      <c r="F89" s="200" t="s">
        <v>1580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SUM(P90:P123)</f>
        <v>0</v>
      </c>
      <c r="Q89" s="194"/>
      <c r="R89" s="195">
        <f>SUM(R90:R123)</f>
        <v>1.7510300000000001</v>
      </c>
      <c r="S89" s="194"/>
      <c r="T89" s="196">
        <f>SUM(T90:T123)</f>
        <v>0</v>
      </c>
      <c r="AR89" s="197" t="s">
        <v>156</v>
      </c>
      <c r="AT89" s="198" t="s">
        <v>70</v>
      </c>
      <c r="AU89" s="198" t="s">
        <v>79</v>
      </c>
      <c r="AY89" s="197" t="s">
        <v>154</v>
      </c>
      <c r="BK89" s="199">
        <f>SUM(BK90:BK123)</f>
        <v>0</v>
      </c>
    </row>
    <row r="90" spans="2:65" s="1" customFormat="1" ht="16.5" customHeight="1">
      <c r="B90" s="42"/>
      <c r="C90" s="202" t="s">
        <v>156</v>
      </c>
      <c r="D90" s="202" t="s">
        <v>157</v>
      </c>
      <c r="E90" s="203" t="s">
        <v>1581</v>
      </c>
      <c r="F90" s="204" t="s">
        <v>1582</v>
      </c>
      <c r="G90" s="205" t="s">
        <v>228</v>
      </c>
      <c r="H90" s="206">
        <v>395</v>
      </c>
      <c r="I90" s="207"/>
      <c r="J90" s="208">
        <f t="shared" ref="J90:J123" si="0">ROUND(I90*H90,2)</f>
        <v>0</v>
      </c>
      <c r="K90" s="204" t="s">
        <v>21</v>
      </c>
      <c r="L90" s="62"/>
      <c r="M90" s="209" t="s">
        <v>21</v>
      </c>
      <c r="N90" s="210" t="s">
        <v>42</v>
      </c>
      <c r="O90" s="43"/>
      <c r="P90" s="211">
        <f t="shared" ref="P90:P123" si="1">O90*H90</f>
        <v>0</v>
      </c>
      <c r="Q90" s="211">
        <v>0</v>
      </c>
      <c r="R90" s="211">
        <f t="shared" ref="R90:R123" si="2">Q90*H90</f>
        <v>0</v>
      </c>
      <c r="S90" s="211">
        <v>0</v>
      </c>
      <c r="T90" s="212">
        <f t="shared" ref="T90:T123" si="3">S90*H90</f>
        <v>0</v>
      </c>
      <c r="AR90" s="25" t="s">
        <v>536</v>
      </c>
      <c r="AT90" s="25" t="s">
        <v>157</v>
      </c>
      <c r="AU90" s="25" t="s">
        <v>81</v>
      </c>
      <c r="AY90" s="25" t="s">
        <v>154</v>
      </c>
      <c r="BE90" s="213">
        <f t="shared" ref="BE90:BE123" si="4">IF(N90="základní",J90,0)</f>
        <v>0</v>
      </c>
      <c r="BF90" s="213">
        <f t="shared" ref="BF90:BF123" si="5">IF(N90="snížená",J90,0)</f>
        <v>0</v>
      </c>
      <c r="BG90" s="213">
        <f t="shared" ref="BG90:BG123" si="6">IF(N90="zákl. přenesená",J90,0)</f>
        <v>0</v>
      </c>
      <c r="BH90" s="213">
        <f t="shared" ref="BH90:BH123" si="7">IF(N90="sníž. přenesená",J90,0)</f>
        <v>0</v>
      </c>
      <c r="BI90" s="213">
        <f t="shared" ref="BI90:BI123" si="8">IF(N90="nulová",J90,0)</f>
        <v>0</v>
      </c>
      <c r="BJ90" s="25" t="s">
        <v>79</v>
      </c>
      <c r="BK90" s="213">
        <f t="shared" ref="BK90:BK123" si="9">ROUND(I90*H90,2)</f>
        <v>0</v>
      </c>
      <c r="BL90" s="25" t="s">
        <v>536</v>
      </c>
      <c r="BM90" s="25" t="s">
        <v>1583</v>
      </c>
    </row>
    <row r="91" spans="2:65" s="1" customFormat="1" ht="16.5" customHeight="1">
      <c r="B91" s="42"/>
      <c r="C91" s="217" t="s">
        <v>161</v>
      </c>
      <c r="D91" s="217" t="s">
        <v>187</v>
      </c>
      <c r="E91" s="218" t="s">
        <v>1584</v>
      </c>
      <c r="F91" s="219" t="s">
        <v>1585</v>
      </c>
      <c r="G91" s="220" t="s">
        <v>228</v>
      </c>
      <c r="H91" s="221">
        <v>414.75</v>
      </c>
      <c r="I91" s="222"/>
      <c r="J91" s="223">
        <f t="shared" si="0"/>
        <v>0</v>
      </c>
      <c r="K91" s="219" t="s">
        <v>21</v>
      </c>
      <c r="L91" s="224"/>
      <c r="M91" s="225" t="s">
        <v>21</v>
      </c>
      <c r="N91" s="226" t="s">
        <v>42</v>
      </c>
      <c r="O91" s="43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5" t="s">
        <v>1586</v>
      </c>
      <c r="AT91" s="25" t="s">
        <v>187</v>
      </c>
      <c r="AU91" s="25" t="s">
        <v>81</v>
      </c>
      <c r="AY91" s="25" t="s">
        <v>154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79</v>
      </c>
      <c r="BK91" s="213">
        <f t="shared" si="9"/>
        <v>0</v>
      </c>
      <c r="BL91" s="25" t="s">
        <v>536</v>
      </c>
      <c r="BM91" s="25" t="s">
        <v>1587</v>
      </c>
    </row>
    <row r="92" spans="2:65" s="1" customFormat="1" ht="16.5" customHeight="1">
      <c r="B92" s="42"/>
      <c r="C92" s="202" t="s">
        <v>168</v>
      </c>
      <c r="D92" s="202" t="s">
        <v>157</v>
      </c>
      <c r="E92" s="203" t="s">
        <v>1588</v>
      </c>
      <c r="F92" s="204" t="s">
        <v>1589</v>
      </c>
      <c r="G92" s="205" t="s">
        <v>1590</v>
      </c>
      <c r="H92" s="206">
        <v>0.42</v>
      </c>
      <c r="I92" s="207"/>
      <c r="J92" s="208">
        <f t="shared" si="0"/>
        <v>0</v>
      </c>
      <c r="K92" s="204" t="s">
        <v>21</v>
      </c>
      <c r="L92" s="62"/>
      <c r="M92" s="209" t="s">
        <v>21</v>
      </c>
      <c r="N92" s="210" t="s">
        <v>42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5" t="s">
        <v>536</v>
      </c>
      <c r="AT92" s="25" t="s">
        <v>157</v>
      </c>
      <c r="AU92" s="25" t="s">
        <v>81</v>
      </c>
      <c r="AY92" s="25" t="s">
        <v>154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79</v>
      </c>
      <c r="BK92" s="213">
        <f t="shared" si="9"/>
        <v>0</v>
      </c>
      <c r="BL92" s="25" t="s">
        <v>536</v>
      </c>
      <c r="BM92" s="25" t="s">
        <v>1591</v>
      </c>
    </row>
    <row r="93" spans="2:65" s="1" customFormat="1" ht="16.5" customHeight="1">
      <c r="B93" s="42"/>
      <c r="C93" s="217" t="s">
        <v>172</v>
      </c>
      <c r="D93" s="217" t="s">
        <v>187</v>
      </c>
      <c r="E93" s="218" t="s">
        <v>1592</v>
      </c>
      <c r="F93" s="219" t="s">
        <v>1593</v>
      </c>
      <c r="G93" s="220" t="s">
        <v>228</v>
      </c>
      <c r="H93" s="221">
        <v>415</v>
      </c>
      <c r="I93" s="222"/>
      <c r="J93" s="223">
        <f t="shared" si="0"/>
        <v>0</v>
      </c>
      <c r="K93" s="219" t="s">
        <v>21</v>
      </c>
      <c r="L93" s="224"/>
      <c r="M93" s="225" t="s">
        <v>21</v>
      </c>
      <c r="N93" s="226" t="s">
        <v>42</v>
      </c>
      <c r="O93" s="43"/>
      <c r="P93" s="211">
        <f t="shared" si="1"/>
        <v>0</v>
      </c>
      <c r="Q93" s="211">
        <v>6.3400000000000001E-4</v>
      </c>
      <c r="R93" s="211">
        <f t="shared" si="2"/>
        <v>0.26311000000000001</v>
      </c>
      <c r="S93" s="211">
        <v>0</v>
      </c>
      <c r="T93" s="212">
        <f t="shared" si="3"/>
        <v>0</v>
      </c>
      <c r="AR93" s="25" t="s">
        <v>692</v>
      </c>
      <c r="AT93" s="25" t="s">
        <v>187</v>
      </c>
      <c r="AU93" s="25" t="s">
        <v>81</v>
      </c>
      <c r="AY93" s="25" t="s">
        <v>154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79</v>
      </c>
      <c r="BK93" s="213">
        <f t="shared" si="9"/>
        <v>0</v>
      </c>
      <c r="BL93" s="25" t="s">
        <v>692</v>
      </c>
      <c r="BM93" s="25" t="s">
        <v>1594</v>
      </c>
    </row>
    <row r="94" spans="2:65" s="1" customFormat="1" ht="16.5" customHeight="1">
      <c r="B94" s="42"/>
      <c r="C94" s="217" t="s">
        <v>176</v>
      </c>
      <c r="D94" s="217" t="s">
        <v>187</v>
      </c>
      <c r="E94" s="218" t="s">
        <v>1595</v>
      </c>
      <c r="F94" s="219" t="s">
        <v>1596</v>
      </c>
      <c r="G94" s="220" t="s">
        <v>228</v>
      </c>
      <c r="H94" s="221">
        <v>120</v>
      </c>
      <c r="I94" s="222"/>
      <c r="J94" s="223">
        <f t="shared" si="0"/>
        <v>0</v>
      </c>
      <c r="K94" s="219" t="s">
        <v>21</v>
      </c>
      <c r="L94" s="224"/>
      <c r="M94" s="225" t="s">
        <v>21</v>
      </c>
      <c r="N94" s="226" t="s">
        <v>42</v>
      </c>
      <c r="O94" s="43"/>
      <c r="P94" s="211">
        <f t="shared" si="1"/>
        <v>0</v>
      </c>
      <c r="Q94" s="211">
        <v>1.17E-4</v>
      </c>
      <c r="R94" s="211">
        <f t="shared" si="2"/>
        <v>1.404E-2</v>
      </c>
      <c r="S94" s="211">
        <v>0</v>
      </c>
      <c r="T94" s="212">
        <f t="shared" si="3"/>
        <v>0</v>
      </c>
      <c r="AR94" s="25" t="s">
        <v>692</v>
      </c>
      <c r="AT94" s="25" t="s">
        <v>187</v>
      </c>
      <c r="AU94" s="25" t="s">
        <v>81</v>
      </c>
      <c r="AY94" s="25" t="s">
        <v>154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79</v>
      </c>
      <c r="BK94" s="213">
        <f t="shared" si="9"/>
        <v>0</v>
      </c>
      <c r="BL94" s="25" t="s">
        <v>692</v>
      </c>
      <c r="BM94" s="25" t="s">
        <v>1597</v>
      </c>
    </row>
    <row r="95" spans="2:65" s="1" customFormat="1" ht="16.5" customHeight="1">
      <c r="B95" s="42"/>
      <c r="C95" s="202" t="s">
        <v>198</v>
      </c>
      <c r="D95" s="202" t="s">
        <v>157</v>
      </c>
      <c r="E95" s="203" t="s">
        <v>1598</v>
      </c>
      <c r="F95" s="204" t="s">
        <v>1599</v>
      </c>
      <c r="G95" s="205" t="s">
        <v>215</v>
      </c>
      <c r="H95" s="206">
        <v>14</v>
      </c>
      <c r="I95" s="207"/>
      <c r="J95" s="208">
        <f t="shared" si="0"/>
        <v>0</v>
      </c>
      <c r="K95" s="204" t="s">
        <v>21</v>
      </c>
      <c r="L95" s="62"/>
      <c r="M95" s="209" t="s">
        <v>21</v>
      </c>
      <c r="N95" s="210" t="s">
        <v>42</v>
      </c>
      <c r="O95" s="43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5" t="s">
        <v>536</v>
      </c>
      <c r="AT95" s="25" t="s">
        <v>157</v>
      </c>
      <c r="AU95" s="25" t="s">
        <v>81</v>
      </c>
      <c r="AY95" s="25" t="s">
        <v>154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79</v>
      </c>
      <c r="BK95" s="213">
        <f t="shared" si="9"/>
        <v>0</v>
      </c>
      <c r="BL95" s="25" t="s">
        <v>536</v>
      </c>
      <c r="BM95" s="25" t="s">
        <v>1600</v>
      </c>
    </row>
    <row r="96" spans="2:65" s="1" customFormat="1" ht="16.5" customHeight="1">
      <c r="B96" s="42"/>
      <c r="C96" s="217" t="s">
        <v>828</v>
      </c>
      <c r="D96" s="217" t="s">
        <v>187</v>
      </c>
      <c r="E96" s="218" t="s">
        <v>1601</v>
      </c>
      <c r="F96" s="219" t="s">
        <v>1602</v>
      </c>
      <c r="G96" s="220" t="s">
        <v>233</v>
      </c>
      <c r="H96" s="221">
        <v>12</v>
      </c>
      <c r="I96" s="222"/>
      <c r="J96" s="223">
        <f t="shared" si="0"/>
        <v>0</v>
      </c>
      <c r="K96" s="219" t="s">
        <v>21</v>
      </c>
      <c r="L96" s="224"/>
      <c r="M96" s="225" t="s">
        <v>21</v>
      </c>
      <c r="N96" s="226" t="s">
        <v>42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5" t="s">
        <v>1586</v>
      </c>
      <c r="AT96" s="25" t="s">
        <v>187</v>
      </c>
      <c r="AU96" s="25" t="s">
        <v>81</v>
      </c>
      <c r="AY96" s="25" t="s">
        <v>154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79</v>
      </c>
      <c r="BK96" s="213">
        <f t="shared" si="9"/>
        <v>0</v>
      </c>
      <c r="BL96" s="25" t="s">
        <v>536</v>
      </c>
      <c r="BM96" s="25" t="s">
        <v>1603</v>
      </c>
    </row>
    <row r="97" spans="2:65" s="1" customFormat="1" ht="16.5" customHeight="1">
      <c r="B97" s="42"/>
      <c r="C97" s="217" t="s">
        <v>522</v>
      </c>
      <c r="D97" s="217" t="s">
        <v>187</v>
      </c>
      <c r="E97" s="218" t="s">
        <v>1604</v>
      </c>
      <c r="F97" s="219" t="s">
        <v>1605</v>
      </c>
      <c r="G97" s="220" t="s">
        <v>233</v>
      </c>
      <c r="H97" s="221">
        <v>2</v>
      </c>
      <c r="I97" s="222"/>
      <c r="J97" s="223">
        <f t="shared" si="0"/>
        <v>0</v>
      </c>
      <c r="K97" s="219" t="s">
        <v>21</v>
      </c>
      <c r="L97" s="224"/>
      <c r="M97" s="225" t="s">
        <v>21</v>
      </c>
      <c r="N97" s="226" t="s">
        <v>42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1586</v>
      </c>
      <c r="AT97" s="25" t="s">
        <v>187</v>
      </c>
      <c r="AU97" s="25" t="s">
        <v>81</v>
      </c>
      <c r="AY97" s="25" t="s">
        <v>154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79</v>
      </c>
      <c r="BK97" s="213">
        <f t="shared" si="9"/>
        <v>0</v>
      </c>
      <c r="BL97" s="25" t="s">
        <v>536</v>
      </c>
      <c r="BM97" s="25" t="s">
        <v>1606</v>
      </c>
    </row>
    <row r="98" spans="2:65" s="1" customFormat="1" ht="16.5" customHeight="1">
      <c r="B98" s="42"/>
      <c r="C98" s="217" t="s">
        <v>202</v>
      </c>
      <c r="D98" s="217" t="s">
        <v>187</v>
      </c>
      <c r="E98" s="218" t="s">
        <v>1607</v>
      </c>
      <c r="F98" s="219" t="s">
        <v>1608</v>
      </c>
      <c r="G98" s="220" t="s">
        <v>215</v>
      </c>
      <c r="H98" s="221">
        <v>2</v>
      </c>
      <c r="I98" s="222"/>
      <c r="J98" s="223">
        <f t="shared" si="0"/>
        <v>0</v>
      </c>
      <c r="K98" s="219" t="s">
        <v>21</v>
      </c>
      <c r="L98" s="224"/>
      <c r="M98" s="225" t="s">
        <v>21</v>
      </c>
      <c r="N98" s="226" t="s">
        <v>42</v>
      </c>
      <c r="O98" s="43"/>
      <c r="P98" s="211">
        <f t="shared" si="1"/>
        <v>0</v>
      </c>
      <c r="Q98" s="211">
        <v>9.7000000000000003E-2</v>
      </c>
      <c r="R98" s="211">
        <f t="shared" si="2"/>
        <v>0.19400000000000001</v>
      </c>
      <c r="S98" s="211">
        <v>0</v>
      </c>
      <c r="T98" s="212">
        <f t="shared" si="3"/>
        <v>0</v>
      </c>
      <c r="AR98" s="25" t="s">
        <v>692</v>
      </c>
      <c r="AT98" s="25" t="s">
        <v>187</v>
      </c>
      <c r="AU98" s="25" t="s">
        <v>81</v>
      </c>
      <c r="AY98" s="25" t="s">
        <v>154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79</v>
      </c>
      <c r="BK98" s="213">
        <f t="shared" si="9"/>
        <v>0</v>
      </c>
      <c r="BL98" s="25" t="s">
        <v>692</v>
      </c>
      <c r="BM98" s="25" t="s">
        <v>1609</v>
      </c>
    </row>
    <row r="99" spans="2:65" s="1" customFormat="1" ht="16.5" customHeight="1">
      <c r="B99" s="42"/>
      <c r="C99" s="217" t="s">
        <v>262</v>
      </c>
      <c r="D99" s="217" t="s">
        <v>187</v>
      </c>
      <c r="E99" s="218" t="s">
        <v>1610</v>
      </c>
      <c r="F99" s="219" t="s">
        <v>1611</v>
      </c>
      <c r="G99" s="220" t="s">
        <v>215</v>
      </c>
      <c r="H99" s="221">
        <v>12</v>
      </c>
      <c r="I99" s="222"/>
      <c r="J99" s="223">
        <f t="shared" si="0"/>
        <v>0</v>
      </c>
      <c r="K99" s="219" t="s">
        <v>21</v>
      </c>
      <c r="L99" s="224"/>
      <c r="M99" s="225" t="s">
        <v>21</v>
      </c>
      <c r="N99" s="226" t="s">
        <v>42</v>
      </c>
      <c r="O99" s="43"/>
      <c r="P99" s="211">
        <f t="shared" si="1"/>
        <v>0</v>
      </c>
      <c r="Q99" s="211">
        <v>5.1999999999999998E-2</v>
      </c>
      <c r="R99" s="211">
        <f t="shared" si="2"/>
        <v>0.624</v>
      </c>
      <c r="S99" s="211">
        <v>0</v>
      </c>
      <c r="T99" s="212">
        <f t="shared" si="3"/>
        <v>0</v>
      </c>
      <c r="AR99" s="25" t="s">
        <v>692</v>
      </c>
      <c r="AT99" s="25" t="s">
        <v>187</v>
      </c>
      <c r="AU99" s="25" t="s">
        <v>81</v>
      </c>
      <c r="AY99" s="25" t="s">
        <v>154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79</v>
      </c>
      <c r="BK99" s="213">
        <f t="shared" si="9"/>
        <v>0</v>
      </c>
      <c r="BL99" s="25" t="s">
        <v>692</v>
      </c>
      <c r="BM99" s="25" t="s">
        <v>1612</v>
      </c>
    </row>
    <row r="100" spans="2:65" s="1" customFormat="1" ht="16.5" customHeight="1">
      <c r="B100" s="42"/>
      <c r="C100" s="202" t="s">
        <v>266</v>
      </c>
      <c r="D100" s="202" t="s">
        <v>157</v>
      </c>
      <c r="E100" s="203" t="s">
        <v>1613</v>
      </c>
      <c r="F100" s="204" t="s">
        <v>1614</v>
      </c>
      <c r="G100" s="205" t="s">
        <v>215</v>
      </c>
      <c r="H100" s="206">
        <v>2</v>
      </c>
      <c r="I100" s="207"/>
      <c r="J100" s="208">
        <f t="shared" si="0"/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5" t="s">
        <v>536</v>
      </c>
      <c r="AT100" s="25" t="s">
        <v>157</v>
      </c>
      <c r="AU100" s="25" t="s">
        <v>81</v>
      </c>
      <c r="AY100" s="25" t="s">
        <v>154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5" t="s">
        <v>79</v>
      </c>
      <c r="BK100" s="213">
        <f t="shared" si="9"/>
        <v>0</v>
      </c>
      <c r="BL100" s="25" t="s">
        <v>536</v>
      </c>
      <c r="BM100" s="25" t="s">
        <v>1615</v>
      </c>
    </row>
    <row r="101" spans="2:65" s="1" customFormat="1" ht="16.5" customHeight="1">
      <c r="B101" s="42"/>
      <c r="C101" s="217" t="s">
        <v>212</v>
      </c>
      <c r="D101" s="217" t="s">
        <v>187</v>
      </c>
      <c r="E101" s="218" t="s">
        <v>1616</v>
      </c>
      <c r="F101" s="219" t="s">
        <v>1617</v>
      </c>
      <c r="G101" s="220" t="s">
        <v>215</v>
      </c>
      <c r="H101" s="221">
        <v>2</v>
      </c>
      <c r="I101" s="222"/>
      <c r="J101" s="223">
        <f t="shared" si="0"/>
        <v>0</v>
      </c>
      <c r="K101" s="219" t="s">
        <v>21</v>
      </c>
      <c r="L101" s="224"/>
      <c r="M101" s="225" t="s">
        <v>21</v>
      </c>
      <c r="N101" s="226" t="s">
        <v>42</v>
      </c>
      <c r="O101" s="43"/>
      <c r="P101" s="211">
        <f t="shared" si="1"/>
        <v>0</v>
      </c>
      <c r="Q101" s="211">
        <v>5.0000000000000001E-4</v>
      </c>
      <c r="R101" s="211">
        <f t="shared" si="2"/>
        <v>1E-3</v>
      </c>
      <c r="S101" s="211">
        <v>0</v>
      </c>
      <c r="T101" s="212">
        <f t="shared" si="3"/>
        <v>0</v>
      </c>
      <c r="AR101" s="25" t="s">
        <v>692</v>
      </c>
      <c r="AT101" s="25" t="s">
        <v>187</v>
      </c>
      <c r="AU101" s="25" t="s">
        <v>81</v>
      </c>
      <c r="AY101" s="25" t="s">
        <v>154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5" t="s">
        <v>79</v>
      </c>
      <c r="BK101" s="213">
        <f t="shared" si="9"/>
        <v>0</v>
      </c>
      <c r="BL101" s="25" t="s">
        <v>692</v>
      </c>
      <c r="BM101" s="25" t="s">
        <v>1618</v>
      </c>
    </row>
    <row r="102" spans="2:65" s="1" customFormat="1" ht="16.5" customHeight="1">
      <c r="B102" s="42"/>
      <c r="C102" s="202" t="s">
        <v>217</v>
      </c>
      <c r="D102" s="202" t="s">
        <v>157</v>
      </c>
      <c r="E102" s="203" t="s">
        <v>1619</v>
      </c>
      <c r="F102" s="204" t="s">
        <v>1620</v>
      </c>
      <c r="G102" s="205" t="s">
        <v>215</v>
      </c>
      <c r="H102" s="206">
        <v>3</v>
      </c>
      <c r="I102" s="207"/>
      <c r="J102" s="208">
        <f t="shared" si="0"/>
        <v>0</v>
      </c>
      <c r="K102" s="204" t="s">
        <v>21</v>
      </c>
      <c r="L102" s="62"/>
      <c r="M102" s="209" t="s">
        <v>21</v>
      </c>
      <c r="N102" s="210" t="s">
        <v>42</v>
      </c>
      <c r="O102" s="43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5" t="s">
        <v>536</v>
      </c>
      <c r="AT102" s="25" t="s">
        <v>157</v>
      </c>
      <c r="AU102" s="25" t="s">
        <v>81</v>
      </c>
      <c r="AY102" s="25" t="s">
        <v>154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5" t="s">
        <v>79</v>
      </c>
      <c r="BK102" s="213">
        <f t="shared" si="9"/>
        <v>0</v>
      </c>
      <c r="BL102" s="25" t="s">
        <v>536</v>
      </c>
      <c r="BM102" s="25" t="s">
        <v>1621</v>
      </c>
    </row>
    <row r="103" spans="2:65" s="1" customFormat="1" ht="16.5" customHeight="1">
      <c r="B103" s="42"/>
      <c r="C103" s="202" t="s">
        <v>10</v>
      </c>
      <c r="D103" s="202" t="s">
        <v>157</v>
      </c>
      <c r="E103" s="203" t="s">
        <v>1622</v>
      </c>
      <c r="F103" s="204" t="s">
        <v>1623</v>
      </c>
      <c r="G103" s="205" t="s">
        <v>215</v>
      </c>
      <c r="H103" s="206">
        <v>9</v>
      </c>
      <c r="I103" s="207"/>
      <c r="J103" s="208">
        <f t="shared" si="0"/>
        <v>0</v>
      </c>
      <c r="K103" s="204" t="s">
        <v>21</v>
      </c>
      <c r="L103" s="62"/>
      <c r="M103" s="209" t="s">
        <v>21</v>
      </c>
      <c r="N103" s="210" t="s">
        <v>42</v>
      </c>
      <c r="O103" s="43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5" t="s">
        <v>536</v>
      </c>
      <c r="AT103" s="25" t="s">
        <v>157</v>
      </c>
      <c r="AU103" s="25" t="s">
        <v>81</v>
      </c>
      <c r="AY103" s="25" t="s">
        <v>154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5" t="s">
        <v>79</v>
      </c>
      <c r="BK103" s="213">
        <f t="shared" si="9"/>
        <v>0</v>
      </c>
      <c r="BL103" s="25" t="s">
        <v>536</v>
      </c>
      <c r="BM103" s="25" t="s">
        <v>1624</v>
      </c>
    </row>
    <row r="104" spans="2:65" s="1" customFormat="1" ht="16.5" customHeight="1">
      <c r="B104" s="42"/>
      <c r="C104" s="202" t="s">
        <v>230</v>
      </c>
      <c r="D104" s="202" t="s">
        <v>157</v>
      </c>
      <c r="E104" s="203" t="s">
        <v>1625</v>
      </c>
      <c r="F104" s="204" t="s">
        <v>1626</v>
      </c>
      <c r="G104" s="205" t="s">
        <v>215</v>
      </c>
      <c r="H104" s="206">
        <v>4</v>
      </c>
      <c r="I104" s="207"/>
      <c r="J104" s="208">
        <f t="shared" si="0"/>
        <v>0</v>
      </c>
      <c r="K104" s="204" t="s">
        <v>21</v>
      </c>
      <c r="L104" s="62"/>
      <c r="M104" s="209" t="s">
        <v>21</v>
      </c>
      <c r="N104" s="210" t="s">
        <v>42</v>
      </c>
      <c r="O104" s="43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5" t="s">
        <v>536</v>
      </c>
      <c r="AT104" s="25" t="s">
        <v>157</v>
      </c>
      <c r="AU104" s="25" t="s">
        <v>81</v>
      </c>
      <c r="AY104" s="25" t="s">
        <v>154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5" t="s">
        <v>79</v>
      </c>
      <c r="BK104" s="213">
        <f t="shared" si="9"/>
        <v>0</v>
      </c>
      <c r="BL104" s="25" t="s">
        <v>536</v>
      </c>
      <c r="BM104" s="25" t="s">
        <v>1627</v>
      </c>
    </row>
    <row r="105" spans="2:65" s="1" customFormat="1" ht="16.5" customHeight="1">
      <c r="B105" s="42"/>
      <c r="C105" s="217" t="s">
        <v>235</v>
      </c>
      <c r="D105" s="217" t="s">
        <v>187</v>
      </c>
      <c r="E105" s="218" t="s">
        <v>1628</v>
      </c>
      <c r="F105" s="219" t="s">
        <v>1629</v>
      </c>
      <c r="G105" s="220" t="s">
        <v>215</v>
      </c>
      <c r="H105" s="221">
        <v>3</v>
      </c>
      <c r="I105" s="222"/>
      <c r="J105" s="223">
        <f t="shared" si="0"/>
        <v>0</v>
      </c>
      <c r="K105" s="219" t="s">
        <v>21</v>
      </c>
      <c r="L105" s="224"/>
      <c r="M105" s="225" t="s">
        <v>21</v>
      </c>
      <c r="N105" s="226" t="s">
        <v>42</v>
      </c>
      <c r="O105" s="43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5" t="s">
        <v>1586</v>
      </c>
      <c r="AT105" s="25" t="s">
        <v>187</v>
      </c>
      <c r="AU105" s="25" t="s">
        <v>81</v>
      </c>
      <c r="AY105" s="25" t="s">
        <v>154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5" t="s">
        <v>79</v>
      </c>
      <c r="BK105" s="213">
        <f t="shared" si="9"/>
        <v>0</v>
      </c>
      <c r="BL105" s="25" t="s">
        <v>536</v>
      </c>
      <c r="BM105" s="25" t="s">
        <v>1630</v>
      </c>
    </row>
    <row r="106" spans="2:65" s="1" customFormat="1" ht="16.5" customHeight="1">
      <c r="B106" s="42"/>
      <c r="C106" s="217" t="s">
        <v>239</v>
      </c>
      <c r="D106" s="217" t="s">
        <v>187</v>
      </c>
      <c r="E106" s="218" t="s">
        <v>1631</v>
      </c>
      <c r="F106" s="219" t="s">
        <v>1632</v>
      </c>
      <c r="G106" s="220" t="s">
        <v>215</v>
      </c>
      <c r="H106" s="221">
        <v>9</v>
      </c>
      <c r="I106" s="222"/>
      <c r="J106" s="223">
        <f t="shared" si="0"/>
        <v>0</v>
      </c>
      <c r="K106" s="219" t="s">
        <v>21</v>
      </c>
      <c r="L106" s="224"/>
      <c r="M106" s="225" t="s">
        <v>21</v>
      </c>
      <c r="N106" s="226" t="s">
        <v>42</v>
      </c>
      <c r="O106" s="43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5" t="s">
        <v>1586</v>
      </c>
      <c r="AT106" s="25" t="s">
        <v>187</v>
      </c>
      <c r="AU106" s="25" t="s">
        <v>81</v>
      </c>
      <c r="AY106" s="25" t="s">
        <v>154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5" t="s">
        <v>79</v>
      </c>
      <c r="BK106" s="213">
        <f t="shared" si="9"/>
        <v>0</v>
      </c>
      <c r="BL106" s="25" t="s">
        <v>536</v>
      </c>
      <c r="BM106" s="25" t="s">
        <v>1633</v>
      </c>
    </row>
    <row r="107" spans="2:65" s="1" customFormat="1" ht="16.5" customHeight="1">
      <c r="B107" s="42"/>
      <c r="C107" s="217" t="s">
        <v>299</v>
      </c>
      <c r="D107" s="217" t="s">
        <v>187</v>
      </c>
      <c r="E107" s="218" t="s">
        <v>1634</v>
      </c>
      <c r="F107" s="219" t="s">
        <v>1635</v>
      </c>
      <c r="G107" s="220" t="s">
        <v>215</v>
      </c>
      <c r="H107" s="221">
        <v>4</v>
      </c>
      <c r="I107" s="222"/>
      <c r="J107" s="223">
        <f t="shared" si="0"/>
        <v>0</v>
      </c>
      <c r="K107" s="219" t="s">
        <v>21</v>
      </c>
      <c r="L107" s="224"/>
      <c r="M107" s="225" t="s">
        <v>21</v>
      </c>
      <c r="N107" s="226" t="s">
        <v>42</v>
      </c>
      <c r="O107" s="43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5" t="s">
        <v>1586</v>
      </c>
      <c r="AT107" s="25" t="s">
        <v>187</v>
      </c>
      <c r="AU107" s="25" t="s">
        <v>81</v>
      </c>
      <c r="AY107" s="25" t="s">
        <v>154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5" t="s">
        <v>79</v>
      </c>
      <c r="BK107" s="213">
        <f t="shared" si="9"/>
        <v>0</v>
      </c>
      <c r="BL107" s="25" t="s">
        <v>536</v>
      </c>
      <c r="BM107" s="25" t="s">
        <v>1636</v>
      </c>
    </row>
    <row r="108" spans="2:65" s="1" customFormat="1" ht="25.5" customHeight="1">
      <c r="B108" s="42"/>
      <c r="C108" s="202" t="s">
        <v>206</v>
      </c>
      <c r="D108" s="202" t="s">
        <v>157</v>
      </c>
      <c r="E108" s="203" t="s">
        <v>1637</v>
      </c>
      <c r="F108" s="204" t="s">
        <v>1638</v>
      </c>
      <c r="G108" s="205" t="s">
        <v>228</v>
      </c>
      <c r="H108" s="206">
        <v>415</v>
      </c>
      <c r="I108" s="207"/>
      <c r="J108" s="208">
        <f t="shared" si="0"/>
        <v>0</v>
      </c>
      <c r="K108" s="204" t="s">
        <v>21</v>
      </c>
      <c r="L108" s="62"/>
      <c r="M108" s="209" t="s">
        <v>21</v>
      </c>
      <c r="N108" s="210" t="s">
        <v>42</v>
      </c>
      <c r="O108" s="43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5" t="s">
        <v>536</v>
      </c>
      <c r="AT108" s="25" t="s">
        <v>157</v>
      </c>
      <c r="AU108" s="25" t="s">
        <v>81</v>
      </c>
      <c r="AY108" s="25" t="s">
        <v>154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5" t="s">
        <v>79</v>
      </c>
      <c r="BK108" s="213">
        <f t="shared" si="9"/>
        <v>0</v>
      </c>
      <c r="BL108" s="25" t="s">
        <v>536</v>
      </c>
      <c r="BM108" s="25" t="s">
        <v>1639</v>
      </c>
    </row>
    <row r="109" spans="2:65" s="1" customFormat="1" ht="16.5" customHeight="1">
      <c r="B109" s="42"/>
      <c r="C109" s="217" t="s">
        <v>9</v>
      </c>
      <c r="D109" s="217" t="s">
        <v>187</v>
      </c>
      <c r="E109" s="218" t="s">
        <v>1640</v>
      </c>
      <c r="F109" s="219" t="s">
        <v>1641</v>
      </c>
      <c r="G109" s="220" t="s">
        <v>318</v>
      </c>
      <c r="H109" s="221">
        <v>28</v>
      </c>
      <c r="I109" s="222"/>
      <c r="J109" s="223">
        <f t="shared" si="0"/>
        <v>0</v>
      </c>
      <c r="K109" s="219" t="s">
        <v>21</v>
      </c>
      <c r="L109" s="224"/>
      <c r="M109" s="225" t="s">
        <v>21</v>
      </c>
      <c r="N109" s="226" t="s">
        <v>42</v>
      </c>
      <c r="O109" s="43"/>
      <c r="P109" s="211">
        <f t="shared" si="1"/>
        <v>0</v>
      </c>
      <c r="Q109" s="211">
        <v>1E-3</v>
      </c>
      <c r="R109" s="211">
        <f t="shared" si="2"/>
        <v>2.8000000000000001E-2</v>
      </c>
      <c r="S109" s="211">
        <v>0</v>
      </c>
      <c r="T109" s="212">
        <f t="shared" si="3"/>
        <v>0</v>
      </c>
      <c r="AR109" s="25" t="s">
        <v>692</v>
      </c>
      <c r="AT109" s="25" t="s">
        <v>187</v>
      </c>
      <c r="AU109" s="25" t="s">
        <v>81</v>
      </c>
      <c r="AY109" s="25" t="s">
        <v>154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5" t="s">
        <v>79</v>
      </c>
      <c r="BK109" s="213">
        <f t="shared" si="9"/>
        <v>0</v>
      </c>
      <c r="BL109" s="25" t="s">
        <v>692</v>
      </c>
      <c r="BM109" s="25" t="s">
        <v>1642</v>
      </c>
    </row>
    <row r="110" spans="2:65" s="1" customFormat="1" ht="16.5" customHeight="1">
      <c r="B110" s="42"/>
      <c r="C110" s="217" t="s">
        <v>249</v>
      </c>
      <c r="D110" s="217" t="s">
        <v>187</v>
      </c>
      <c r="E110" s="218" t="s">
        <v>1643</v>
      </c>
      <c r="F110" s="219" t="s">
        <v>1644</v>
      </c>
      <c r="G110" s="220" t="s">
        <v>215</v>
      </c>
      <c r="H110" s="221">
        <v>16</v>
      </c>
      <c r="I110" s="222"/>
      <c r="J110" s="223">
        <f t="shared" si="0"/>
        <v>0</v>
      </c>
      <c r="K110" s="219" t="s">
        <v>21</v>
      </c>
      <c r="L110" s="224"/>
      <c r="M110" s="225" t="s">
        <v>21</v>
      </c>
      <c r="N110" s="226" t="s">
        <v>42</v>
      </c>
      <c r="O110" s="43"/>
      <c r="P110" s="211">
        <f t="shared" si="1"/>
        <v>0</v>
      </c>
      <c r="Q110" s="211">
        <v>1.6000000000000001E-4</v>
      </c>
      <c r="R110" s="211">
        <f t="shared" si="2"/>
        <v>2.5600000000000002E-3</v>
      </c>
      <c r="S110" s="211">
        <v>0</v>
      </c>
      <c r="T110" s="212">
        <f t="shared" si="3"/>
        <v>0</v>
      </c>
      <c r="AR110" s="25" t="s">
        <v>692</v>
      </c>
      <c r="AT110" s="25" t="s">
        <v>187</v>
      </c>
      <c r="AU110" s="25" t="s">
        <v>81</v>
      </c>
      <c r="AY110" s="25" t="s">
        <v>154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5" t="s">
        <v>79</v>
      </c>
      <c r="BK110" s="213">
        <f t="shared" si="9"/>
        <v>0</v>
      </c>
      <c r="BL110" s="25" t="s">
        <v>692</v>
      </c>
      <c r="BM110" s="25" t="s">
        <v>1645</v>
      </c>
    </row>
    <row r="111" spans="2:65" s="1" customFormat="1" ht="16.5" customHeight="1">
      <c r="B111" s="42"/>
      <c r="C111" s="217" t="s">
        <v>310</v>
      </c>
      <c r="D111" s="217" t="s">
        <v>187</v>
      </c>
      <c r="E111" s="218" t="s">
        <v>1646</v>
      </c>
      <c r="F111" s="219" t="s">
        <v>1647</v>
      </c>
      <c r="G111" s="220" t="s">
        <v>215</v>
      </c>
      <c r="H111" s="221">
        <v>32</v>
      </c>
      <c r="I111" s="222"/>
      <c r="J111" s="223">
        <f t="shared" si="0"/>
        <v>0</v>
      </c>
      <c r="K111" s="219" t="s">
        <v>21</v>
      </c>
      <c r="L111" s="224"/>
      <c r="M111" s="225" t="s">
        <v>21</v>
      </c>
      <c r="N111" s="226" t="s">
        <v>42</v>
      </c>
      <c r="O111" s="43"/>
      <c r="P111" s="211">
        <f t="shared" si="1"/>
        <v>0</v>
      </c>
      <c r="Q111" s="211">
        <v>2.5999999999999998E-4</v>
      </c>
      <c r="R111" s="211">
        <f t="shared" si="2"/>
        <v>8.3199999999999993E-3</v>
      </c>
      <c r="S111" s="211">
        <v>0</v>
      </c>
      <c r="T111" s="212">
        <f t="shared" si="3"/>
        <v>0</v>
      </c>
      <c r="AR111" s="25" t="s">
        <v>692</v>
      </c>
      <c r="AT111" s="25" t="s">
        <v>187</v>
      </c>
      <c r="AU111" s="25" t="s">
        <v>81</v>
      </c>
      <c r="AY111" s="25" t="s">
        <v>154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5" t="s">
        <v>79</v>
      </c>
      <c r="BK111" s="213">
        <f t="shared" si="9"/>
        <v>0</v>
      </c>
      <c r="BL111" s="25" t="s">
        <v>692</v>
      </c>
      <c r="BM111" s="25" t="s">
        <v>1648</v>
      </c>
    </row>
    <row r="112" spans="2:65" s="1" customFormat="1" ht="16.5" customHeight="1">
      <c r="B112" s="42"/>
      <c r="C112" s="217" t="s">
        <v>315</v>
      </c>
      <c r="D112" s="217" t="s">
        <v>187</v>
      </c>
      <c r="E112" s="218" t="s">
        <v>1649</v>
      </c>
      <c r="F112" s="219" t="s">
        <v>1650</v>
      </c>
      <c r="G112" s="220" t="s">
        <v>318</v>
      </c>
      <c r="H112" s="221">
        <v>616</v>
      </c>
      <c r="I112" s="222"/>
      <c r="J112" s="223">
        <f t="shared" si="0"/>
        <v>0</v>
      </c>
      <c r="K112" s="219" t="s">
        <v>21</v>
      </c>
      <c r="L112" s="224"/>
      <c r="M112" s="225" t="s">
        <v>21</v>
      </c>
      <c r="N112" s="226" t="s">
        <v>42</v>
      </c>
      <c r="O112" s="43"/>
      <c r="P112" s="211">
        <f t="shared" si="1"/>
        <v>0</v>
      </c>
      <c r="Q112" s="211">
        <v>1E-3</v>
      </c>
      <c r="R112" s="211">
        <f t="shared" si="2"/>
        <v>0.61599999999999999</v>
      </c>
      <c r="S112" s="211">
        <v>0</v>
      </c>
      <c r="T112" s="212">
        <f t="shared" si="3"/>
        <v>0</v>
      </c>
      <c r="AR112" s="25" t="s">
        <v>692</v>
      </c>
      <c r="AT112" s="25" t="s">
        <v>187</v>
      </c>
      <c r="AU112" s="25" t="s">
        <v>81</v>
      </c>
      <c r="AY112" s="25" t="s">
        <v>154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5" t="s">
        <v>79</v>
      </c>
      <c r="BK112" s="213">
        <f t="shared" si="9"/>
        <v>0</v>
      </c>
      <c r="BL112" s="25" t="s">
        <v>692</v>
      </c>
      <c r="BM112" s="25" t="s">
        <v>1651</v>
      </c>
    </row>
    <row r="113" spans="2:65" s="1" customFormat="1" ht="25.5" customHeight="1">
      <c r="B113" s="42"/>
      <c r="C113" s="202" t="s">
        <v>321</v>
      </c>
      <c r="D113" s="202" t="s">
        <v>157</v>
      </c>
      <c r="E113" s="203" t="s">
        <v>1652</v>
      </c>
      <c r="F113" s="204" t="s">
        <v>1653</v>
      </c>
      <c r="G113" s="205" t="s">
        <v>215</v>
      </c>
      <c r="H113" s="206">
        <v>1</v>
      </c>
      <c r="I113" s="207"/>
      <c r="J113" s="208">
        <f t="shared" si="0"/>
        <v>0</v>
      </c>
      <c r="K113" s="204" t="s">
        <v>21</v>
      </c>
      <c r="L113" s="62"/>
      <c r="M113" s="209" t="s">
        <v>21</v>
      </c>
      <c r="N113" s="210" t="s">
        <v>42</v>
      </c>
      <c r="O113" s="43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5" t="s">
        <v>536</v>
      </c>
      <c r="AT113" s="25" t="s">
        <v>157</v>
      </c>
      <c r="AU113" s="25" t="s">
        <v>81</v>
      </c>
      <c r="AY113" s="25" t="s">
        <v>154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5" t="s">
        <v>79</v>
      </c>
      <c r="BK113" s="213">
        <f t="shared" si="9"/>
        <v>0</v>
      </c>
      <c r="BL113" s="25" t="s">
        <v>536</v>
      </c>
      <c r="BM113" s="25" t="s">
        <v>1654</v>
      </c>
    </row>
    <row r="114" spans="2:65" s="1" customFormat="1" ht="16.5" customHeight="1">
      <c r="B114" s="42"/>
      <c r="C114" s="202" t="s">
        <v>325</v>
      </c>
      <c r="D114" s="202" t="s">
        <v>157</v>
      </c>
      <c r="E114" s="203" t="s">
        <v>1655</v>
      </c>
      <c r="F114" s="204" t="s">
        <v>1656</v>
      </c>
      <c r="G114" s="205" t="s">
        <v>215</v>
      </c>
      <c r="H114" s="206">
        <v>1</v>
      </c>
      <c r="I114" s="207"/>
      <c r="J114" s="208">
        <f t="shared" si="0"/>
        <v>0</v>
      </c>
      <c r="K114" s="204" t="s">
        <v>21</v>
      </c>
      <c r="L114" s="62"/>
      <c r="M114" s="209" t="s">
        <v>21</v>
      </c>
      <c r="N114" s="210" t="s">
        <v>42</v>
      </c>
      <c r="O114" s="43"/>
      <c r="P114" s="211">
        <f t="shared" si="1"/>
        <v>0</v>
      </c>
      <c r="Q114" s="211">
        <v>0</v>
      </c>
      <c r="R114" s="211">
        <f t="shared" si="2"/>
        <v>0</v>
      </c>
      <c r="S114" s="211">
        <v>0</v>
      </c>
      <c r="T114" s="212">
        <f t="shared" si="3"/>
        <v>0</v>
      </c>
      <c r="AR114" s="25" t="s">
        <v>536</v>
      </c>
      <c r="AT114" s="25" t="s">
        <v>157</v>
      </c>
      <c r="AU114" s="25" t="s">
        <v>81</v>
      </c>
      <c r="AY114" s="25" t="s">
        <v>154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5" t="s">
        <v>79</v>
      </c>
      <c r="BK114" s="213">
        <f t="shared" si="9"/>
        <v>0</v>
      </c>
      <c r="BL114" s="25" t="s">
        <v>536</v>
      </c>
      <c r="BM114" s="25" t="s">
        <v>1657</v>
      </c>
    </row>
    <row r="115" spans="2:65" s="1" customFormat="1" ht="25.5" customHeight="1">
      <c r="B115" s="42"/>
      <c r="C115" s="202" t="s">
        <v>221</v>
      </c>
      <c r="D115" s="202" t="s">
        <v>157</v>
      </c>
      <c r="E115" s="203" t="s">
        <v>1658</v>
      </c>
      <c r="F115" s="204" t="s">
        <v>1659</v>
      </c>
      <c r="G115" s="205" t="s">
        <v>215</v>
      </c>
      <c r="H115" s="206">
        <v>16</v>
      </c>
      <c r="I115" s="207"/>
      <c r="J115" s="208">
        <f t="shared" si="0"/>
        <v>0</v>
      </c>
      <c r="K115" s="204" t="s">
        <v>21</v>
      </c>
      <c r="L115" s="62"/>
      <c r="M115" s="209" t="s">
        <v>21</v>
      </c>
      <c r="N115" s="210" t="s">
        <v>42</v>
      </c>
      <c r="O115" s="43"/>
      <c r="P115" s="211">
        <f t="shared" si="1"/>
        <v>0</v>
      </c>
      <c r="Q115" s="211">
        <v>0</v>
      </c>
      <c r="R115" s="211">
        <f t="shared" si="2"/>
        <v>0</v>
      </c>
      <c r="S115" s="211">
        <v>0</v>
      </c>
      <c r="T115" s="212">
        <f t="shared" si="3"/>
        <v>0</v>
      </c>
      <c r="AR115" s="25" t="s">
        <v>536</v>
      </c>
      <c r="AT115" s="25" t="s">
        <v>157</v>
      </c>
      <c r="AU115" s="25" t="s">
        <v>81</v>
      </c>
      <c r="AY115" s="25" t="s">
        <v>154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5" t="s">
        <v>79</v>
      </c>
      <c r="BK115" s="213">
        <f t="shared" si="9"/>
        <v>0</v>
      </c>
      <c r="BL115" s="25" t="s">
        <v>536</v>
      </c>
      <c r="BM115" s="25" t="s">
        <v>1660</v>
      </c>
    </row>
    <row r="116" spans="2:65" s="1" customFormat="1" ht="16.5" customHeight="1">
      <c r="B116" s="42"/>
      <c r="C116" s="202" t="s">
        <v>274</v>
      </c>
      <c r="D116" s="202" t="s">
        <v>157</v>
      </c>
      <c r="E116" s="203" t="s">
        <v>1661</v>
      </c>
      <c r="F116" s="204" t="s">
        <v>1662</v>
      </c>
      <c r="G116" s="205" t="s">
        <v>215</v>
      </c>
      <c r="H116" s="206">
        <v>3</v>
      </c>
      <c r="I116" s="207"/>
      <c r="J116" s="208">
        <f t="shared" si="0"/>
        <v>0</v>
      </c>
      <c r="K116" s="204" t="s">
        <v>21</v>
      </c>
      <c r="L116" s="62"/>
      <c r="M116" s="209" t="s">
        <v>21</v>
      </c>
      <c r="N116" s="210" t="s">
        <v>42</v>
      </c>
      <c r="O116" s="43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5" t="s">
        <v>536</v>
      </c>
      <c r="AT116" s="25" t="s">
        <v>157</v>
      </c>
      <c r="AU116" s="25" t="s">
        <v>81</v>
      </c>
      <c r="AY116" s="25" t="s">
        <v>154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5" t="s">
        <v>79</v>
      </c>
      <c r="BK116" s="213">
        <f t="shared" si="9"/>
        <v>0</v>
      </c>
      <c r="BL116" s="25" t="s">
        <v>536</v>
      </c>
      <c r="BM116" s="25" t="s">
        <v>1663</v>
      </c>
    </row>
    <row r="117" spans="2:65" s="1" customFormat="1" ht="16.5" customHeight="1">
      <c r="B117" s="42"/>
      <c r="C117" s="202" t="s">
        <v>319</v>
      </c>
      <c r="D117" s="202" t="s">
        <v>157</v>
      </c>
      <c r="E117" s="203" t="s">
        <v>1664</v>
      </c>
      <c r="F117" s="204" t="s">
        <v>1665</v>
      </c>
      <c r="G117" s="205" t="s">
        <v>215</v>
      </c>
      <c r="H117" s="206">
        <v>3</v>
      </c>
      <c r="I117" s="207"/>
      <c r="J117" s="208">
        <f t="shared" si="0"/>
        <v>0</v>
      </c>
      <c r="K117" s="204" t="s">
        <v>21</v>
      </c>
      <c r="L117" s="62"/>
      <c r="M117" s="209" t="s">
        <v>21</v>
      </c>
      <c r="N117" s="210" t="s">
        <v>42</v>
      </c>
      <c r="O117" s="43"/>
      <c r="P117" s="211">
        <f t="shared" si="1"/>
        <v>0</v>
      </c>
      <c r="Q117" s="211">
        <v>0</v>
      </c>
      <c r="R117" s="211">
        <f t="shared" si="2"/>
        <v>0</v>
      </c>
      <c r="S117" s="211">
        <v>0</v>
      </c>
      <c r="T117" s="212">
        <f t="shared" si="3"/>
        <v>0</v>
      </c>
      <c r="AR117" s="25" t="s">
        <v>536</v>
      </c>
      <c r="AT117" s="25" t="s">
        <v>157</v>
      </c>
      <c r="AU117" s="25" t="s">
        <v>81</v>
      </c>
      <c r="AY117" s="25" t="s">
        <v>154</v>
      </c>
      <c r="BE117" s="213">
        <f t="shared" si="4"/>
        <v>0</v>
      </c>
      <c r="BF117" s="213">
        <f t="shared" si="5"/>
        <v>0</v>
      </c>
      <c r="BG117" s="213">
        <f t="shared" si="6"/>
        <v>0</v>
      </c>
      <c r="BH117" s="213">
        <f t="shared" si="7"/>
        <v>0</v>
      </c>
      <c r="BI117" s="213">
        <f t="shared" si="8"/>
        <v>0</v>
      </c>
      <c r="BJ117" s="25" t="s">
        <v>79</v>
      </c>
      <c r="BK117" s="213">
        <f t="shared" si="9"/>
        <v>0</v>
      </c>
      <c r="BL117" s="25" t="s">
        <v>536</v>
      </c>
      <c r="BM117" s="25" t="s">
        <v>1666</v>
      </c>
    </row>
    <row r="118" spans="2:65" s="1" customFormat="1" ht="16.5" customHeight="1">
      <c r="B118" s="42"/>
      <c r="C118" s="202" t="s">
        <v>332</v>
      </c>
      <c r="D118" s="202" t="s">
        <v>157</v>
      </c>
      <c r="E118" s="203" t="s">
        <v>1667</v>
      </c>
      <c r="F118" s="204" t="s">
        <v>1668</v>
      </c>
      <c r="G118" s="205" t="s">
        <v>215</v>
      </c>
      <c r="H118" s="206">
        <v>3</v>
      </c>
      <c r="I118" s="207"/>
      <c r="J118" s="208">
        <f t="shared" si="0"/>
        <v>0</v>
      </c>
      <c r="K118" s="204" t="s">
        <v>21</v>
      </c>
      <c r="L118" s="62"/>
      <c r="M118" s="209" t="s">
        <v>21</v>
      </c>
      <c r="N118" s="210" t="s">
        <v>42</v>
      </c>
      <c r="O118" s="43"/>
      <c r="P118" s="211">
        <f t="shared" si="1"/>
        <v>0</v>
      </c>
      <c r="Q118" s="211">
        <v>0</v>
      </c>
      <c r="R118" s="211">
        <f t="shared" si="2"/>
        <v>0</v>
      </c>
      <c r="S118" s="211">
        <v>0</v>
      </c>
      <c r="T118" s="212">
        <f t="shared" si="3"/>
        <v>0</v>
      </c>
      <c r="AR118" s="25" t="s">
        <v>536</v>
      </c>
      <c r="AT118" s="25" t="s">
        <v>157</v>
      </c>
      <c r="AU118" s="25" t="s">
        <v>81</v>
      </c>
      <c r="AY118" s="25" t="s">
        <v>154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5" t="s">
        <v>79</v>
      </c>
      <c r="BK118" s="213">
        <f t="shared" si="9"/>
        <v>0</v>
      </c>
      <c r="BL118" s="25" t="s">
        <v>536</v>
      </c>
      <c r="BM118" s="25" t="s">
        <v>1669</v>
      </c>
    </row>
    <row r="119" spans="2:65" s="1" customFormat="1" ht="16.5" customHeight="1">
      <c r="B119" s="42"/>
      <c r="C119" s="202" t="s">
        <v>278</v>
      </c>
      <c r="D119" s="202" t="s">
        <v>157</v>
      </c>
      <c r="E119" s="203" t="s">
        <v>1634</v>
      </c>
      <c r="F119" s="204" t="s">
        <v>1670</v>
      </c>
      <c r="G119" s="205" t="s">
        <v>215</v>
      </c>
      <c r="H119" s="206">
        <v>2</v>
      </c>
      <c r="I119" s="207"/>
      <c r="J119" s="208">
        <f t="shared" si="0"/>
        <v>0</v>
      </c>
      <c r="K119" s="204" t="s">
        <v>21</v>
      </c>
      <c r="L119" s="62"/>
      <c r="M119" s="209" t="s">
        <v>21</v>
      </c>
      <c r="N119" s="210" t="s">
        <v>42</v>
      </c>
      <c r="O119" s="43"/>
      <c r="P119" s="211">
        <f t="shared" si="1"/>
        <v>0</v>
      </c>
      <c r="Q119" s="211">
        <v>0</v>
      </c>
      <c r="R119" s="211">
        <f t="shared" si="2"/>
        <v>0</v>
      </c>
      <c r="S119" s="211">
        <v>0</v>
      </c>
      <c r="T119" s="212">
        <f t="shared" si="3"/>
        <v>0</v>
      </c>
      <c r="AR119" s="25" t="s">
        <v>536</v>
      </c>
      <c r="AT119" s="25" t="s">
        <v>157</v>
      </c>
      <c r="AU119" s="25" t="s">
        <v>81</v>
      </c>
      <c r="AY119" s="25" t="s">
        <v>154</v>
      </c>
      <c r="BE119" s="213">
        <f t="shared" si="4"/>
        <v>0</v>
      </c>
      <c r="BF119" s="213">
        <f t="shared" si="5"/>
        <v>0</v>
      </c>
      <c r="BG119" s="213">
        <f t="shared" si="6"/>
        <v>0</v>
      </c>
      <c r="BH119" s="213">
        <f t="shared" si="7"/>
        <v>0</v>
      </c>
      <c r="BI119" s="213">
        <f t="shared" si="8"/>
        <v>0</v>
      </c>
      <c r="BJ119" s="25" t="s">
        <v>79</v>
      </c>
      <c r="BK119" s="213">
        <f t="shared" si="9"/>
        <v>0</v>
      </c>
      <c r="BL119" s="25" t="s">
        <v>536</v>
      </c>
      <c r="BM119" s="25" t="s">
        <v>1671</v>
      </c>
    </row>
    <row r="120" spans="2:65" s="1" customFormat="1" ht="16.5" customHeight="1">
      <c r="B120" s="42"/>
      <c r="C120" s="202" t="s">
        <v>284</v>
      </c>
      <c r="D120" s="202" t="s">
        <v>157</v>
      </c>
      <c r="E120" s="203" t="s">
        <v>1672</v>
      </c>
      <c r="F120" s="204" t="s">
        <v>1673</v>
      </c>
      <c r="G120" s="205" t="s">
        <v>215</v>
      </c>
      <c r="H120" s="206">
        <v>12</v>
      </c>
      <c r="I120" s="207"/>
      <c r="J120" s="208">
        <f t="shared" si="0"/>
        <v>0</v>
      </c>
      <c r="K120" s="204" t="s">
        <v>21</v>
      </c>
      <c r="L120" s="62"/>
      <c r="M120" s="209" t="s">
        <v>21</v>
      </c>
      <c r="N120" s="210" t="s">
        <v>42</v>
      </c>
      <c r="O120" s="43"/>
      <c r="P120" s="211">
        <f t="shared" si="1"/>
        <v>0</v>
      </c>
      <c r="Q120" s="211">
        <v>0</v>
      </c>
      <c r="R120" s="211">
        <f t="shared" si="2"/>
        <v>0</v>
      </c>
      <c r="S120" s="211">
        <v>0</v>
      </c>
      <c r="T120" s="212">
        <f t="shared" si="3"/>
        <v>0</v>
      </c>
      <c r="AR120" s="25" t="s">
        <v>536</v>
      </c>
      <c r="AT120" s="25" t="s">
        <v>157</v>
      </c>
      <c r="AU120" s="25" t="s">
        <v>81</v>
      </c>
      <c r="AY120" s="25" t="s">
        <v>154</v>
      </c>
      <c r="BE120" s="213">
        <f t="shared" si="4"/>
        <v>0</v>
      </c>
      <c r="BF120" s="213">
        <f t="shared" si="5"/>
        <v>0</v>
      </c>
      <c r="BG120" s="213">
        <f t="shared" si="6"/>
        <v>0</v>
      </c>
      <c r="BH120" s="213">
        <f t="shared" si="7"/>
        <v>0</v>
      </c>
      <c r="BI120" s="213">
        <f t="shared" si="8"/>
        <v>0</v>
      </c>
      <c r="BJ120" s="25" t="s">
        <v>79</v>
      </c>
      <c r="BK120" s="213">
        <f t="shared" si="9"/>
        <v>0</v>
      </c>
      <c r="BL120" s="25" t="s">
        <v>536</v>
      </c>
      <c r="BM120" s="25" t="s">
        <v>1674</v>
      </c>
    </row>
    <row r="121" spans="2:65" s="1" customFormat="1" ht="25.5" customHeight="1">
      <c r="B121" s="42"/>
      <c r="C121" s="202" t="s">
        <v>288</v>
      </c>
      <c r="D121" s="202" t="s">
        <v>157</v>
      </c>
      <c r="E121" s="203" t="s">
        <v>1675</v>
      </c>
      <c r="F121" s="204" t="s">
        <v>1676</v>
      </c>
      <c r="G121" s="205" t="s">
        <v>215</v>
      </c>
      <c r="H121" s="206">
        <v>2</v>
      </c>
      <c r="I121" s="207"/>
      <c r="J121" s="208">
        <f t="shared" si="0"/>
        <v>0</v>
      </c>
      <c r="K121" s="204" t="s">
        <v>21</v>
      </c>
      <c r="L121" s="62"/>
      <c r="M121" s="209" t="s">
        <v>21</v>
      </c>
      <c r="N121" s="210" t="s">
        <v>42</v>
      </c>
      <c r="O121" s="43"/>
      <c r="P121" s="211">
        <f t="shared" si="1"/>
        <v>0</v>
      </c>
      <c r="Q121" s="211">
        <v>0</v>
      </c>
      <c r="R121" s="211">
        <f t="shared" si="2"/>
        <v>0</v>
      </c>
      <c r="S121" s="211">
        <v>0</v>
      </c>
      <c r="T121" s="212">
        <f t="shared" si="3"/>
        <v>0</v>
      </c>
      <c r="AR121" s="25" t="s">
        <v>536</v>
      </c>
      <c r="AT121" s="25" t="s">
        <v>157</v>
      </c>
      <c r="AU121" s="25" t="s">
        <v>81</v>
      </c>
      <c r="AY121" s="25" t="s">
        <v>154</v>
      </c>
      <c r="BE121" s="213">
        <f t="shared" si="4"/>
        <v>0</v>
      </c>
      <c r="BF121" s="213">
        <f t="shared" si="5"/>
        <v>0</v>
      </c>
      <c r="BG121" s="213">
        <f t="shared" si="6"/>
        <v>0</v>
      </c>
      <c r="BH121" s="213">
        <f t="shared" si="7"/>
        <v>0</v>
      </c>
      <c r="BI121" s="213">
        <f t="shared" si="8"/>
        <v>0</v>
      </c>
      <c r="BJ121" s="25" t="s">
        <v>79</v>
      </c>
      <c r="BK121" s="213">
        <f t="shared" si="9"/>
        <v>0</v>
      </c>
      <c r="BL121" s="25" t="s">
        <v>536</v>
      </c>
      <c r="BM121" s="25" t="s">
        <v>1677</v>
      </c>
    </row>
    <row r="122" spans="2:65" s="1" customFormat="1" ht="16.5" customHeight="1">
      <c r="B122" s="42"/>
      <c r="C122" s="202" t="s">
        <v>292</v>
      </c>
      <c r="D122" s="202" t="s">
        <v>157</v>
      </c>
      <c r="E122" s="203" t="s">
        <v>1678</v>
      </c>
      <c r="F122" s="204" t="s">
        <v>1679</v>
      </c>
      <c r="G122" s="205" t="s">
        <v>215</v>
      </c>
      <c r="H122" s="206">
        <v>12</v>
      </c>
      <c r="I122" s="207"/>
      <c r="J122" s="208">
        <f t="shared" si="0"/>
        <v>0</v>
      </c>
      <c r="K122" s="204" t="s">
        <v>21</v>
      </c>
      <c r="L122" s="62"/>
      <c r="M122" s="209" t="s">
        <v>21</v>
      </c>
      <c r="N122" s="210" t="s">
        <v>42</v>
      </c>
      <c r="O122" s="43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AR122" s="25" t="s">
        <v>536</v>
      </c>
      <c r="AT122" s="25" t="s">
        <v>157</v>
      </c>
      <c r="AU122" s="25" t="s">
        <v>81</v>
      </c>
      <c r="AY122" s="25" t="s">
        <v>154</v>
      </c>
      <c r="BE122" s="213">
        <f t="shared" si="4"/>
        <v>0</v>
      </c>
      <c r="BF122" s="213">
        <f t="shared" si="5"/>
        <v>0</v>
      </c>
      <c r="BG122" s="213">
        <f t="shared" si="6"/>
        <v>0</v>
      </c>
      <c r="BH122" s="213">
        <f t="shared" si="7"/>
        <v>0</v>
      </c>
      <c r="BI122" s="213">
        <f t="shared" si="8"/>
        <v>0</v>
      </c>
      <c r="BJ122" s="25" t="s">
        <v>79</v>
      </c>
      <c r="BK122" s="213">
        <f t="shared" si="9"/>
        <v>0</v>
      </c>
      <c r="BL122" s="25" t="s">
        <v>536</v>
      </c>
      <c r="BM122" s="25" t="s">
        <v>1680</v>
      </c>
    </row>
    <row r="123" spans="2:65" s="1" customFormat="1" ht="16.5" customHeight="1">
      <c r="B123" s="42"/>
      <c r="C123" s="202" t="s">
        <v>459</v>
      </c>
      <c r="D123" s="202" t="s">
        <v>157</v>
      </c>
      <c r="E123" s="203" t="s">
        <v>1681</v>
      </c>
      <c r="F123" s="204" t="s">
        <v>1682</v>
      </c>
      <c r="G123" s="205" t="s">
        <v>348</v>
      </c>
      <c r="H123" s="206">
        <v>1</v>
      </c>
      <c r="I123" s="207"/>
      <c r="J123" s="208">
        <f t="shared" si="0"/>
        <v>0</v>
      </c>
      <c r="K123" s="204" t="s">
        <v>21</v>
      </c>
      <c r="L123" s="62"/>
      <c r="M123" s="209" t="s">
        <v>21</v>
      </c>
      <c r="N123" s="210" t="s">
        <v>42</v>
      </c>
      <c r="O123" s="43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AR123" s="25" t="s">
        <v>536</v>
      </c>
      <c r="AT123" s="25" t="s">
        <v>157</v>
      </c>
      <c r="AU123" s="25" t="s">
        <v>81</v>
      </c>
      <c r="AY123" s="25" t="s">
        <v>154</v>
      </c>
      <c r="BE123" s="213">
        <f t="shared" si="4"/>
        <v>0</v>
      </c>
      <c r="BF123" s="213">
        <f t="shared" si="5"/>
        <v>0</v>
      </c>
      <c r="BG123" s="213">
        <f t="shared" si="6"/>
        <v>0</v>
      </c>
      <c r="BH123" s="213">
        <f t="shared" si="7"/>
        <v>0</v>
      </c>
      <c r="BI123" s="213">
        <f t="shared" si="8"/>
        <v>0</v>
      </c>
      <c r="BJ123" s="25" t="s">
        <v>79</v>
      </c>
      <c r="BK123" s="213">
        <f t="shared" si="9"/>
        <v>0</v>
      </c>
      <c r="BL123" s="25" t="s">
        <v>536</v>
      </c>
      <c r="BM123" s="25" t="s">
        <v>1683</v>
      </c>
    </row>
    <row r="124" spans="2:65" s="11" customFormat="1" ht="29.85" customHeight="1">
      <c r="B124" s="186"/>
      <c r="C124" s="187"/>
      <c r="D124" s="188" t="s">
        <v>70</v>
      </c>
      <c r="E124" s="200" t="s">
        <v>1684</v>
      </c>
      <c r="F124" s="200" t="s">
        <v>1685</v>
      </c>
      <c r="G124" s="187"/>
      <c r="H124" s="187"/>
      <c r="I124" s="190"/>
      <c r="J124" s="201">
        <f>BK124</f>
        <v>0</v>
      </c>
      <c r="K124" s="187"/>
      <c r="L124" s="192"/>
      <c r="M124" s="193"/>
      <c r="N124" s="194"/>
      <c r="O124" s="194"/>
      <c r="P124" s="195">
        <f>SUM(P125:P134)</f>
        <v>0</v>
      </c>
      <c r="Q124" s="194"/>
      <c r="R124" s="195">
        <f>SUM(R125:R134)</f>
        <v>32.916650000000004</v>
      </c>
      <c r="S124" s="194"/>
      <c r="T124" s="196">
        <f>SUM(T125:T134)</f>
        <v>0</v>
      </c>
      <c r="AR124" s="197" t="s">
        <v>156</v>
      </c>
      <c r="AT124" s="198" t="s">
        <v>70</v>
      </c>
      <c r="AU124" s="198" t="s">
        <v>79</v>
      </c>
      <c r="AY124" s="197" t="s">
        <v>154</v>
      </c>
      <c r="BK124" s="199">
        <f>SUM(BK125:BK134)</f>
        <v>0</v>
      </c>
    </row>
    <row r="125" spans="2:65" s="1" customFormat="1" ht="25.5" customHeight="1">
      <c r="B125" s="42"/>
      <c r="C125" s="202" t="s">
        <v>463</v>
      </c>
      <c r="D125" s="202" t="s">
        <v>157</v>
      </c>
      <c r="E125" s="203" t="s">
        <v>1686</v>
      </c>
      <c r="F125" s="204" t="s">
        <v>1687</v>
      </c>
      <c r="G125" s="205" t="s">
        <v>215</v>
      </c>
      <c r="H125" s="206">
        <v>13</v>
      </c>
      <c r="I125" s="207"/>
      <c r="J125" s="208">
        <f t="shared" ref="J125:J134" si="10">ROUND(I125*H125,2)</f>
        <v>0</v>
      </c>
      <c r="K125" s="204" t="s">
        <v>21</v>
      </c>
      <c r="L125" s="62"/>
      <c r="M125" s="209" t="s">
        <v>21</v>
      </c>
      <c r="N125" s="210" t="s">
        <v>42</v>
      </c>
      <c r="O125" s="43"/>
      <c r="P125" s="211">
        <f t="shared" ref="P125:P134" si="11">O125*H125</f>
        <v>0</v>
      </c>
      <c r="Q125" s="211">
        <v>0</v>
      </c>
      <c r="R125" s="211">
        <f t="shared" ref="R125:R134" si="12">Q125*H125</f>
        <v>0</v>
      </c>
      <c r="S125" s="211">
        <v>0</v>
      </c>
      <c r="T125" s="212">
        <f t="shared" ref="T125:T134" si="13">S125*H125</f>
        <v>0</v>
      </c>
      <c r="AR125" s="25" t="s">
        <v>536</v>
      </c>
      <c r="AT125" s="25" t="s">
        <v>157</v>
      </c>
      <c r="AU125" s="25" t="s">
        <v>81</v>
      </c>
      <c r="AY125" s="25" t="s">
        <v>154</v>
      </c>
      <c r="BE125" s="213">
        <f t="shared" ref="BE125:BE134" si="14">IF(N125="základní",J125,0)</f>
        <v>0</v>
      </c>
      <c r="BF125" s="213">
        <f t="shared" ref="BF125:BF134" si="15">IF(N125="snížená",J125,0)</f>
        <v>0</v>
      </c>
      <c r="BG125" s="213">
        <f t="shared" ref="BG125:BG134" si="16">IF(N125="zákl. přenesená",J125,0)</f>
        <v>0</v>
      </c>
      <c r="BH125" s="213">
        <f t="shared" ref="BH125:BH134" si="17">IF(N125="sníž. přenesená",J125,0)</f>
        <v>0</v>
      </c>
      <c r="BI125" s="213">
        <f t="shared" ref="BI125:BI134" si="18">IF(N125="nulová",J125,0)</f>
        <v>0</v>
      </c>
      <c r="BJ125" s="25" t="s">
        <v>79</v>
      </c>
      <c r="BK125" s="213">
        <f t="shared" ref="BK125:BK134" si="19">ROUND(I125*H125,2)</f>
        <v>0</v>
      </c>
      <c r="BL125" s="25" t="s">
        <v>536</v>
      </c>
      <c r="BM125" s="25" t="s">
        <v>1688</v>
      </c>
    </row>
    <row r="126" spans="2:65" s="1" customFormat="1" ht="25.5" customHeight="1">
      <c r="B126" s="42"/>
      <c r="C126" s="202" t="s">
        <v>467</v>
      </c>
      <c r="D126" s="202" t="s">
        <v>157</v>
      </c>
      <c r="E126" s="203" t="s">
        <v>1689</v>
      </c>
      <c r="F126" s="204" t="s">
        <v>1690</v>
      </c>
      <c r="G126" s="205" t="s">
        <v>160</v>
      </c>
      <c r="H126" s="206">
        <v>64.209999999999994</v>
      </c>
      <c r="I126" s="207"/>
      <c r="J126" s="208">
        <f t="shared" si="10"/>
        <v>0</v>
      </c>
      <c r="K126" s="204" t="s">
        <v>21</v>
      </c>
      <c r="L126" s="62"/>
      <c r="M126" s="209" t="s">
        <v>21</v>
      </c>
      <c r="N126" s="210" t="s">
        <v>42</v>
      </c>
      <c r="O126" s="43"/>
      <c r="P126" s="211">
        <f t="shared" si="11"/>
        <v>0</v>
      </c>
      <c r="Q126" s="211">
        <v>0</v>
      </c>
      <c r="R126" s="211">
        <f t="shared" si="12"/>
        <v>0</v>
      </c>
      <c r="S126" s="211">
        <v>0</v>
      </c>
      <c r="T126" s="212">
        <f t="shared" si="13"/>
        <v>0</v>
      </c>
      <c r="AR126" s="25" t="s">
        <v>536</v>
      </c>
      <c r="AT126" s="25" t="s">
        <v>157</v>
      </c>
      <c r="AU126" s="25" t="s">
        <v>81</v>
      </c>
      <c r="AY126" s="25" t="s">
        <v>154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5" t="s">
        <v>79</v>
      </c>
      <c r="BK126" s="213">
        <f t="shared" si="19"/>
        <v>0</v>
      </c>
      <c r="BL126" s="25" t="s">
        <v>536</v>
      </c>
      <c r="BM126" s="25" t="s">
        <v>1691</v>
      </c>
    </row>
    <row r="127" spans="2:65" s="1" customFormat="1" ht="16.5" customHeight="1">
      <c r="B127" s="42"/>
      <c r="C127" s="202" t="s">
        <v>255</v>
      </c>
      <c r="D127" s="202" t="s">
        <v>157</v>
      </c>
      <c r="E127" s="203" t="s">
        <v>1692</v>
      </c>
      <c r="F127" s="204" t="s">
        <v>1693</v>
      </c>
      <c r="G127" s="205" t="s">
        <v>228</v>
      </c>
      <c r="H127" s="206">
        <v>400</v>
      </c>
      <c r="I127" s="207"/>
      <c r="J127" s="208">
        <f t="shared" si="10"/>
        <v>0</v>
      </c>
      <c r="K127" s="204" t="s">
        <v>21</v>
      </c>
      <c r="L127" s="62"/>
      <c r="M127" s="209" t="s">
        <v>21</v>
      </c>
      <c r="N127" s="210" t="s">
        <v>42</v>
      </c>
      <c r="O127" s="43"/>
      <c r="P127" s="211">
        <f t="shared" si="11"/>
        <v>0</v>
      </c>
      <c r="Q127" s="211">
        <v>0</v>
      </c>
      <c r="R127" s="211">
        <f t="shared" si="12"/>
        <v>0</v>
      </c>
      <c r="S127" s="211">
        <v>0</v>
      </c>
      <c r="T127" s="212">
        <f t="shared" si="13"/>
        <v>0</v>
      </c>
      <c r="AR127" s="25" t="s">
        <v>536</v>
      </c>
      <c r="AT127" s="25" t="s">
        <v>157</v>
      </c>
      <c r="AU127" s="25" t="s">
        <v>81</v>
      </c>
      <c r="AY127" s="25" t="s">
        <v>154</v>
      </c>
      <c r="BE127" s="213">
        <f t="shared" si="14"/>
        <v>0</v>
      </c>
      <c r="BF127" s="213">
        <f t="shared" si="15"/>
        <v>0</v>
      </c>
      <c r="BG127" s="213">
        <f t="shared" si="16"/>
        <v>0</v>
      </c>
      <c r="BH127" s="213">
        <f t="shared" si="17"/>
        <v>0</v>
      </c>
      <c r="BI127" s="213">
        <f t="shared" si="18"/>
        <v>0</v>
      </c>
      <c r="BJ127" s="25" t="s">
        <v>79</v>
      </c>
      <c r="BK127" s="213">
        <f t="shared" si="19"/>
        <v>0</v>
      </c>
      <c r="BL127" s="25" t="s">
        <v>536</v>
      </c>
      <c r="BM127" s="25" t="s">
        <v>1694</v>
      </c>
    </row>
    <row r="128" spans="2:65" s="1" customFormat="1" ht="16.5" customHeight="1">
      <c r="B128" s="42"/>
      <c r="C128" s="217" t="s">
        <v>508</v>
      </c>
      <c r="D128" s="217" t="s">
        <v>187</v>
      </c>
      <c r="E128" s="218" t="s">
        <v>1695</v>
      </c>
      <c r="F128" s="219" t="s">
        <v>1696</v>
      </c>
      <c r="G128" s="220" t="s">
        <v>228</v>
      </c>
      <c r="H128" s="221">
        <v>400</v>
      </c>
      <c r="I128" s="222"/>
      <c r="J128" s="223">
        <f t="shared" si="10"/>
        <v>0</v>
      </c>
      <c r="K128" s="219" t="s">
        <v>21</v>
      </c>
      <c r="L128" s="224"/>
      <c r="M128" s="225" t="s">
        <v>21</v>
      </c>
      <c r="N128" s="226" t="s">
        <v>42</v>
      </c>
      <c r="O128" s="43"/>
      <c r="P128" s="211">
        <f t="shared" si="11"/>
        <v>0</v>
      </c>
      <c r="Q128" s="211">
        <v>0</v>
      </c>
      <c r="R128" s="211">
        <f t="shared" si="12"/>
        <v>0</v>
      </c>
      <c r="S128" s="211">
        <v>0</v>
      </c>
      <c r="T128" s="212">
        <f t="shared" si="13"/>
        <v>0</v>
      </c>
      <c r="AR128" s="25" t="s">
        <v>1586</v>
      </c>
      <c r="AT128" s="25" t="s">
        <v>187</v>
      </c>
      <c r="AU128" s="25" t="s">
        <v>81</v>
      </c>
      <c r="AY128" s="25" t="s">
        <v>154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5" t="s">
        <v>79</v>
      </c>
      <c r="BK128" s="213">
        <f t="shared" si="19"/>
        <v>0</v>
      </c>
      <c r="BL128" s="25" t="s">
        <v>536</v>
      </c>
      <c r="BM128" s="25" t="s">
        <v>1697</v>
      </c>
    </row>
    <row r="129" spans="2:65" s="1" customFormat="1" ht="25.5" customHeight="1">
      <c r="B129" s="42"/>
      <c r="C129" s="202" t="s">
        <v>345</v>
      </c>
      <c r="D129" s="202" t="s">
        <v>157</v>
      </c>
      <c r="E129" s="203" t="s">
        <v>1698</v>
      </c>
      <c r="F129" s="204" t="s">
        <v>1699</v>
      </c>
      <c r="G129" s="205" t="s">
        <v>228</v>
      </c>
      <c r="H129" s="206">
        <v>400</v>
      </c>
      <c r="I129" s="207"/>
      <c r="J129" s="208">
        <f t="shared" si="10"/>
        <v>0</v>
      </c>
      <c r="K129" s="204" t="s">
        <v>21</v>
      </c>
      <c r="L129" s="62"/>
      <c r="M129" s="209" t="s">
        <v>21</v>
      </c>
      <c r="N129" s="210" t="s">
        <v>42</v>
      </c>
      <c r="O129" s="43"/>
      <c r="P129" s="211">
        <f t="shared" si="11"/>
        <v>0</v>
      </c>
      <c r="Q129" s="211">
        <v>7.8070000000000001E-2</v>
      </c>
      <c r="R129" s="211">
        <f t="shared" si="12"/>
        <v>31.228000000000002</v>
      </c>
      <c r="S129" s="211">
        <v>0</v>
      </c>
      <c r="T129" s="212">
        <f t="shared" si="13"/>
        <v>0</v>
      </c>
      <c r="AR129" s="25" t="s">
        <v>536</v>
      </c>
      <c r="AT129" s="25" t="s">
        <v>157</v>
      </c>
      <c r="AU129" s="25" t="s">
        <v>81</v>
      </c>
      <c r="AY129" s="25" t="s">
        <v>154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5" t="s">
        <v>79</v>
      </c>
      <c r="BK129" s="213">
        <f t="shared" si="19"/>
        <v>0</v>
      </c>
      <c r="BL129" s="25" t="s">
        <v>536</v>
      </c>
      <c r="BM129" s="25" t="s">
        <v>1700</v>
      </c>
    </row>
    <row r="130" spans="2:65" s="1" customFormat="1" ht="25.5" customHeight="1">
      <c r="B130" s="42"/>
      <c r="C130" s="202" t="s">
        <v>351</v>
      </c>
      <c r="D130" s="202" t="s">
        <v>157</v>
      </c>
      <c r="E130" s="203" t="s">
        <v>1701</v>
      </c>
      <c r="F130" s="204" t="s">
        <v>1702</v>
      </c>
      <c r="G130" s="205" t="s">
        <v>228</v>
      </c>
      <c r="H130" s="206">
        <v>89</v>
      </c>
      <c r="I130" s="207"/>
      <c r="J130" s="208">
        <f t="shared" si="10"/>
        <v>0</v>
      </c>
      <c r="K130" s="204" t="s">
        <v>21</v>
      </c>
      <c r="L130" s="62"/>
      <c r="M130" s="209" t="s">
        <v>21</v>
      </c>
      <c r="N130" s="210" t="s">
        <v>42</v>
      </c>
      <c r="O130" s="43"/>
      <c r="P130" s="211">
        <f t="shared" si="11"/>
        <v>0</v>
      </c>
      <c r="Q130" s="211">
        <v>1.8350000000000002E-2</v>
      </c>
      <c r="R130" s="211">
        <f t="shared" si="12"/>
        <v>1.6331500000000001</v>
      </c>
      <c r="S130" s="211">
        <v>0</v>
      </c>
      <c r="T130" s="212">
        <f t="shared" si="13"/>
        <v>0</v>
      </c>
      <c r="AR130" s="25" t="s">
        <v>536</v>
      </c>
      <c r="AT130" s="25" t="s">
        <v>157</v>
      </c>
      <c r="AU130" s="25" t="s">
        <v>81</v>
      </c>
      <c r="AY130" s="25" t="s">
        <v>154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5" t="s">
        <v>79</v>
      </c>
      <c r="BK130" s="213">
        <f t="shared" si="19"/>
        <v>0</v>
      </c>
      <c r="BL130" s="25" t="s">
        <v>536</v>
      </c>
      <c r="BM130" s="25" t="s">
        <v>1703</v>
      </c>
    </row>
    <row r="131" spans="2:65" s="1" customFormat="1" ht="16.5" customHeight="1">
      <c r="B131" s="42"/>
      <c r="C131" s="217" t="s">
        <v>355</v>
      </c>
      <c r="D131" s="217" t="s">
        <v>187</v>
      </c>
      <c r="E131" s="218" t="s">
        <v>1704</v>
      </c>
      <c r="F131" s="219" t="s">
        <v>1705</v>
      </c>
      <c r="G131" s="220" t="s">
        <v>228</v>
      </c>
      <c r="H131" s="221">
        <v>15</v>
      </c>
      <c r="I131" s="222"/>
      <c r="J131" s="223">
        <f t="shared" si="10"/>
        <v>0</v>
      </c>
      <c r="K131" s="219" t="s">
        <v>21</v>
      </c>
      <c r="L131" s="224"/>
      <c r="M131" s="225" t="s">
        <v>21</v>
      </c>
      <c r="N131" s="226" t="s">
        <v>42</v>
      </c>
      <c r="O131" s="43"/>
      <c r="P131" s="211">
        <f t="shared" si="11"/>
        <v>0</v>
      </c>
      <c r="Q131" s="211">
        <v>3.7000000000000002E-3</v>
      </c>
      <c r="R131" s="211">
        <f t="shared" si="12"/>
        <v>5.5500000000000001E-2</v>
      </c>
      <c r="S131" s="211">
        <v>0</v>
      </c>
      <c r="T131" s="212">
        <f t="shared" si="13"/>
        <v>0</v>
      </c>
      <c r="AR131" s="25" t="s">
        <v>692</v>
      </c>
      <c r="AT131" s="25" t="s">
        <v>187</v>
      </c>
      <c r="AU131" s="25" t="s">
        <v>81</v>
      </c>
      <c r="AY131" s="25" t="s">
        <v>154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5" t="s">
        <v>79</v>
      </c>
      <c r="BK131" s="213">
        <f t="shared" si="19"/>
        <v>0</v>
      </c>
      <c r="BL131" s="25" t="s">
        <v>692</v>
      </c>
      <c r="BM131" s="25" t="s">
        <v>1706</v>
      </c>
    </row>
    <row r="132" spans="2:65" s="1" customFormat="1" ht="16.5" customHeight="1">
      <c r="B132" s="42"/>
      <c r="C132" s="202" t="s">
        <v>511</v>
      </c>
      <c r="D132" s="202" t="s">
        <v>157</v>
      </c>
      <c r="E132" s="203" t="s">
        <v>1707</v>
      </c>
      <c r="F132" s="204" t="s">
        <v>1708</v>
      </c>
      <c r="G132" s="205" t="s">
        <v>228</v>
      </c>
      <c r="H132" s="206">
        <v>15.26</v>
      </c>
      <c r="I132" s="207"/>
      <c r="J132" s="208">
        <f t="shared" si="10"/>
        <v>0</v>
      </c>
      <c r="K132" s="204" t="s">
        <v>21</v>
      </c>
      <c r="L132" s="62"/>
      <c r="M132" s="209" t="s">
        <v>21</v>
      </c>
      <c r="N132" s="210" t="s">
        <v>42</v>
      </c>
      <c r="O132" s="43"/>
      <c r="P132" s="211">
        <f t="shared" si="11"/>
        <v>0</v>
      </c>
      <c r="Q132" s="211">
        <v>0</v>
      </c>
      <c r="R132" s="211">
        <f t="shared" si="12"/>
        <v>0</v>
      </c>
      <c r="S132" s="211">
        <v>0</v>
      </c>
      <c r="T132" s="212">
        <f t="shared" si="13"/>
        <v>0</v>
      </c>
      <c r="AR132" s="25" t="s">
        <v>536</v>
      </c>
      <c r="AT132" s="25" t="s">
        <v>157</v>
      </c>
      <c r="AU132" s="25" t="s">
        <v>81</v>
      </c>
      <c r="AY132" s="25" t="s">
        <v>154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5" t="s">
        <v>79</v>
      </c>
      <c r="BK132" s="213">
        <f t="shared" si="19"/>
        <v>0</v>
      </c>
      <c r="BL132" s="25" t="s">
        <v>536</v>
      </c>
      <c r="BM132" s="25" t="s">
        <v>1709</v>
      </c>
    </row>
    <row r="133" spans="2:65" s="1" customFormat="1" ht="16.5" customHeight="1">
      <c r="B133" s="42"/>
      <c r="C133" s="202" t="s">
        <v>514</v>
      </c>
      <c r="D133" s="202" t="s">
        <v>157</v>
      </c>
      <c r="E133" s="203" t="s">
        <v>1710</v>
      </c>
      <c r="F133" s="204" t="s">
        <v>1711</v>
      </c>
      <c r="G133" s="205" t="s">
        <v>228</v>
      </c>
      <c r="H133" s="206">
        <v>48.95</v>
      </c>
      <c r="I133" s="207"/>
      <c r="J133" s="208">
        <f t="shared" si="10"/>
        <v>0</v>
      </c>
      <c r="K133" s="204" t="s">
        <v>21</v>
      </c>
      <c r="L133" s="62"/>
      <c r="M133" s="209" t="s">
        <v>21</v>
      </c>
      <c r="N133" s="210" t="s">
        <v>42</v>
      </c>
      <c r="O133" s="43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AR133" s="25" t="s">
        <v>536</v>
      </c>
      <c r="AT133" s="25" t="s">
        <v>157</v>
      </c>
      <c r="AU133" s="25" t="s">
        <v>81</v>
      </c>
      <c r="AY133" s="25" t="s">
        <v>154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5" t="s">
        <v>79</v>
      </c>
      <c r="BK133" s="213">
        <f t="shared" si="19"/>
        <v>0</v>
      </c>
      <c r="BL133" s="25" t="s">
        <v>536</v>
      </c>
      <c r="BM133" s="25" t="s">
        <v>1712</v>
      </c>
    </row>
    <row r="134" spans="2:65" s="1" customFormat="1" ht="16.5" customHeight="1">
      <c r="B134" s="42"/>
      <c r="C134" s="202" t="s">
        <v>518</v>
      </c>
      <c r="D134" s="202" t="s">
        <v>157</v>
      </c>
      <c r="E134" s="203" t="s">
        <v>1713</v>
      </c>
      <c r="F134" s="204" t="s">
        <v>1714</v>
      </c>
      <c r="G134" s="205" t="s">
        <v>228</v>
      </c>
      <c r="H134" s="206">
        <v>15</v>
      </c>
      <c r="I134" s="207"/>
      <c r="J134" s="208">
        <f t="shared" si="10"/>
        <v>0</v>
      </c>
      <c r="K134" s="204" t="s">
        <v>21</v>
      </c>
      <c r="L134" s="62"/>
      <c r="M134" s="209" t="s">
        <v>21</v>
      </c>
      <c r="N134" s="210" t="s">
        <v>42</v>
      </c>
      <c r="O134" s="43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5" t="s">
        <v>536</v>
      </c>
      <c r="AT134" s="25" t="s">
        <v>157</v>
      </c>
      <c r="AU134" s="25" t="s">
        <v>81</v>
      </c>
      <c r="AY134" s="25" t="s">
        <v>154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5" t="s">
        <v>79</v>
      </c>
      <c r="BK134" s="213">
        <f t="shared" si="19"/>
        <v>0</v>
      </c>
      <c r="BL134" s="25" t="s">
        <v>536</v>
      </c>
      <c r="BM134" s="25" t="s">
        <v>1715</v>
      </c>
    </row>
    <row r="135" spans="2:65" s="11" customFormat="1" ht="37.35" customHeight="1">
      <c r="B135" s="186"/>
      <c r="C135" s="187"/>
      <c r="D135" s="188" t="s">
        <v>70</v>
      </c>
      <c r="E135" s="189" t="s">
        <v>341</v>
      </c>
      <c r="F135" s="189" t="s">
        <v>342</v>
      </c>
      <c r="G135" s="187"/>
      <c r="H135" s="187"/>
      <c r="I135" s="190"/>
      <c r="J135" s="191">
        <f>BK135</f>
        <v>0</v>
      </c>
      <c r="K135" s="187"/>
      <c r="L135" s="192"/>
      <c r="M135" s="193"/>
      <c r="N135" s="194"/>
      <c r="O135" s="194"/>
      <c r="P135" s="195">
        <f>P136</f>
        <v>0</v>
      </c>
      <c r="Q135" s="194"/>
      <c r="R135" s="195">
        <f>R136</f>
        <v>0</v>
      </c>
      <c r="S135" s="194"/>
      <c r="T135" s="196">
        <f>T136</f>
        <v>0</v>
      </c>
      <c r="AR135" s="197" t="s">
        <v>161</v>
      </c>
      <c r="AT135" s="198" t="s">
        <v>70</v>
      </c>
      <c r="AU135" s="198" t="s">
        <v>71</v>
      </c>
      <c r="AY135" s="197" t="s">
        <v>154</v>
      </c>
      <c r="BK135" s="199">
        <f>BK136</f>
        <v>0</v>
      </c>
    </row>
    <row r="136" spans="2:65" s="11" customFormat="1" ht="19.899999999999999" customHeight="1">
      <c r="B136" s="186"/>
      <c r="C136" s="187"/>
      <c r="D136" s="188" t="s">
        <v>70</v>
      </c>
      <c r="E136" s="200" t="s">
        <v>343</v>
      </c>
      <c r="F136" s="200" t="s">
        <v>344</v>
      </c>
      <c r="G136" s="187"/>
      <c r="H136" s="187"/>
      <c r="I136" s="190"/>
      <c r="J136" s="201">
        <f>BK136</f>
        <v>0</v>
      </c>
      <c r="K136" s="187"/>
      <c r="L136" s="192"/>
      <c r="M136" s="193"/>
      <c r="N136" s="194"/>
      <c r="O136" s="194"/>
      <c r="P136" s="195">
        <f>SUM(P137:P146)</f>
        <v>0</v>
      </c>
      <c r="Q136" s="194"/>
      <c r="R136" s="195">
        <f>SUM(R137:R146)</f>
        <v>0</v>
      </c>
      <c r="S136" s="194"/>
      <c r="T136" s="196">
        <f>SUM(T137:T146)</f>
        <v>0</v>
      </c>
      <c r="AR136" s="197" t="s">
        <v>161</v>
      </c>
      <c r="AT136" s="198" t="s">
        <v>70</v>
      </c>
      <c r="AU136" s="198" t="s">
        <v>79</v>
      </c>
      <c r="AY136" s="197" t="s">
        <v>154</v>
      </c>
      <c r="BK136" s="199">
        <f>SUM(BK137:BK146)</f>
        <v>0</v>
      </c>
    </row>
    <row r="137" spans="2:65" s="1" customFormat="1" ht="51" customHeight="1">
      <c r="B137" s="42"/>
      <c r="C137" s="202" t="s">
        <v>832</v>
      </c>
      <c r="D137" s="202" t="s">
        <v>157</v>
      </c>
      <c r="E137" s="203" t="s">
        <v>346</v>
      </c>
      <c r="F137" s="204" t="s">
        <v>347</v>
      </c>
      <c r="G137" s="205" t="s">
        <v>348</v>
      </c>
      <c r="H137" s="206">
        <v>1</v>
      </c>
      <c r="I137" s="207"/>
      <c r="J137" s="208">
        <f t="shared" ref="J137:J146" si="20">ROUND(I137*H137,2)</f>
        <v>0</v>
      </c>
      <c r="K137" s="204" t="s">
        <v>21</v>
      </c>
      <c r="L137" s="62"/>
      <c r="M137" s="209" t="s">
        <v>21</v>
      </c>
      <c r="N137" s="210" t="s">
        <v>42</v>
      </c>
      <c r="O137" s="43"/>
      <c r="P137" s="211">
        <f t="shared" ref="P137:P146" si="21">O137*H137</f>
        <v>0</v>
      </c>
      <c r="Q137" s="211">
        <v>0</v>
      </c>
      <c r="R137" s="211">
        <f t="shared" ref="R137:R146" si="22">Q137*H137</f>
        <v>0</v>
      </c>
      <c r="S137" s="211">
        <v>0</v>
      </c>
      <c r="T137" s="212">
        <f t="shared" ref="T137:T146" si="23">S137*H137</f>
        <v>0</v>
      </c>
      <c r="AR137" s="25" t="s">
        <v>349</v>
      </c>
      <c r="AT137" s="25" t="s">
        <v>157</v>
      </c>
      <c r="AU137" s="25" t="s">
        <v>81</v>
      </c>
      <c r="AY137" s="25" t="s">
        <v>154</v>
      </c>
      <c r="BE137" s="213">
        <f t="shared" ref="BE137:BE146" si="24">IF(N137="základní",J137,0)</f>
        <v>0</v>
      </c>
      <c r="BF137" s="213">
        <f t="shared" ref="BF137:BF146" si="25">IF(N137="snížená",J137,0)</f>
        <v>0</v>
      </c>
      <c r="BG137" s="213">
        <f t="shared" ref="BG137:BG146" si="26">IF(N137="zákl. přenesená",J137,0)</f>
        <v>0</v>
      </c>
      <c r="BH137" s="213">
        <f t="shared" ref="BH137:BH146" si="27">IF(N137="sníž. přenesená",J137,0)</f>
        <v>0</v>
      </c>
      <c r="BI137" s="213">
        <f t="shared" ref="BI137:BI146" si="28">IF(N137="nulová",J137,0)</f>
        <v>0</v>
      </c>
      <c r="BJ137" s="25" t="s">
        <v>79</v>
      </c>
      <c r="BK137" s="213">
        <f t="shared" ref="BK137:BK146" si="29">ROUND(I137*H137,2)</f>
        <v>0</v>
      </c>
      <c r="BL137" s="25" t="s">
        <v>349</v>
      </c>
      <c r="BM137" s="25" t="s">
        <v>1716</v>
      </c>
    </row>
    <row r="138" spans="2:65" s="1" customFormat="1" ht="38.25" customHeight="1">
      <c r="B138" s="42"/>
      <c r="C138" s="202" t="s">
        <v>836</v>
      </c>
      <c r="D138" s="202" t="s">
        <v>157</v>
      </c>
      <c r="E138" s="203" t="s">
        <v>529</v>
      </c>
      <c r="F138" s="204" t="s">
        <v>530</v>
      </c>
      <c r="G138" s="205" t="s">
        <v>348</v>
      </c>
      <c r="H138" s="206">
        <v>1</v>
      </c>
      <c r="I138" s="207"/>
      <c r="J138" s="208">
        <f t="shared" si="20"/>
        <v>0</v>
      </c>
      <c r="K138" s="204" t="s">
        <v>21</v>
      </c>
      <c r="L138" s="62"/>
      <c r="M138" s="209" t="s">
        <v>21</v>
      </c>
      <c r="N138" s="210" t="s">
        <v>42</v>
      </c>
      <c r="O138" s="43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5" t="s">
        <v>349</v>
      </c>
      <c r="AT138" s="25" t="s">
        <v>157</v>
      </c>
      <c r="AU138" s="25" t="s">
        <v>81</v>
      </c>
      <c r="AY138" s="25" t="s">
        <v>154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5" t="s">
        <v>79</v>
      </c>
      <c r="BK138" s="213">
        <f t="shared" si="29"/>
        <v>0</v>
      </c>
      <c r="BL138" s="25" t="s">
        <v>349</v>
      </c>
      <c r="BM138" s="25" t="s">
        <v>1717</v>
      </c>
    </row>
    <row r="139" spans="2:65" s="1" customFormat="1" ht="38.25" customHeight="1">
      <c r="B139" s="42"/>
      <c r="C139" s="202" t="s">
        <v>841</v>
      </c>
      <c r="D139" s="202" t="s">
        <v>157</v>
      </c>
      <c r="E139" s="203" t="s">
        <v>533</v>
      </c>
      <c r="F139" s="204" t="s">
        <v>534</v>
      </c>
      <c r="G139" s="205" t="s">
        <v>348</v>
      </c>
      <c r="H139" s="206">
        <v>1</v>
      </c>
      <c r="I139" s="207"/>
      <c r="J139" s="208">
        <f t="shared" si="20"/>
        <v>0</v>
      </c>
      <c r="K139" s="204" t="s">
        <v>21</v>
      </c>
      <c r="L139" s="62"/>
      <c r="M139" s="209" t="s">
        <v>21</v>
      </c>
      <c r="N139" s="210" t="s">
        <v>42</v>
      </c>
      <c r="O139" s="43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5" t="s">
        <v>349</v>
      </c>
      <c r="AT139" s="25" t="s">
        <v>157</v>
      </c>
      <c r="AU139" s="25" t="s">
        <v>81</v>
      </c>
      <c r="AY139" s="25" t="s">
        <v>154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5" t="s">
        <v>79</v>
      </c>
      <c r="BK139" s="213">
        <f t="shared" si="29"/>
        <v>0</v>
      </c>
      <c r="BL139" s="25" t="s">
        <v>349</v>
      </c>
      <c r="BM139" s="25" t="s">
        <v>1718</v>
      </c>
    </row>
    <row r="140" spans="2:65" s="1" customFormat="1" ht="16.5" customHeight="1">
      <c r="B140" s="42"/>
      <c r="C140" s="202" t="s">
        <v>846</v>
      </c>
      <c r="D140" s="202" t="s">
        <v>157</v>
      </c>
      <c r="E140" s="203" t="s">
        <v>352</v>
      </c>
      <c r="F140" s="204" t="s">
        <v>353</v>
      </c>
      <c r="G140" s="205" t="s">
        <v>348</v>
      </c>
      <c r="H140" s="206">
        <v>1</v>
      </c>
      <c r="I140" s="207"/>
      <c r="J140" s="208">
        <f t="shared" si="20"/>
        <v>0</v>
      </c>
      <c r="K140" s="204" t="s">
        <v>21</v>
      </c>
      <c r="L140" s="62"/>
      <c r="M140" s="209" t="s">
        <v>21</v>
      </c>
      <c r="N140" s="210" t="s">
        <v>42</v>
      </c>
      <c r="O140" s="43"/>
      <c r="P140" s="211">
        <f t="shared" si="21"/>
        <v>0</v>
      </c>
      <c r="Q140" s="211">
        <v>0</v>
      </c>
      <c r="R140" s="211">
        <f t="shared" si="22"/>
        <v>0</v>
      </c>
      <c r="S140" s="211">
        <v>0</v>
      </c>
      <c r="T140" s="212">
        <f t="shared" si="23"/>
        <v>0</v>
      </c>
      <c r="AR140" s="25" t="s">
        <v>349</v>
      </c>
      <c r="AT140" s="25" t="s">
        <v>157</v>
      </c>
      <c r="AU140" s="25" t="s">
        <v>81</v>
      </c>
      <c r="AY140" s="25" t="s">
        <v>154</v>
      </c>
      <c r="BE140" s="213">
        <f t="shared" si="24"/>
        <v>0</v>
      </c>
      <c r="BF140" s="213">
        <f t="shared" si="25"/>
        <v>0</v>
      </c>
      <c r="BG140" s="213">
        <f t="shared" si="26"/>
        <v>0</v>
      </c>
      <c r="BH140" s="213">
        <f t="shared" si="27"/>
        <v>0</v>
      </c>
      <c r="BI140" s="213">
        <f t="shared" si="28"/>
        <v>0</v>
      </c>
      <c r="BJ140" s="25" t="s">
        <v>79</v>
      </c>
      <c r="BK140" s="213">
        <f t="shared" si="29"/>
        <v>0</v>
      </c>
      <c r="BL140" s="25" t="s">
        <v>349</v>
      </c>
      <c r="BM140" s="25" t="s">
        <v>1719</v>
      </c>
    </row>
    <row r="141" spans="2:65" s="1" customFormat="1" ht="25.5" customHeight="1">
      <c r="B141" s="42"/>
      <c r="C141" s="202" t="s">
        <v>500</v>
      </c>
      <c r="D141" s="202" t="s">
        <v>157</v>
      </c>
      <c r="E141" s="203" t="s">
        <v>356</v>
      </c>
      <c r="F141" s="204" t="s">
        <v>357</v>
      </c>
      <c r="G141" s="205" t="s">
        <v>348</v>
      </c>
      <c r="H141" s="206">
        <v>1</v>
      </c>
      <c r="I141" s="207"/>
      <c r="J141" s="208">
        <f t="shared" si="20"/>
        <v>0</v>
      </c>
      <c r="K141" s="204" t="s">
        <v>21</v>
      </c>
      <c r="L141" s="62"/>
      <c r="M141" s="209" t="s">
        <v>21</v>
      </c>
      <c r="N141" s="210" t="s">
        <v>42</v>
      </c>
      <c r="O141" s="43"/>
      <c r="P141" s="211">
        <f t="shared" si="21"/>
        <v>0</v>
      </c>
      <c r="Q141" s="211">
        <v>0</v>
      </c>
      <c r="R141" s="211">
        <f t="shared" si="22"/>
        <v>0</v>
      </c>
      <c r="S141" s="211">
        <v>0</v>
      </c>
      <c r="T141" s="212">
        <f t="shared" si="23"/>
        <v>0</v>
      </c>
      <c r="AR141" s="25" t="s">
        <v>349</v>
      </c>
      <c r="AT141" s="25" t="s">
        <v>157</v>
      </c>
      <c r="AU141" s="25" t="s">
        <v>81</v>
      </c>
      <c r="AY141" s="25" t="s">
        <v>154</v>
      </c>
      <c r="BE141" s="213">
        <f t="shared" si="24"/>
        <v>0</v>
      </c>
      <c r="BF141" s="213">
        <f t="shared" si="25"/>
        <v>0</v>
      </c>
      <c r="BG141" s="213">
        <f t="shared" si="26"/>
        <v>0</v>
      </c>
      <c r="BH141" s="213">
        <f t="shared" si="27"/>
        <v>0</v>
      </c>
      <c r="BI141" s="213">
        <f t="shared" si="28"/>
        <v>0</v>
      </c>
      <c r="BJ141" s="25" t="s">
        <v>79</v>
      </c>
      <c r="BK141" s="213">
        <f t="shared" si="29"/>
        <v>0</v>
      </c>
      <c r="BL141" s="25" t="s">
        <v>349</v>
      </c>
      <c r="BM141" s="25" t="s">
        <v>1720</v>
      </c>
    </row>
    <row r="142" spans="2:65" s="1" customFormat="1" ht="25.5" customHeight="1">
      <c r="B142" s="42"/>
      <c r="C142" s="202" t="s">
        <v>437</v>
      </c>
      <c r="D142" s="202" t="s">
        <v>157</v>
      </c>
      <c r="E142" s="203" t="s">
        <v>545</v>
      </c>
      <c r="F142" s="204" t="s">
        <v>546</v>
      </c>
      <c r="G142" s="205" t="s">
        <v>348</v>
      </c>
      <c r="H142" s="206">
        <v>1</v>
      </c>
      <c r="I142" s="207"/>
      <c r="J142" s="208">
        <f t="shared" si="20"/>
        <v>0</v>
      </c>
      <c r="K142" s="204" t="s">
        <v>21</v>
      </c>
      <c r="L142" s="62"/>
      <c r="M142" s="209" t="s">
        <v>21</v>
      </c>
      <c r="N142" s="210" t="s">
        <v>42</v>
      </c>
      <c r="O142" s="43"/>
      <c r="P142" s="211">
        <f t="shared" si="21"/>
        <v>0</v>
      </c>
      <c r="Q142" s="211">
        <v>0</v>
      </c>
      <c r="R142" s="211">
        <f t="shared" si="22"/>
        <v>0</v>
      </c>
      <c r="S142" s="211">
        <v>0</v>
      </c>
      <c r="T142" s="212">
        <f t="shared" si="23"/>
        <v>0</v>
      </c>
      <c r="AR142" s="25" t="s">
        <v>349</v>
      </c>
      <c r="AT142" s="25" t="s">
        <v>157</v>
      </c>
      <c r="AU142" s="25" t="s">
        <v>81</v>
      </c>
      <c r="AY142" s="25" t="s">
        <v>154</v>
      </c>
      <c r="BE142" s="213">
        <f t="shared" si="24"/>
        <v>0</v>
      </c>
      <c r="BF142" s="213">
        <f t="shared" si="25"/>
        <v>0</v>
      </c>
      <c r="BG142" s="213">
        <f t="shared" si="26"/>
        <v>0</v>
      </c>
      <c r="BH142" s="213">
        <f t="shared" si="27"/>
        <v>0</v>
      </c>
      <c r="BI142" s="213">
        <f t="shared" si="28"/>
        <v>0</v>
      </c>
      <c r="BJ142" s="25" t="s">
        <v>79</v>
      </c>
      <c r="BK142" s="213">
        <f t="shared" si="29"/>
        <v>0</v>
      </c>
      <c r="BL142" s="25" t="s">
        <v>349</v>
      </c>
      <c r="BM142" s="25" t="s">
        <v>1721</v>
      </c>
    </row>
    <row r="143" spans="2:65" s="1" customFormat="1" ht="25.5" customHeight="1">
      <c r="B143" s="42"/>
      <c r="C143" s="202" t="s">
        <v>504</v>
      </c>
      <c r="D143" s="202" t="s">
        <v>157</v>
      </c>
      <c r="E143" s="203" t="s">
        <v>553</v>
      </c>
      <c r="F143" s="204" t="s">
        <v>554</v>
      </c>
      <c r="G143" s="205" t="s">
        <v>348</v>
      </c>
      <c r="H143" s="206">
        <v>1</v>
      </c>
      <c r="I143" s="207"/>
      <c r="J143" s="208">
        <f t="shared" si="20"/>
        <v>0</v>
      </c>
      <c r="K143" s="204" t="s">
        <v>21</v>
      </c>
      <c r="L143" s="62"/>
      <c r="M143" s="209" t="s">
        <v>21</v>
      </c>
      <c r="N143" s="210" t="s">
        <v>42</v>
      </c>
      <c r="O143" s="43"/>
      <c r="P143" s="211">
        <f t="shared" si="21"/>
        <v>0</v>
      </c>
      <c r="Q143" s="211">
        <v>0</v>
      </c>
      <c r="R143" s="211">
        <f t="shared" si="22"/>
        <v>0</v>
      </c>
      <c r="S143" s="211">
        <v>0</v>
      </c>
      <c r="T143" s="212">
        <f t="shared" si="23"/>
        <v>0</v>
      </c>
      <c r="AR143" s="25" t="s">
        <v>349</v>
      </c>
      <c r="AT143" s="25" t="s">
        <v>157</v>
      </c>
      <c r="AU143" s="25" t="s">
        <v>81</v>
      </c>
      <c r="AY143" s="25" t="s">
        <v>154</v>
      </c>
      <c r="BE143" s="213">
        <f t="shared" si="24"/>
        <v>0</v>
      </c>
      <c r="BF143" s="213">
        <f t="shared" si="25"/>
        <v>0</v>
      </c>
      <c r="BG143" s="213">
        <f t="shared" si="26"/>
        <v>0</v>
      </c>
      <c r="BH143" s="213">
        <f t="shared" si="27"/>
        <v>0</v>
      </c>
      <c r="BI143" s="213">
        <f t="shared" si="28"/>
        <v>0</v>
      </c>
      <c r="BJ143" s="25" t="s">
        <v>79</v>
      </c>
      <c r="BK143" s="213">
        <f t="shared" si="29"/>
        <v>0</v>
      </c>
      <c r="BL143" s="25" t="s">
        <v>349</v>
      </c>
      <c r="BM143" s="25" t="s">
        <v>1722</v>
      </c>
    </row>
    <row r="144" spans="2:65" s="1" customFormat="1" ht="25.5" customHeight="1">
      <c r="B144" s="42"/>
      <c r="C144" s="202" t="s">
        <v>481</v>
      </c>
      <c r="D144" s="202" t="s">
        <v>157</v>
      </c>
      <c r="E144" s="203" t="s">
        <v>557</v>
      </c>
      <c r="F144" s="204" t="s">
        <v>558</v>
      </c>
      <c r="G144" s="205" t="s">
        <v>348</v>
      </c>
      <c r="H144" s="206">
        <v>1</v>
      </c>
      <c r="I144" s="207"/>
      <c r="J144" s="208">
        <f t="shared" si="20"/>
        <v>0</v>
      </c>
      <c r="K144" s="204" t="s">
        <v>21</v>
      </c>
      <c r="L144" s="62"/>
      <c r="M144" s="209" t="s">
        <v>21</v>
      </c>
      <c r="N144" s="210" t="s">
        <v>42</v>
      </c>
      <c r="O144" s="43"/>
      <c r="P144" s="211">
        <f t="shared" si="21"/>
        <v>0</v>
      </c>
      <c r="Q144" s="211">
        <v>0</v>
      </c>
      <c r="R144" s="211">
        <f t="shared" si="22"/>
        <v>0</v>
      </c>
      <c r="S144" s="211">
        <v>0</v>
      </c>
      <c r="T144" s="212">
        <f t="shared" si="23"/>
        <v>0</v>
      </c>
      <c r="AR144" s="25" t="s">
        <v>349</v>
      </c>
      <c r="AT144" s="25" t="s">
        <v>157</v>
      </c>
      <c r="AU144" s="25" t="s">
        <v>81</v>
      </c>
      <c r="AY144" s="25" t="s">
        <v>154</v>
      </c>
      <c r="BE144" s="213">
        <f t="shared" si="24"/>
        <v>0</v>
      </c>
      <c r="BF144" s="213">
        <f t="shared" si="25"/>
        <v>0</v>
      </c>
      <c r="BG144" s="213">
        <f t="shared" si="26"/>
        <v>0</v>
      </c>
      <c r="BH144" s="213">
        <f t="shared" si="27"/>
        <v>0</v>
      </c>
      <c r="BI144" s="213">
        <f t="shared" si="28"/>
        <v>0</v>
      </c>
      <c r="BJ144" s="25" t="s">
        <v>79</v>
      </c>
      <c r="BK144" s="213">
        <f t="shared" si="29"/>
        <v>0</v>
      </c>
      <c r="BL144" s="25" t="s">
        <v>349</v>
      </c>
      <c r="BM144" s="25" t="s">
        <v>1723</v>
      </c>
    </row>
    <row r="145" spans="2:65" s="1" customFormat="1" ht="16.5" customHeight="1">
      <c r="B145" s="42"/>
      <c r="C145" s="202" t="s">
        <v>477</v>
      </c>
      <c r="D145" s="202" t="s">
        <v>157</v>
      </c>
      <c r="E145" s="203" t="s">
        <v>561</v>
      </c>
      <c r="F145" s="204" t="s">
        <v>562</v>
      </c>
      <c r="G145" s="205" t="s">
        <v>348</v>
      </c>
      <c r="H145" s="206">
        <v>1</v>
      </c>
      <c r="I145" s="207"/>
      <c r="J145" s="208">
        <f t="shared" si="20"/>
        <v>0</v>
      </c>
      <c r="K145" s="204" t="s">
        <v>21</v>
      </c>
      <c r="L145" s="62"/>
      <c r="M145" s="209" t="s">
        <v>21</v>
      </c>
      <c r="N145" s="210" t="s">
        <v>42</v>
      </c>
      <c r="O145" s="43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5" t="s">
        <v>349</v>
      </c>
      <c r="AT145" s="25" t="s">
        <v>157</v>
      </c>
      <c r="AU145" s="25" t="s">
        <v>81</v>
      </c>
      <c r="AY145" s="25" t="s">
        <v>154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5" t="s">
        <v>79</v>
      </c>
      <c r="BK145" s="213">
        <f t="shared" si="29"/>
        <v>0</v>
      </c>
      <c r="BL145" s="25" t="s">
        <v>349</v>
      </c>
      <c r="BM145" s="25" t="s">
        <v>1724</v>
      </c>
    </row>
    <row r="146" spans="2:65" s="1" customFormat="1" ht="16.5" customHeight="1">
      <c r="B146" s="42"/>
      <c r="C146" s="202" t="s">
        <v>416</v>
      </c>
      <c r="D146" s="202" t="s">
        <v>157</v>
      </c>
      <c r="E146" s="203" t="s">
        <v>565</v>
      </c>
      <c r="F146" s="204" t="s">
        <v>566</v>
      </c>
      <c r="G146" s="205" t="s">
        <v>348</v>
      </c>
      <c r="H146" s="206">
        <v>1</v>
      </c>
      <c r="I146" s="207"/>
      <c r="J146" s="208">
        <f t="shared" si="20"/>
        <v>0</v>
      </c>
      <c r="K146" s="204" t="s">
        <v>21</v>
      </c>
      <c r="L146" s="62"/>
      <c r="M146" s="209" t="s">
        <v>21</v>
      </c>
      <c r="N146" s="239" t="s">
        <v>42</v>
      </c>
      <c r="O146" s="240"/>
      <c r="P146" s="241">
        <f t="shared" si="21"/>
        <v>0</v>
      </c>
      <c r="Q146" s="241">
        <v>0</v>
      </c>
      <c r="R146" s="241">
        <f t="shared" si="22"/>
        <v>0</v>
      </c>
      <c r="S146" s="241">
        <v>0</v>
      </c>
      <c r="T146" s="242">
        <f t="shared" si="23"/>
        <v>0</v>
      </c>
      <c r="AR146" s="25" t="s">
        <v>349</v>
      </c>
      <c r="AT146" s="25" t="s">
        <v>157</v>
      </c>
      <c r="AU146" s="25" t="s">
        <v>81</v>
      </c>
      <c r="AY146" s="25" t="s">
        <v>154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5" t="s">
        <v>79</v>
      </c>
      <c r="BK146" s="213">
        <f t="shared" si="29"/>
        <v>0</v>
      </c>
      <c r="BL146" s="25" t="s">
        <v>349</v>
      </c>
      <c r="BM146" s="25" t="s">
        <v>1725</v>
      </c>
    </row>
    <row r="147" spans="2:65" s="1" customFormat="1" ht="6.95" customHeight="1">
      <c r="B147" s="57"/>
      <c r="C147" s="58"/>
      <c r="D147" s="58"/>
      <c r="E147" s="58"/>
      <c r="F147" s="58"/>
      <c r="G147" s="58"/>
      <c r="H147" s="58"/>
      <c r="I147" s="149"/>
      <c r="J147" s="58"/>
      <c r="K147" s="58"/>
      <c r="L147" s="62"/>
    </row>
  </sheetData>
  <sheetProtection algorithmName="SHA-512" hashValue="qSZdT/8e3YIT7ihRAlau+4g3mPf43nych4inhPtQhRIqZLE9baq5GmFNY5RiZjV8xjvnia0ircAVmTB9o8Gt5g==" saltValue="D1mEz/4jJiVckJGehpBkZ1kctax1AyXfqBIbWZYSsoxUB2FOJM0UOoeSBgH2o1eHNF9yL2n44OZe2oRASUkQkw==" spinCount="100000" sheet="1" objects="1" scenarios="1" formatColumns="0" formatRows="0" autoFilter="0"/>
  <autoFilter ref="C82:K146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111</v>
      </c>
      <c r="G1" s="402" t="s">
        <v>112</v>
      </c>
      <c r="H1" s="402"/>
      <c r="I1" s="125"/>
      <c r="J1" s="124" t="s">
        <v>113</v>
      </c>
      <c r="K1" s="123" t="s">
        <v>114</v>
      </c>
      <c r="L1" s="124" t="s">
        <v>115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5" t="s">
        <v>110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81</v>
      </c>
    </row>
    <row r="4" spans="1:70" ht="36.950000000000003" customHeight="1">
      <c r="B4" s="29"/>
      <c r="C4" s="30"/>
      <c r="D4" s="31" t="s">
        <v>116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3" t="str">
        <f>'Rekapitulace stavby'!K6</f>
        <v>Horažďovice - Revitalizace sídliště Šumavská - Pod Vodojemem - II. etapa</v>
      </c>
      <c r="F7" s="404"/>
      <c r="G7" s="404"/>
      <c r="H7" s="404"/>
      <c r="I7" s="127"/>
      <c r="J7" s="30"/>
      <c r="K7" s="32"/>
    </row>
    <row r="8" spans="1:70" s="1" customFormat="1" ht="15">
      <c r="B8" s="42"/>
      <c r="C8" s="43"/>
      <c r="D8" s="38" t="s">
        <v>117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5" t="s">
        <v>1726</v>
      </c>
      <c r="F9" s="406"/>
      <c r="G9" s="406"/>
      <c r="H9" s="406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119</v>
      </c>
      <c r="G12" s="43"/>
      <c r="H12" s="43"/>
      <c r="I12" s="129" t="s">
        <v>25</v>
      </c>
      <c r="J12" s="130" t="str">
        <f>'Rekapitulace stavby'!AN8</f>
        <v>7. 1. 2019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119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119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94" t="s">
        <v>21</v>
      </c>
      <c r="F24" s="394"/>
      <c r="G24" s="394"/>
      <c r="H24" s="394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37</v>
      </c>
      <c r="E27" s="43"/>
      <c r="F27" s="43"/>
      <c r="G27" s="43"/>
      <c r="H27" s="43"/>
      <c r="I27" s="128"/>
      <c r="J27" s="138">
        <f>ROUND(J83,2)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39</v>
      </c>
      <c r="G29" s="43"/>
      <c r="H29" s="43"/>
      <c r="I29" s="139" t="s">
        <v>38</v>
      </c>
      <c r="J29" s="47" t="s">
        <v>40</v>
      </c>
      <c r="K29" s="46"/>
    </row>
    <row r="30" spans="2:11" s="1" customFormat="1" ht="14.45" customHeight="1">
      <c r="B30" s="42"/>
      <c r="C30" s="43"/>
      <c r="D30" s="50" t="s">
        <v>41</v>
      </c>
      <c r="E30" s="50" t="s">
        <v>42</v>
      </c>
      <c r="F30" s="140">
        <f>ROUND(SUM(BE83:BE193), 2)</f>
        <v>0</v>
      </c>
      <c r="G30" s="43"/>
      <c r="H30" s="43"/>
      <c r="I30" s="141">
        <v>0.21</v>
      </c>
      <c r="J30" s="140">
        <f>ROUND(ROUND((SUM(BE83:BE193)),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43</v>
      </c>
      <c r="F31" s="140">
        <f>ROUND(SUM(BF83:BF193), 2)</f>
        <v>0</v>
      </c>
      <c r="G31" s="43"/>
      <c r="H31" s="43"/>
      <c r="I31" s="141">
        <v>0.15</v>
      </c>
      <c r="J31" s="140">
        <f>ROUND(ROUND((SUM(BF83:BF193)),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44</v>
      </c>
      <c r="F32" s="140">
        <f>ROUND(SUM(BG83:BG193),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45</v>
      </c>
      <c r="F33" s="140">
        <f>ROUND(SUM(BH83:BH193),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ROUND(SUM(BI83:BI193),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47</v>
      </c>
      <c r="E36" s="80"/>
      <c r="F36" s="80"/>
      <c r="G36" s="144" t="s">
        <v>48</v>
      </c>
      <c r="H36" s="145" t="s">
        <v>49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120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3" t="str">
        <f>E7</f>
        <v>Horažďovice - Revitalizace sídliště Šumavská - Pod Vodojemem - II. etapa</v>
      </c>
      <c r="F45" s="404"/>
      <c r="G45" s="404"/>
      <c r="H45" s="404"/>
      <c r="I45" s="128"/>
      <c r="J45" s="43"/>
      <c r="K45" s="46"/>
    </row>
    <row r="46" spans="2:11" s="1" customFormat="1" ht="14.45" customHeight="1">
      <c r="B46" s="42"/>
      <c r="C46" s="38" t="s">
        <v>117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5" t="str">
        <f>E9</f>
        <v>04 - SO 04 Terénní a sadové úpravy</v>
      </c>
      <c r="F47" s="406"/>
      <c r="G47" s="406"/>
      <c r="H47" s="406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7. 1. 2019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33</v>
      </c>
      <c r="J51" s="394" t="str">
        <f>E21</f>
        <v xml:space="preserve"> 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121</v>
      </c>
      <c r="D54" s="142"/>
      <c r="E54" s="142"/>
      <c r="F54" s="142"/>
      <c r="G54" s="142"/>
      <c r="H54" s="142"/>
      <c r="I54" s="155"/>
      <c r="J54" s="156" t="s">
        <v>122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123</v>
      </c>
      <c r="D56" s="43"/>
      <c r="E56" s="43"/>
      <c r="F56" s="43"/>
      <c r="G56" s="43"/>
      <c r="H56" s="43"/>
      <c r="I56" s="128"/>
      <c r="J56" s="138">
        <f>J83</f>
        <v>0</v>
      </c>
      <c r="K56" s="46"/>
      <c r="AU56" s="25" t="s">
        <v>124</v>
      </c>
    </row>
    <row r="57" spans="2:47" s="8" customFormat="1" ht="24.95" customHeight="1">
      <c r="B57" s="159"/>
      <c r="C57" s="160"/>
      <c r="D57" s="161" t="s">
        <v>1727</v>
      </c>
      <c r="E57" s="162"/>
      <c r="F57" s="162"/>
      <c r="G57" s="162"/>
      <c r="H57" s="162"/>
      <c r="I57" s="163"/>
      <c r="J57" s="164">
        <f>J84</f>
        <v>0</v>
      </c>
      <c r="K57" s="165"/>
    </row>
    <row r="58" spans="2:47" s="9" customFormat="1" ht="19.899999999999999" customHeight="1">
      <c r="B58" s="166"/>
      <c r="C58" s="167"/>
      <c r="D58" s="168" t="s">
        <v>1728</v>
      </c>
      <c r="E58" s="169"/>
      <c r="F58" s="169"/>
      <c r="G58" s="169"/>
      <c r="H58" s="169"/>
      <c r="I58" s="170"/>
      <c r="J58" s="171">
        <f>J85</f>
        <v>0</v>
      </c>
      <c r="K58" s="172"/>
    </row>
    <row r="59" spans="2:47" s="9" customFormat="1" ht="19.899999999999999" customHeight="1">
      <c r="B59" s="166"/>
      <c r="C59" s="167"/>
      <c r="D59" s="168" t="s">
        <v>128</v>
      </c>
      <c r="E59" s="169"/>
      <c r="F59" s="169"/>
      <c r="G59" s="169"/>
      <c r="H59" s="169"/>
      <c r="I59" s="170"/>
      <c r="J59" s="171">
        <f>J181</f>
        <v>0</v>
      </c>
      <c r="K59" s="172"/>
    </row>
    <row r="60" spans="2:47" s="9" customFormat="1" ht="19.899999999999999" customHeight="1">
      <c r="B60" s="166"/>
      <c r="C60" s="167"/>
      <c r="D60" s="168" t="s">
        <v>130</v>
      </c>
      <c r="E60" s="169"/>
      <c r="F60" s="169"/>
      <c r="G60" s="169"/>
      <c r="H60" s="169"/>
      <c r="I60" s="170"/>
      <c r="J60" s="171">
        <f>J183</f>
        <v>0</v>
      </c>
      <c r="K60" s="172"/>
    </row>
    <row r="61" spans="2:47" s="9" customFormat="1" ht="19.899999999999999" customHeight="1">
      <c r="B61" s="166"/>
      <c r="C61" s="167"/>
      <c r="D61" s="168" t="s">
        <v>132</v>
      </c>
      <c r="E61" s="169"/>
      <c r="F61" s="169"/>
      <c r="G61" s="169"/>
      <c r="H61" s="169"/>
      <c r="I61" s="170"/>
      <c r="J61" s="171">
        <f>J186</f>
        <v>0</v>
      </c>
      <c r="K61" s="172"/>
    </row>
    <row r="62" spans="2:47" s="8" customFormat="1" ht="24.95" customHeight="1">
      <c r="B62" s="159"/>
      <c r="C62" s="160"/>
      <c r="D62" s="161" t="s">
        <v>136</v>
      </c>
      <c r="E62" s="162"/>
      <c r="F62" s="162"/>
      <c r="G62" s="162"/>
      <c r="H62" s="162"/>
      <c r="I62" s="163"/>
      <c r="J62" s="164">
        <f>J189</f>
        <v>0</v>
      </c>
      <c r="K62" s="165"/>
    </row>
    <row r="63" spans="2:47" s="9" customFormat="1" ht="19.899999999999999" customHeight="1">
      <c r="B63" s="166"/>
      <c r="C63" s="167"/>
      <c r="D63" s="168" t="s">
        <v>137</v>
      </c>
      <c r="E63" s="169"/>
      <c r="F63" s="169"/>
      <c r="G63" s="169"/>
      <c r="H63" s="169"/>
      <c r="I63" s="170"/>
      <c r="J63" s="171">
        <f>J190</f>
        <v>0</v>
      </c>
      <c r="K63" s="172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50000000000003" customHeight="1">
      <c r="B70" s="42"/>
      <c r="C70" s="63" t="s">
        <v>138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6.5" customHeight="1">
      <c r="B73" s="42"/>
      <c r="C73" s="64"/>
      <c r="D73" s="64"/>
      <c r="E73" s="399" t="str">
        <f>E7</f>
        <v>Horažďovice - Revitalizace sídliště Šumavská - Pod Vodojemem - II. etapa</v>
      </c>
      <c r="F73" s="400"/>
      <c r="G73" s="400"/>
      <c r="H73" s="400"/>
      <c r="I73" s="173"/>
      <c r="J73" s="64"/>
      <c r="K73" s="64"/>
      <c r="L73" s="62"/>
    </row>
    <row r="74" spans="2:12" s="1" customFormat="1" ht="14.45" customHeight="1">
      <c r="B74" s="42"/>
      <c r="C74" s="66" t="s">
        <v>117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7.25" customHeight="1">
      <c r="B75" s="42"/>
      <c r="C75" s="64"/>
      <c r="D75" s="64"/>
      <c r="E75" s="371" t="str">
        <f>E9</f>
        <v>04 - SO 04 Terénní a sadové úpravy</v>
      </c>
      <c r="F75" s="401"/>
      <c r="G75" s="401"/>
      <c r="H75" s="401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4" t="str">
        <f>F12</f>
        <v xml:space="preserve"> </v>
      </c>
      <c r="G77" s="64"/>
      <c r="H77" s="64"/>
      <c r="I77" s="175" t="s">
        <v>25</v>
      </c>
      <c r="J77" s="74" t="str">
        <f>IF(J12="","",J12)</f>
        <v>7. 1. 2019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5">
      <c r="B79" s="42"/>
      <c r="C79" s="66" t="s">
        <v>27</v>
      </c>
      <c r="D79" s="64"/>
      <c r="E79" s="64"/>
      <c r="F79" s="174" t="str">
        <f>E15</f>
        <v xml:space="preserve"> </v>
      </c>
      <c r="G79" s="64"/>
      <c r="H79" s="64"/>
      <c r="I79" s="175" t="s">
        <v>33</v>
      </c>
      <c r="J79" s="174" t="str">
        <f>E21</f>
        <v xml:space="preserve"> 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4" t="str">
        <f>IF(E18="","",E18)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6"/>
      <c r="C82" s="177" t="s">
        <v>139</v>
      </c>
      <c r="D82" s="178" t="s">
        <v>56</v>
      </c>
      <c r="E82" s="178" t="s">
        <v>52</v>
      </c>
      <c r="F82" s="178" t="s">
        <v>140</v>
      </c>
      <c r="G82" s="178" t="s">
        <v>141</v>
      </c>
      <c r="H82" s="178" t="s">
        <v>142</v>
      </c>
      <c r="I82" s="179" t="s">
        <v>143</v>
      </c>
      <c r="J82" s="178" t="s">
        <v>122</v>
      </c>
      <c r="K82" s="180" t="s">
        <v>144</v>
      </c>
      <c r="L82" s="181"/>
      <c r="M82" s="82" t="s">
        <v>145</v>
      </c>
      <c r="N82" s="83" t="s">
        <v>41</v>
      </c>
      <c r="O82" s="83" t="s">
        <v>146</v>
      </c>
      <c r="P82" s="83" t="s">
        <v>147</v>
      </c>
      <c r="Q82" s="83" t="s">
        <v>148</v>
      </c>
      <c r="R82" s="83" t="s">
        <v>149</v>
      </c>
      <c r="S82" s="83" t="s">
        <v>150</v>
      </c>
      <c r="T82" s="84" t="s">
        <v>151</v>
      </c>
    </row>
    <row r="83" spans="2:65" s="1" customFormat="1" ht="29.25" customHeight="1">
      <c r="B83" s="42"/>
      <c r="C83" s="88" t="s">
        <v>123</v>
      </c>
      <c r="D83" s="64"/>
      <c r="E83" s="64"/>
      <c r="F83" s="64"/>
      <c r="G83" s="64"/>
      <c r="H83" s="64"/>
      <c r="I83" s="173"/>
      <c r="J83" s="182">
        <f>BK83</f>
        <v>0</v>
      </c>
      <c r="K83" s="64"/>
      <c r="L83" s="62"/>
      <c r="M83" s="85"/>
      <c r="N83" s="86"/>
      <c r="O83" s="86"/>
      <c r="P83" s="183">
        <f>P84+P189</f>
        <v>0</v>
      </c>
      <c r="Q83" s="86"/>
      <c r="R83" s="183">
        <f>R84+R189</f>
        <v>255.75194999999999</v>
      </c>
      <c r="S83" s="86"/>
      <c r="T83" s="184">
        <f>T84+T189</f>
        <v>0</v>
      </c>
      <c r="AT83" s="25" t="s">
        <v>70</v>
      </c>
      <c r="AU83" s="25" t="s">
        <v>124</v>
      </c>
      <c r="BK83" s="185">
        <f>BK84+BK189</f>
        <v>0</v>
      </c>
    </row>
    <row r="84" spans="2:65" s="11" customFormat="1" ht="37.35" customHeight="1">
      <c r="B84" s="186"/>
      <c r="C84" s="187"/>
      <c r="D84" s="188" t="s">
        <v>70</v>
      </c>
      <c r="E84" s="189" t="s">
        <v>152</v>
      </c>
      <c r="F84" s="189" t="s">
        <v>1729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P85+P181+P183+P186</f>
        <v>0</v>
      </c>
      <c r="Q84" s="194"/>
      <c r="R84" s="195">
        <f>R85+R181+R183+R186</f>
        <v>255.75194999999999</v>
      </c>
      <c r="S84" s="194"/>
      <c r="T84" s="196">
        <f>T85+T181+T183+T186</f>
        <v>0</v>
      </c>
      <c r="AR84" s="197" t="s">
        <v>79</v>
      </c>
      <c r="AT84" s="198" t="s">
        <v>70</v>
      </c>
      <c r="AU84" s="198" t="s">
        <v>71</v>
      </c>
      <c r="AY84" s="197" t="s">
        <v>154</v>
      </c>
      <c r="BK84" s="199">
        <f>BK85+BK181+BK183+BK186</f>
        <v>0</v>
      </c>
    </row>
    <row r="85" spans="2:65" s="11" customFormat="1" ht="19.899999999999999" customHeight="1">
      <c r="B85" s="186"/>
      <c r="C85" s="187"/>
      <c r="D85" s="188" t="s">
        <v>70</v>
      </c>
      <c r="E85" s="200" t="s">
        <v>79</v>
      </c>
      <c r="F85" s="200" t="s">
        <v>1730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SUM(P86:P180)</f>
        <v>0</v>
      </c>
      <c r="Q85" s="194"/>
      <c r="R85" s="195">
        <f>SUM(R86:R180)</f>
        <v>255.74814000000001</v>
      </c>
      <c r="S85" s="194"/>
      <c r="T85" s="196">
        <f>SUM(T86:T180)</f>
        <v>0</v>
      </c>
      <c r="AR85" s="197" t="s">
        <v>79</v>
      </c>
      <c r="AT85" s="198" t="s">
        <v>70</v>
      </c>
      <c r="AU85" s="198" t="s">
        <v>79</v>
      </c>
      <c r="AY85" s="197" t="s">
        <v>154</v>
      </c>
      <c r="BK85" s="199">
        <f>SUM(BK86:BK180)</f>
        <v>0</v>
      </c>
    </row>
    <row r="86" spans="2:65" s="1" customFormat="1" ht="25.5" customHeight="1">
      <c r="B86" s="42"/>
      <c r="C86" s="202" t="s">
        <v>79</v>
      </c>
      <c r="D86" s="202" t="s">
        <v>157</v>
      </c>
      <c r="E86" s="203" t="s">
        <v>1731</v>
      </c>
      <c r="F86" s="204" t="s">
        <v>1732</v>
      </c>
      <c r="G86" s="205" t="s">
        <v>195</v>
      </c>
      <c r="H86" s="206">
        <v>100</v>
      </c>
      <c r="I86" s="207"/>
      <c r="J86" s="208">
        <f t="shared" ref="J86:J95" si="0">ROUND(I86*H86,2)</f>
        <v>0</v>
      </c>
      <c r="K86" s="204" t="s">
        <v>21</v>
      </c>
      <c r="L86" s="62"/>
      <c r="M86" s="209" t="s">
        <v>21</v>
      </c>
      <c r="N86" s="210" t="s">
        <v>42</v>
      </c>
      <c r="O86" s="43"/>
      <c r="P86" s="211">
        <f t="shared" ref="P86:P95" si="1">O86*H86</f>
        <v>0</v>
      </c>
      <c r="Q86" s="211">
        <v>0</v>
      </c>
      <c r="R86" s="211">
        <f t="shared" ref="R86:R95" si="2">Q86*H86</f>
        <v>0</v>
      </c>
      <c r="S86" s="211">
        <v>0</v>
      </c>
      <c r="T86" s="212">
        <f t="shared" ref="T86:T95" si="3">S86*H86</f>
        <v>0</v>
      </c>
      <c r="AR86" s="25" t="s">
        <v>161</v>
      </c>
      <c r="AT86" s="25" t="s">
        <v>157</v>
      </c>
      <c r="AU86" s="25" t="s">
        <v>81</v>
      </c>
      <c r="AY86" s="25" t="s">
        <v>154</v>
      </c>
      <c r="BE86" s="213">
        <f t="shared" ref="BE86:BE95" si="4">IF(N86="základní",J86,0)</f>
        <v>0</v>
      </c>
      <c r="BF86" s="213">
        <f t="shared" ref="BF86:BF95" si="5">IF(N86="snížená",J86,0)</f>
        <v>0</v>
      </c>
      <c r="BG86" s="213">
        <f t="shared" ref="BG86:BG95" si="6">IF(N86="zákl. přenesená",J86,0)</f>
        <v>0</v>
      </c>
      <c r="BH86" s="213">
        <f t="shared" ref="BH86:BH95" si="7">IF(N86="sníž. přenesená",J86,0)</f>
        <v>0</v>
      </c>
      <c r="BI86" s="213">
        <f t="shared" ref="BI86:BI95" si="8">IF(N86="nulová",J86,0)</f>
        <v>0</v>
      </c>
      <c r="BJ86" s="25" t="s">
        <v>79</v>
      </c>
      <c r="BK86" s="213">
        <f t="shared" ref="BK86:BK95" si="9">ROUND(I86*H86,2)</f>
        <v>0</v>
      </c>
      <c r="BL86" s="25" t="s">
        <v>161</v>
      </c>
      <c r="BM86" s="25" t="s">
        <v>1733</v>
      </c>
    </row>
    <row r="87" spans="2:65" s="1" customFormat="1" ht="16.5" customHeight="1">
      <c r="B87" s="42"/>
      <c r="C87" s="202" t="s">
        <v>81</v>
      </c>
      <c r="D87" s="202" t="s">
        <v>157</v>
      </c>
      <c r="E87" s="203" t="s">
        <v>1734</v>
      </c>
      <c r="F87" s="204" t="s">
        <v>1735</v>
      </c>
      <c r="G87" s="205" t="s">
        <v>215</v>
      </c>
      <c r="H87" s="206">
        <v>1</v>
      </c>
      <c r="I87" s="207"/>
      <c r="J87" s="208">
        <f t="shared" si="0"/>
        <v>0</v>
      </c>
      <c r="K87" s="204" t="s">
        <v>21</v>
      </c>
      <c r="L87" s="62"/>
      <c r="M87" s="209" t="s">
        <v>21</v>
      </c>
      <c r="N87" s="210" t="s">
        <v>42</v>
      </c>
      <c r="O87" s="43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5" t="s">
        <v>161</v>
      </c>
      <c r="AT87" s="25" t="s">
        <v>157</v>
      </c>
      <c r="AU87" s="25" t="s">
        <v>81</v>
      </c>
      <c r="AY87" s="25" t="s">
        <v>154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5" t="s">
        <v>79</v>
      </c>
      <c r="BK87" s="213">
        <f t="shared" si="9"/>
        <v>0</v>
      </c>
      <c r="BL87" s="25" t="s">
        <v>161</v>
      </c>
      <c r="BM87" s="25" t="s">
        <v>1736</v>
      </c>
    </row>
    <row r="88" spans="2:65" s="1" customFormat="1" ht="16.5" customHeight="1">
      <c r="B88" s="42"/>
      <c r="C88" s="202" t="s">
        <v>156</v>
      </c>
      <c r="D88" s="202" t="s">
        <v>157</v>
      </c>
      <c r="E88" s="203" t="s">
        <v>1737</v>
      </c>
      <c r="F88" s="204" t="s">
        <v>1738</v>
      </c>
      <c r="G88" s="205" t="s">
        <v>215</v>
      </c>
      <c r="H88" s="206">
        <v>4</v>
      </c>
      <c r="I88" s="207"/>
      <c r="J88" s="208">
        <f t="shared" si="0"/>
        <v>0</v>
      </c>
      <c r="K88" s="204" t="s">
        <v>21</v>
      </c>
      <c r="L88" s="62"/>
      <c r="M88" s="209" t="s">
        <v>21</v>
      </c>
      <c r="N88" s="210" t="s">
        <v>42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5" t="s">
        <v>161</v>
      </c>
      <c r="AT88" s="25" t="s">
        <v>157</v>
      </c>
      <c r="AU88" s="25" t="s">
        <v>81</v>
      </c>
      <c r="AY88" s="25" t="s">
        <v>154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79</v>
      </c>
      <c r="BK88" s="213">
        <f t="shared" si="9"/>
        <v>0</v>
      </c>
      <c r="BL88" s="25" t="s">
        <v>161</v>
      </c>
      <c r="BM88" s="25" t="s">
        <v>1739</v>
      </c>
    </row>
    <row r="89" spans="2:65" s="1" customFormat="1" ht="16.5" customHeight="1">
      <c r="B89" s="42"/>
      <c r="C89" s="202" t="s">
        <v>161</v>
      </c>
      <c r="D89" s="202" t="s">
        <v>157</v>
      </c>
      <c r="E89" s="203" t="s">
        <v>1740</v>
      </c>
      <c r="F89" s="204" t="s">
        <v>1741</v>
      </c>
      <c r="G89" s="205" t="s">
        <v>215</v>
      </c>
      <c r="H89" s="206">
        <v>1</v>
      </c>
      <c r="I89" s="207"/>
      <c r="J89" s="208">
        <f t="shared" si="0"/>
        <v>0</v>
      </c>
      <c r="K89" s="204" t="s">
        <v>21</v>
      </c>
      <c r="L89" s="62"/>
      <c r="M89" s="209" t="s">
        <v>21</v>
      </c>
      <c r="N89" s="210" t="s">
        <v>42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5" t="s">
        <v>161</v>
      </c>
      <c r="AT89" s="25" t="s">
        <v>157</v>
      </c>
      <c r="AU89" s="25" t="s">
        <v>81</v>
      </c>
      <c r="AY89" s="25" t="s">
        <v>154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79</v>
      </c>
      <c r="BK89" s="213">
        <f t="shared" si="9"/>
        <v>0</v>
      </c>
      <c r="BL89" s="25" t="s">
        <v>161</v>
      </c>
      <c r="BM89" s="25" t="s">
        <v>1742</v>
      </c>
    </row>
    <row r="90" spans="2:65" s="1" customFormat="1" ht="16.5" customHeight="1">
      <c r="B90" s="42"/>
      <c r="C90" s="202" t="s">
        <v>168</v>
      </c>
      <c r="D90" s="202" t="s">
        <v>157</v>
      </c>
      <c r="E90" s="203" t="s">
        <v>1743</v>
      </c>
      <c r="F90" s="204" t="s">
        <v>1744</v>
      </c>
      <c r="G90" s="205" t="s">
        <v>215</v>
      </c>
      <c r="H90" s="206">
        <v>5</v>
      </c>
      <c r="I90" s="207"/>
      <c r="J90" s="208">
        <f t="shared" si="0"/>
        <v>0</v>
      </c>
      <c r="K90" s="204" t="s">
        <v>21</v>
      </c>
      <c r="L90" s="62"/>
      <c r="M90" s="209" t="s">
        <v>21</v>
      </c>
      <c r="N90" s="210" t="s">
        <v>42</v>
      </c>
      <c r="O90" s="43"/>
      <c r="P90" s="211">
        <f t="shared" si="1"/>
        <v>0</v>
      </c>
      <c r="Q90" s="211">
        <v>5.0000000000000002E-5</v>
      </c>
      <c r="R90" s="211">
        <f t="shared" si="2"/>
        <v>2.5000000000000001E-4</v>
      </c>
      <c r="S90" s="211">
        <v>0</v>
      </c>
      <c r="T90" s="212">
        <f t="shared" si="3"/>
        <v>0</v>
      </c>
      <c r="AR90" s="25" t="s">
        <v>161</v>
      </c>
      <c r="AT90" s="25" t="s">
        <v>157</v>
      </c>
      <c r="AU90" s="25" t="s">
        <v>81</v>
      </c>
      <c r="AY90" s="25" t="s">
        <v>154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79</v>
      </c>
      <c r="BK90" s="213">
        <f t="shared" si="9"/>
        <v>0</v>
      </c>
      <c r="BL90" s="25" t="s">
        <v>161</v>
      </c>
      <c r="BM90" s="25" t="s">
        <v>1745</v>
      </c>
    </row>
    <row r="91" spans="2:65" s="1" customFormat="1" ht="16.5" customHeight="1">
      <c r="B91" s="42"/>
      <c r="C91" s="202" t="s">
        <v>172</v>
      </c>
      <c r="D91" s="202" t="s">
        <v>157</v>
      </c>
      <c r="E91" s="203" t="s">
        <v>1746</v>
      </c>
      <c r="F91" s="204" t="s">
        <v>1747</v>
      </c>
      <c r="G91" s="205" t="s">
        <v>215</v>
      </c>
      <c r="H91" s="206">
        <v>1</v>
      </c>
      <c r="I91" s="207"/>
      <c r="J91" s="208">
        <f t="shared" si="0"/>
        <v>0</v>
      </c>
      <c r="K91" s="204" t="s">
        <v>21</v>
      </c>
      <c r="L91" s="62"/>
      <c r="M91" s="209" t="s">
        <v>21</v>
      </c>
      <c r="N91" s="210" t="s">
        <v>42</v>
      </c>
      <c r="O91" s="43"/>
      <c r="P91" s="211">
        <f t="shared" si="1"/>
        <v>0</v>
      </c>
      <c r="Q91" s="211">
        <v>5.0000000000000002E-5</v>
      </c>
      <c r="R91" s="211">
        <f t="shared" si="2"/>
        <v>5.0000000000000002E-5</v>
      </c>
      <c r="S91" s="211">
        <v>0</v>
      </c>
      <c r="T91" s="212">
        <f t="shared" si="3"/>
        <v>0</v>
      </c>
      <c r="AR91" s="25" t="s">
        <v>161</v>
      </c>
      <c r="AT91" s="25" t="s">
        <v>157</v>
      </c>
      <c r="AU91" s="25" t="s">
        <v>81</v>
      </c>
      <c r="AY91" s="25" t="s">
        <v>154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79</v>
      </c>
      <c r="BK91" s="213">
        <f t="shared" si="9"/>
        <v>0</v>
      </c>
      <c r="BL91" s="25" t="s">
        <v>161</v>
      </c>
      <c r="BM91" s="25" t="s">
        <v>1748</v>
      </c>
    </row>
    <row r="92" spans="2:65" s="1" customFormat="1" ht="25.5" customHeight="1">
      <c r="B92" s="42"/>
      <c r="C92" s="202" t="s">
        <v>176</v>
      </c>
      <c r="D92" s="202" t="s">
        <v>157</v>
      </c>
      <c r="E92" s="203" t="s">
        <v>1749</v>
      </c>
      <c r="F92" s="204" t="s">
        <v>1750</v>
      </c>
      <c r="G92" s="205" t="s">
        <v>195</v>
      </c>
      <c r="H92" s="206">
        <v>6</v>
      </c>
      <c r="I92" s="207"/>
      <c r="J92" s="208">
        <f t="shared" si="0"/>
        <v>0</v>
      </c>
      <c r="K92" s="204" t="s">
        <v>21</v>
      </c>
      <c r="L92" s="62"/>
      <c r="M92" s="209" t="s">
        <v>21</v>
      </c>
      <c r="N92" s="210" t="s">
        <v>42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5" t="s">
        <v>161</v>
      </c>
      <c r="AT92" s="25" t="s">
        <v>157</v>
      </c>
      <c r="AU92" s="25" t="s">
        <v>81</v>
      </c>
      <c r="AY92" s="25" t="s">
        <v>154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79</v>
      </c>
      <c r="BK92" s="213">
        <f t="shared" si="9"/>
        <v>0</v>
      </c>
      <c r="BL92" s="25" t="s">
        <v>161</v>
      </c>
      <c r="BM92" s="25" t="s">
        <v>1751</v>
      </c>
    </row>
    <row r="93" spans="2:65" s="1" customFormat="1" ht="25.5" customHeight="1">
      <c r="B93" s="42"/>
      <c r="C93" s="202" t="s">
        <v>190</v>
      </c>
      <c r="D93" s="202" t="s">
        <v>157</v>
      </c>
      <c r="E93" s="203" t="s">
        <v>1752</v>
      </c>
      <c r="F93" s="204" t="s">
        <v>1753</v>
      </c>
      <c r="G93" s="205" t="s">
        <v>195</v>
      </c>
      <c r="H93" s="206">
        <v>6</v>
      </c>
      <c r="I93" s="207"/>
      <c r="J93" s="208">
        <f t="shared" si="0"/>
        <v>0</v>
      </c>
      <c r="K93" s="204" t="s">
        <v>21</v>
      </c>
      <c r="L93" s="62"/>
      <c r="M93" s="209" t="s">
        <v>21</v>
      </c>
      <c r="N93" s="210" t="s">
        <v>42</v>
      </c>
      <c r="O93" s="43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5" t="s">
        <v>161</v>
      </c>
      <c r="AT93" s="25" t="s">
        <v>157</v>
      </c>
      <c r="AU93" s="25" t="s">
        <v>81</v>
      </c>
      <c r="AY93" s="25" t="s">
        <v>154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79</v>
      </c>
      <c r="BK93" s="213">
        <f t="shared" si="9"/>
        <v>0</v>
      </c>
      <c r="BL93" s="25" t="s">
        <v>161</v>
      </c>
      <c r="BM93" s="25" t="s">
        <v>1754</v>
      </c>
    </row>
    <row r="94" spans="2:65" s="1" customFormat="1" ht="25.5" customHeight="1">
      <c r="B94" s="42"/>
      <c r="C94" s="202" t="s">
        <v>299</v>
      </c>
      <c r="D94" s="202" t="s">
        <v>157</v>
      </c>
      <c r="E94" s="203" t="s">
        <v>1755</v>
      </c>
      <c r="F94" s="204" t="s">
        <v>1756</v>
      </c>
      <c r="G94" s="205" t="s">
        <v>195</v>
      </c>
      <c r="H94" s="206">
        <v>2555.0050000000001</v>
      </c>
      <c r="I94" s="207"/>
      <c r="J94" s="208">
        <f t="shared" si="0"/>
        <v>0</v>
      </c>
      <c r="K94" s="204" t="s">
        <v>21</v>
      </c>
      <c r="L94" s="62"/>
      <c r="M94" s="209" t="s">
        <v>21</v>
      </c>
      <c r="N94" s="210" t="s">
        <v>42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161</v>
      </c>
      <c r="AT94" s="25" t="s">
        <v>157</v>
      </c>
      <c r="AU94" s="25" t="s">
        <v>81</v>
      </c>
      <c r="AY94" s="25" t="s">
        <v>154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79</v>
      </c>
      <c r="BK94" s="213">
        <f t="shared" si="9"/>
        <v>0</v>
      </c>
      <c r="BL94" s="25" t="s">
        <v>161</v>
      </c>
      <c r="BM94" s="25" t="s">
        <v>1757</v>
      </c>
    </row>
    <row r="95" spans="2:65" s="1" customFormat="1" ht="16.5" customHeight="1">
      <c r="B95" s="42"/>
      <c r="C95" s="217" t="s">
        <v>206</v>
      </c>
      <c r="D95" s="217" t="s">
        <v>187</v>
      </c>
      <c r="E95" s="218" t="s">
        <v>1758</v>
      </c>
      <c r="F95" s="219" t="s">
        <v>1759</v>
      </c>
      <c r="G95" s="220" t="s">
        <v>179</v>
      </c>
      <c r="H95" s="221">
        <v>223.505</v>
      </c>
      <c r="I95" s="222"/>
      <c r="J95" s="223">
        <f t="shared" si="0"/>
        <v>0</v>
      </c>
      <c r="K95" s="219" t="s">
        <v>21</v>
      </c>
      <c r="L95" s="224"/>
      <c r="M95" s="225" t="s">
        <v>21</v>
      </c>
      <c r="N95" s="226" t="s">
        <v>42</v>
      </c>
      <c r="O95" s="43"/>
      <c r="P95" s="211">
        <f t="shared" si="1"/>
        <v>0</v>
      </c>
      <c r="Q95" s="211">
        <v>1</v>
      </c>
      <c r="R95" s="211">
        <f t="shared" si="2"/>
        <v>223.505</v>
      </c>
      <c r="S95" s="211">
        <v>0</v>
      </c>
      <c r="T95" s="212">
        <f t="shared" si="3"/>
        <v>0</v>
      </c>
      <c r="AR95" s="25" t="s">
        <v>190</v>
      </c>
      <c r="AT95" s="25" t="s">
        <v>187</v>
      </c>
      <c r="AU95" s="25" t="s">
        <v>81</v>
      </c>
      <c r="AY95" s="25" t="s">
        <v>154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79</v>
      </c>
      <c r="BK95" s="213">
        <f t="shared" si="9"/>
        <v>0</v>
      </c>
      <c r="BL95" s="25" t="s">
        <v>161</v>
      </c>
      <c r="BM95" s="25" t="s">
        <v>1760</v>
      </c>
    </row>
    <row r="96" spans="2:65" s="1" customFormat="1" ht="27">
      <c r="B96" s="42"/>
      <c r="C96" s="64"/>
      <c r="D96" s="214" t="s">
        <v>163</v>
      </c>
      <c r="E96" s="64"/>
      <c r="F96" s="215" t="s">
        <v>1761</v>
      </c>
      <c r="G96" s="64"/>
      <c r="H96" s="64"/>
      <c r="I96" s="173"/>
      <c r="J96" s="64"/>
      <c r="K96" s="64"/>
      <c r="L96" s="62"/>
      <c r="M96" s="216"/>
      <c r="N96" s="43"/>
      <c r="O96" s="43"/>
      <c r="P96" s="43"/>
      <c r="Q96" s="43"/>
      <c r="R96" s="43"/>
      <c r="S96" s="43"/>
      <c r="T96" s="79"/>
      <c r="AT96" s="25" t="s">
        <v>163</v>
      </c>
      <c r="AU96" s="25" t="s">
        <v>81</v>
      </c>
    </row>
    <row r="97" spans="2:65" s="1" customFormat="1" ht="25.5" customHeight="1">
      <c r="B97" s="42"/>
      <c r="C97" s="202" t="s">
        <v>920</v>
      </c>
      <c r="D97" s="202" t="s">
        <v>157</v>
      </c>
      <c r="E97" s="203" t="s">
        <v>1762</v>
      </c>
      <c r="F97" s="204" t="s">
        <v>1763</v>
      </c>
      <c r="G97" s="205" t="s">
        <v>195</v>
      </c>
      <c r="H97" s="206">
        <v>1890</v>
      </c>
      <c r="I97" s="207"/>
      <c r="J97" s="208">
        <f t="shared" ref="J97:J128" si="10">ROUND(I97*H97,2)</f>
        <v>0</v>
      </c>
      <c r="K97" s="204" t="s">
        <v>21</v>
      </c>
      <c r="L97" s="62"/>
      <c r="M97" s="209" t="s">
        <v>21</v>
      </c>
      <c r="N97" s="210" t="s">
        <v>42</v>
      </c>
      <c r="O97" s="43"/>
      <c r="P97" s="211">
        <f t="shared" ref="P97:P128" si="11">O97*H97</f>
        <v>0</v>
      </c>
      <c r="Q97" s="211">
        <v>0</v>
      </c>
      <c r="R97" s="211">
        <f t="shared" ref="R97:R128" si="12">Q97*H97</f>
        <v>0</v>
      </c>
      <c r="S97" s="211">
        <v>0</v>
      </c>
      <c r="T97" s="212">
        <f t="shared" ref="T97:T128" si="13">S97*H97</f>
        <v>0</v>
      </c>
      <c r="AR97" s="25" t="s">
        <v>161</v>
      </c>
      <c r="AT97" s="25" t="s">
        <v>157</v>
      </c>
      <c r="AU97" s="25" t="s">
        <v>81</v>
      </c>
      <c r="AY97" s="25" t="s">
        <v>154</v>
      </c>
      <c r="BE97" s="213">
        <f t="shared" ref="BE97:BE128" si="14">IF(N97="základní",J97,0)</f>
        <v>0</v>
      </c>
      <c r="BF97" s="213">
        <f t="shared" ref="BF97:BF128" si="15">IF(N97="snížená",J97,0)</f>
        <v>0</v>
      </c>
      <c r="BG97" s="213">
        <f t="shared" ref="BG97:BG128" si="16">IF(N97="zákl. přenesená",J97,0)</f>
        <v>0</v>
      </c>
      <c r="BH97" s="213">
        <f t="shared" ref="BH97:BH128" si="17">IF(N97="sníž. přenesená",J97,0)</f>
        <v>0</v>
      </c>
      <c r="BI97" s="213">
        <f t="shared" ref="BI97:BI128" si="18">IF(N97="nulová",J97,0)</f>
        <v>0</v>
      </c>
      <c r="BJ97" s="25" t="s">
        <v>79</v>
      </c>
      <c r="BK97" s="213">
        <f t="shared" ref="BK97:BK128" si="19">ROUND(I97*H97,2)</f>
        <v>0</v>
      </c>
      <c r="BL97" s="25" t="s">
        <v>161</v>
      </c>
      <c r="BM97" s="25" t="s">
        <v>1764</v>
      </c>
    </row>
    <row r="98" spans="2:65" s="1" customFormat="1" ht="16.5" customHeight="1">
      <c r="B98" s="42"/>
      <c r="C98" s="217" t="s">
        <v>930</v>
      </c>
      <c r="D98" s="217" t="s">
        <v>187</v>
      </c>
      <c r="E98" s="218" t="s">
        <v>1765</v>
      </c>
      <c r="F98" s="219" t="s">
        <v>1766</v>
      </c>
      <c r="G98" s="220" t="s">
        <v>318</v>
      </c>
      <c r="H98" s="221">
        <v>38</v>
      </c>
      <c r="I98" s="222"/>
      <c r="J98" s="223">
        <f t="shared" si="10"/>
        <v>0</v>
      </c>
      <c r="K98" s="219" t="s">
        <v>21</v>
      </c>
      <c r="L98" s="224"/>
      <c r="M98" s="225" t="s">
        <v>21</v>
      </c>
      <c r="N98" s="226" t="s">
        <v>42</v>
      </c>
      <c r="O98" s="43"/>
      <c r="P98" s="211">
        <f t="shared" si="11"/>
        <v>0</v>
      </c>
      <c r="Q98" s="211">
        <v>0</v>
      </c>
      <c r="R98" s="211">
        <f t="shared" si="12"/>
        <v>0</v>
      </c>
      <c r="S98" s="211">
        <v>0</v>
      </c>
      <c r="T98" s="212">
        <f t="shared" si="13"/>
        <v>0</v>
      </c>
      <c r="AR98" s="25" t="s">
        <v>190</v>
      </c>
      <c r="AT98" s="25" t="s">
        <v>187</v>
      </c>
      <c r="AU98" s="25" t="s">
        <v>81</v>
      </c>
      <c r="AY98" s="25" t="s">
        <v>154</v>
      </c>
      <c r="BE98" s="213">
        <f t="shared" si="14"/>
        <v>0</v>
      </c>
      <c r="BF98" s="213">
        <f t="shared" si="15"/>
        <v>0</v>
      </c>
      <c r="BG98" s="213">
        <f t="shared" si="16"/>
        <v>0</v>
      </c>
      <c r="BH98" s="213">
        <f t="shared" si="17"/>
        <v>0</v>
      </c>
      <c r="BI98" s="213">
        <f t="shared" si="18"/>
        <v>0</v>
      </c>
      <c r="BJ98" s="25" t="s">
        <v>79</v>
      </c>
      <c r="BK98" s="213">
        <f t="shared" si="19"/>
        <v>0</v>
      </c>
      <c r="BL98" s="25" t="s">
        <v>161</v>
      </c>
      <c r="BM98" s="25" t="s">
        <v>1767</v>
      </c>
    </row>
    <row r="99" spans="2:65" s="1" customFormat="1" ht="16.5" customHeight="1">
      <c r="B99" s="42"/>
      <c r="C99" s="217" t="s">
        <v>925</v>
      </c>
      <c r="D99" s="217" t="s">
        <v>187</v>
      </c>
      <c r="E99" s="218" t="s">
        <v>1768</v>
      </c>
      <c r="F99" s="219" t="s">
        <v>1769</v>
      </c>
      <c r="G99" s="220" t="s">
        <v>318</v>
      </c>
      <c r="H99" s="221">
        <v>57</v>
      </c>
      <c r="I99" s="222"/>
      <c r="J99" s="223">
        <f t="shared" si="10"/>
        <v>0</v>
      </c>
      <c r="K99" s="219" t="s">
        <v>21</v>
      </c>
      <c r="L99" s="224"/>
      <c r="M99" s="225" t="s">
        <v>21</v>
      </c>
      <c r="N99" s="226" t="s">
        <v>42</v>
      </c>
      <c r="O99" s="43"/>
      <c r="P99" s="211">
        <f t="shared" si="11"/>
        <v>0</v>
      </c>
      <c r="Q99" s="211">
        <v>1E-3</v>
      </c>
      <c r="R99" s="211">
        <f t="shared" si="12"/>
        <v>5.7000000000000002E-2</v>
      </c>
      <c r="S99" s="211">
        <v>0</v>
      </c>
      <c r="T99" s="212">
        <f t="shared" si="13"/>
        <v>0</v>
      </c>
      <c r="AR99" s="25" t="s">
        <v>190</v>
      </c>
      <c r="AT99" s="25" t="s">
        <v>187</v>
      </c>
      <c r="AU99" s="25" t="s">
        <v>81</v>
      </c>
      <c r="AY99" s="25" t="s">
        <v>154</v>
      </c>
      <c r="BE99" s="213">
        <f t="shared" si="14"/>
        <v>0</v>
      </c>
      <c r="BF99" s="213">
        <f t="shared" si="15"/>
        <v>0</v>
      </c>
      <c r="BG99" s="213">
        <f t="shared" si="16"/>
        <v>0</v>
      </c>
      <c r="BH99" s="213">
        <f t="shared" si="17"/>
        <v>0</v>
      </c>
      <c r="BI99" s="213">
        <f t="shared" si="18"/>
        <v>0</v>
      </c>
      <c r="BJ99" s="25" t="s">
        <v>79</v>
      </c>
      <c r="BK99" s="213">
        <f t="shared" si="19"/>
        <v>0</v>
      </c>
      <c r="BL99" s="25" t="s">
        <v>161</v>
      </c>
      <c r="BM99" s="25" t="s">
        <v>1770</v>
      </c>
    </row>
    <row r="100" spans="2:65" s="1" customFormat="1" ht="16.5" customHeight="1">
      <c r="B100" s="42"/>
      <c r="C100" s="202" t="s">
        <v>544</v>
      </c>
      <c r="D100" s="202" t="s">
        <v>157</v>
      </c>
      <c r="E100" s="203" t="s">
        <v>1771</v>
      </c>
      <c r="F100" s="204" t="s">
        <v>1772</v>
      </c>
      <c r="G100" s="205" t="s">
        <v>195</v>
      </c>
      <c r="H100" s="206">
        <v>400</v>
      </c>
      <c r="I100" s="207"/>
      <c r="J100" s="208">
        <f t="shared" si="10"/>
        <v>0</v>
      </c>
      <c r="K100" s="204" t="s">
        <v>21</v>
      </c>
      <c r="L100" s="62"/>
      <c r="M100" s="209" t="s">
        <v>21</v>
      </c>
      <c r="N100" s="210" t="s">
        <v>42</v>
      </c>
      <c r="O100" s="43"/>
      <c r="P100" s="211">
        <f t="shared" si="11"/>
        <v>0</v>
      </c>
      <c r="Q100" s="211">
        <v>6.9999999999999994E-5</v>
      </c>
      <c r="R100" s="211">
        <f t="shared" si="12"/>
        <v>2.7999999999999997E-2</v>
      </c>
      <c r="S100" s="211">
        <v>0</v>
      </c>
      <c r="T100" s="212">
        <f t="shared" si="13"/>
        <v>0</v>
      </c>
      <c r="AR100" s="25" t="s">
        <v>161</v>
      </c>
      <c r="AT100" s="25" t="s">
        <v>157</v>
      </c>
      <c r="AU100" s="25" t="s">
        <v>81</v>
      </c>
      <c r="AY100" s="25" t="s">
        <v>154</v>
      </c>
      <c r="BE100" s="213">
        <f t="shared" si="14"/>
        <v>0</v>
      </c>
      <c r="BF100" s="213">
        <f t="shared" si="15"/>
        <v>0</v>
      </c>
      <c r="BG100" s="213">
        <f t="shared" si="16"/>
        <v>0</v>
      </c>
      <c r="BH100" s="213">
        <f t="shared" si="17"/>
        <v>0</v>
      </c>
      <c r="BI100" s="213">
        <f t="shared" si="18"/>
        <v>0</v>
      </c>
      <c r="BJ100" s="25" t="s">
        <v>79</v>
      </c>
      <c r="BK100" s="213">
        <f t="shared" si="19"/>
        <v>0</v>
      </c>
      <c r="BL100" s="25" t="s">
        <v>161</v>
      </c>
      <c r="BM100" s="25" t="s">
        <v>1773</v>
      </c>
    </row>
    <row r="101" spans="2:65" s="1" customFormat="1" ht="16.5" customHeight="1">
      <c r="B101" s="42"/>
      <c r="C101" s="217" t="s">
        <v>548</v>
      </c>
      <c r="D101" s="217" t="s">
        <v>187</v>
      </c>
      <c r="E101" s="218" t="s">
        <v>1774</v>
      </c>
      <c r="F101" s="219" t="s">
        <v>1775</v>
      </c>
      <c r="G101" s="220" t="s">
        <v>233</v>
      </c>
      <c r="H101" s="221">
        <v>250</v>
      </c>
      <c r="I101" s="222"/>
      <c r="J101" s="223">
        <f t="shared" si="10"/>
        <v>0</v>
      </c>
      <c r="K101" s="219" t="s">
        <v>21</v>
      </c>
      <c r="L101" s="224"/>
      <c r="M101" s="225" t="s">
        <v>21</v>
      </c>
      <c r="N101" s="226" t="s">
        <v>42</v>
      </c>
      <c r="O101" s="43"/>
      <c r="P101" s="211">
        <f t="shared" si="11"/>
        <v>0</v>
      </c>
      <c r="Q101" s="211">
        <v>0</v>
      </c>
      <c r="R101" s="211">
        <f t="shared" si="12"/>
        <v>0</v>
      </c>
      <c r="S101" s="211">
        <v>0</v>
      </c>
      <c r="T101" s="212">
        <f t="shared" si="13"/>
        <v>0</v>
      </c>
      <c r="AR101" s="25" t="s">
        <v>190</v>
      </c>
      <c r="AT101" s="25" t="s">
        <v>187</v>
      </c>
      <c r="AU101" s="25" t="s">
        <v>81</v>
      </c>
      <c r="AY101" s="25" t="s">
        <v>154</v>
      </c>
      <c r="BE101" s="213">
        <f t="shared" si="14"/>
        <v>0</v>
      </c>
      <c r="BF101" s="213">
        <f t="shared" si="15"/>
        <v>0</v>
      </c>
      <c r="BG101" s="213">
        <f t="shared" si="16"/>
        <v>0</v>
      </c>
      <c r="BH101" s="213">
        <f t="shared" si="17"/>
        <v>0</v>
      </c>
      <c r="BI101" s="213">
        <f t="shared" si="18"/>
        <v>0</v>
      </c>
      <c r="BJ101" s="25" t="s">
        <v>79</v>
      </c>
      <c r="BK101" s="213">
        <f t="shared" si="19"/>
        <v>0</v>
      </c>
      <c r="BL101" s="25" t="s">
        <v>161</v>
      </c>
      <c r="BM101" s="25" t="s">
        <v>1776</v>
      </c>
    </row>
    <row r="102" spans="2:65" s="1" customFormat="1" ht="16.5" customHeight="1">
      <c r="B102" s="42"/>
      <c r="C102" s="217" t="s">
        <v>552</v>
      </c>
      <c r="D102" s="217" t="s">
        <v>187</v>
      </c>
      <c r="E102" s="218" t="s">
        <v>1777</v>
      </c>
      <c r="F102" s="219" t="s">
        <v>1778</v>
      </c>
      <c r="G102" s="220" t="s">
        <v>228</v>
      </c>
      <c r="H102" s="221">
        <v>250</v>
      </c>
      <c r="I102" s="222"/>
      <c r="J102" s="223">
        <f t="shared" si="10"/>
        <v>0</v>
      </c>
      <c r="K102" s="219" t="s">
        <v>21</v>
      </c>
      <c r="L102" s="224"/>
      <c r="M102" s="225" t="s">
        <v>21</v>
      </c>
      <c r="N102" s="226" t="s">
        <v>42</v>
      </c>
      <c r="O102" s="43"/>
      <c r="P102" s="211">
        <f t="shared" si="11"/>
        <v>0</v>
      </c>
      <c r="Q102" s="211">
        <v>0</v>
      </c>
      <c r="R102" s="211">
        <f t="shared" si="12"/>
        <v>0</v>
      </c>
      <c r="S102" s="211">
        <v>0</v>
      </c>
      <c r="T102" s="212">
        <f t="shared" si="13"/>
        <v>0</v>
      </c>
      <c r="AR102" s="25" t="s">
        <v>190</v>
      </c>
      <c r="AT102" s="25" t="s">
        <v>187</v>
      </c>
      <c r="AU102" s="25" t="s">
        <v>81</v>
      </c>
      <c r="AY102" s="25" t="s">
        <v>154</v>
      </c>
      <c r="BE102" s="213">
        <f t="shared" si="14"/>
        <v>0</v>
      </c>
      <c r="BF102" s="213">
        <f t="shared" si="15"/>
        <v>0</v>
      </c>
      <c r="BG102" s="213">
        <f t="shared" si="16"/>
        <v>0</v>
      </c>
      <c r="BH102" s="213">
        <f t="shared" si="17"/>
        <v>0</v>
      </c>
      <c r="BI102" s="213">
        <f t="shared" si="18"/>
        <v>0</v>
      </c>
      <c r="BJ102" s="25" t="s">
        <v>79</v>
      </c>
      <c r="BK102" s="213">
        <f t="shared" si="19"/>
        <v>0</v>
      </c>
      <c r="BL102" s="25" t="s">
        <v>161</v>
      </c>
      <c r="BM102" s="25" t="s">
        <v>1779</v>
      </c>
    </row>
    <row r="103" spans="2:65" s="1" customFormat="1" ht="16.5" customHeight="1">
      <c r="B103" s="42"/>
      <c r="C103" s="202" t="s">
        <v>538</v>
      </c>
      <c r="D103" s="202" t="s">
        <v>157</v>
      </c>
      <c r="E103" s="203" t="s">
        <v>1780</v>
      </c>
      <c r="F103" s="204" t="s">
        <v>1781</v>
      </c>
      <c r="G103" s="205" t="s">
        <v>195</v>
      </c>
      <c r="H103" s="206">
        <v>400</v>
      </c>
      <c r="I103" s="207"/>
      <c r="J103" s="208">
        <f t="shared" si="10"/>
        <v>0</v>
      </c>
      <c r="K103" s="204" t="s">
        <v>21</v>
      </c>
      <c r="L103" s="62"/>
      <c r="M103" s="209" t="s">
        <v>21</v>
      </c>
      <c r="N103" s="210" t="s">
        <v>42</v>
      </c>
      <c r="O103" s="43"/>
      <c r="P103" s="211">
        <f t="shared" si="11"/>
        <v>0</v>
      </c>
      <c r="Q103" s="211">
        <v>0</v>
      </c>
      <c r="R103" s="211">
        <f t="shared" si="12"/>
        <v>0</v>
      </c>
      <c r="S103" s="211">
        <v>0</v>
      </c>
      <c r="T103" s="212">
        <f t="shared" si="13"/>
        <v>0</v>
      </c>
      <c r="AR103" s="25" t="s">
        <v>161</v>
      </c>
      <c r="AT103" s="25" t="s">
        <v>157</v>
      </c>
      <c r="AU103" s="25" t="s">
        <v>81</v>
      </c>
      <c r="AY103" s="25" t="s">
        <v>154</v>
      </c>
      <c r="BE103" s="213">
        <f t="shared" si="14"/>
        <v>0</v>
      </c>
      <c r="BF103" s="213">
        <f t="shared" si="15"/>
        <v>0</v>
      </c>
      <c r="BG103" s="213">
        <f t="shared" si="16"/>
        <v>0</v>
      </c>
      <c r="BH103" s="213">
        <f t="shared" si="17"/>
        <v>0</v>
      </c>
      <c r="BI103" s="213">
        <f t="shared" si="18"/>
        <v>0</v>
      </c>
      <c r="BJ103" s="25" t="s">
        <v>79</v>
      </c>
      <c r="BK103" s="213">
        <f t="shared" si="19"/>
        <v>0</v>
      </c>
      <c r="BL103" s="25" t="s">
        <v>161</v>
      </c>
      <c r="BM103" s="25" t="s">
        <v>1782</v>
      </c>
    </row>
    <row r="104" spans="2:65" s="1" customFormat="1" ht="16.5" customHeight="1">
      <c r="B104" s="42"/>
      <c r="C104" s="217" t="s">
        <v>540</v>
      </c>
      <c r="D104" s="217" t="s">
        <v>187</v>
      </c>
      <c r="E104" s="218" t="s">
        <v>1783</v>
      </c>
      <c r="F104" s="219" t="s">
        <v>1784</v>
      </c>
      <c r="G104" s="220" t="s">
        <v>195</v>
      </c>
      <c r="H104" s="221">
        <v>375.2</v>
      </c>
      <c r="I104" s="222"/>
      <c r="J104" s="223">
        <f t="shared" si="10"/>
        <v>0</v>
      </c>
      <c r="K104" s="219" t="s">
        <v>21</v>
      </c>
      <c r="L104" s="224"/>
      <c r="M104" s="225" t="s">
        <v>21</v>
      </c>
      <c r="N104" s="226" t="s">
        <v>42</v>
      </c>
      <c r="O104" s="43"/>
      <c r="P104" s="211">
        <f t="shared" si="11"/>
        <v>0</v>
      </c>
      <c r="Q104" s="211">
        <v>4.0000000000000002E-4</v>
      </c>
      <c r="R104" s="211">
        <f t="shared" si="12"/>
        <v>0.15007999999999999</v>
      </c>
      <c r="S104" s="211">
        <v>0</v>
      </c>
      <c r="T104" s="212">
        <f t="shared" si="13"/>
        <v>0</v>
      </c>
      <c r="AR104" s="25" t="s">
        <v>190</v>
      </c>
      <c r="AT104" s="25" t="s">
        <v>187</v>
      </c>
      <c r="AU104" s="25" t="s">
        <v>81</v>
      </c>
      <c r="AY104" s="25" t="s">
        <v>154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5" t="s">
        <v>79</v>
      </c>
      <c r="BK104" s="213">
        <f t="shared" si="19"/>
        <v>0</v>
      </c>
      <c r="BL104" s="25" t="s">
        <v>161</v>
      </c>
      <c r="BM104" s="25" t="s">
        <v>1785</v>
      </c>
    </row>
    <row r="105" spans="2:65" s="1" customFormat="1" ht="16.5" customHeight="1">
      <c r="B105" s="42"/>
      <c r="C105" s="202" t="s">
        <v>957</v>
      </c>
      <c r="D105" s="202" t="s">
        <v>157</v>
      </c>
      <c r="E105" s="203" t="s">
        <v>1786</v>
      </c>
      <c r="F105" s="204" t="s">
        <v>1787</v>
      </c>
      <c r="G105" s="205" t="s">
        <v>195</v>
      </c>
      <c r="H105" s="206">
        <v>100</v>
      </c>
      <c r="I105" s="207"/>
      <c r="J105" s="208">
        <f t="shared" si="10"/>
        <v>0</v>
      </c>
      <c r="K105" s="204" t="s">
        <v>21</v>
      </c>
      <c r="L105" s="62"/>
      <c r="M105" s="209" t="s">
        <v>21</v>
      </c>
      <c r="N105" s="210" t="s">
        <v>42</v>
      </c>
      <c r="O105" s="43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5" t="s">
        <v>161</v>
      </c>
      <c r="AT105" s="25" t="s">
        <v>157</v>
      </c>
      <c r="AU105" s="25" t="s">
        <v>81</v>
      </c>
      <c r="AY105" s="25" t="s">
        <v>154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5" t="s">
        <v>79</v>
      </c>
      <c r="BK105" s="213">
        <f t="shared" si="19"/>
        <v>0</v>
      </c>
      <c r="BL105" s="25" t="s">
        <v>161</v>
      </c>
      <c r="BM105" s="25" t="s">
        <v>1788</v>
      </c>
    </row>
    <row r="106" spans="2:65" s="1" customFormat="1" ht="16.5" customHeight="1">
      <c r="B106" s="42"/>
      <c r="C106" s="217" t="s">
        <v>961</v>
      </c>
      <c r="D106" s="217" t="s">
        <v>187</v>
      </c>
      <c r="E106" s="218" t="s">
        <v>1789</v>
      </c>
      <c r="F106" s="219" t="s">
        <v>1790</v>
      </c>
      <c r="G106" s="220" t="s">
        <v>160</v>
      </c>
      <c r="H106" s="221">
        <v>1</v>
      </c>
      <c r="I106" s="222"/>
      <c r="J106" s="223">
        <f t="shared" si="10"/>
        <v>0</v>
      </c>
      <c r="K106" s="219" t="s">
        <v>21</v>
      </c>
      <c r="L106" s="224"/>
      <c r="M106" s="225" t="s">
        <v>21</v>
      </c>
      <c r="N106" s="226" t="s">
        <v>42</v>
      </c>
      <c r="O106" s="43"/>
      <c r="P106" s="211">
        <f t="shared" si="11"/>
        <v>0</v>
      </c>
      <c r="Q106" s="211">
        <v>0.21</v>
      </c>
      <c r="R106" s="211">
        <f t="shared" si="12"/>
        <v>0.21</v>
      </c>
      <c r="S106" s="211">
        <v>0</v>
      </c>
      <c r="T106" s="212">
        <f t="shared" si="13"/>
        <v>0</v>
      </c>
      <c r="AR106" s="25" t="s">
        <v>190</v>
      </c>
      <c r="AT106" s="25" t="s">
        <v>187</v>
      </c>
      <c r="AU106" s="25" t="s">
        <v>81</v>
      </c>
      <c r="AY106" s="25" t="s">
        <v>154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5" t="s">
        <v>79</v>
      </c>
      <c r="BK106" s="213">
        <f t="shared" si="19"/>
        <v>0</v>
      </c>
      <c r="BL106" s="25" t="s">
        <v>161</v>
      </c>
      <c r="BM106" s="25" t="s">
        <v>1791</v>
      </c>
    </row>
    <row r="107" spans="2:65" s="1" customFormat="1" ht="25.5" customHeight="1">
      <c r="B107" s="42"/>
      <c r="C107" s="202" t="s">
        <v>556</v>
      </c>
      <c r="D107" s="202" t="s">
        <v>157</v>
      </c>
      <c r="E107" s="203" t="s">
        <v>1792</v>
      </c>
      <c r="F107" s="204" t="s">
        <v>1793</v>
      </c>
      <c r="G107" s="205" t="s">
        <v>215</v>
      </c>
      <c r="H107" s="206">
        <v>1508</v>
      </c>
      <c r="I107" s="207"/>
      <c r="J107" s="208">
        <f t="shared" si="10"/>
        <v>0</v>
      </c>
      <c r="K107" s="204" t="s">
        <v>21</v>
      </c>
      <c r="L107" s="62"/>
      <c r="M107" s="209" t="s">
        <v>21</v>
      </c>
      <c r="N107" s="210" t="s">
        <v>42</v>
      </c>
      <c r="O107" s="43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5" t="s">
        <v>161</v>
      </c>
      <c r="AT107" s="25" t="s">
        <v>157</v>
      </c>
      <c r="AU107" s="25" t="s">
        <v>81</v>
      </c>
      <c r="AY107" s="25" t="s">
        <v>154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5" t="s">
        <v>79</v>
      </c>
      <c r="BK107" s="213">
        <f t="shared" si="19"/>
        <v>0</v>
      </c>
      <c r="BL107" s="25" t="s">
        <v>161</v>
      </c>
      <c r="BM107" s="25" t="s">
        <v>1794</v>
      </c>
    </row>
    <row r="108" spans="2:65" s="1" customFormat="1" ht="25.5" customHeight="1">
      <c r="B108" s="42"/>
      <c r="C108" s="202" t="s">
        <v>500</v>
      </c>
      <c r="D108" s="202" t="s">
        <v>157</v>
      </c>
      <c r="E108" s="203" t="s">
        <v>1795</v>
      </c>
      <c r="F108" s="204" t="s">
        <v>1796</v>
      </c>
      <c r="G108" s="205" t="s">
        <v>215</v>
      </c>
      <c r="H108" s="206">
        <v>4</v>
      </c>
      <c r="I108" s="207"/>
      <c r="J108" s="208">
        <f t="shared" si="10"/>
        <v>0</v>
      </c>
      <c r="K108" s="204" t="s">
        <v>21</v>
      </c>
      <c r="L108" s="62"/>
      <c r="M108" s="209" t="s">
        <v>21</v>
      </c>
      <c r="N108" s="210" t="s">
        <v>42</v>
      </c>
      <c r="O108" s="43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5" t="s">
        <v>161</v>
      </c>
      <c r="AT108" s="25" t="s">
        <v>157</v>
      </c>
      <c r="AU108" s="25" t="s">
        <v>81</v>
      </c>
      <c r="AY108" s="25" t="s">
        <v>154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79</v>
      </c>
      <c r="BK108" s="213">
        <f t="shared" si="19"/>
        <v>0</v>
      </c>
      <c r="BL108" s="25" t="s">
        <v>161</v>
      </c>
      <c r="BM108" s="25" t="s">
        <v>1797</v>
      </c>
    </row>
    <row r="109" spans="2:65" s="1" customFormat="1" ht="25.5" customHeight="1">
      <c r="B109" s="42"/>
      <c r="C109" s="202" t="s">
        <v>522</v>
      </c>
      <c r="D109" s="202" t="s">
        <v>157</v>
      </c>
      <c r="E109" s="203" t="s">
        <v>1798</v>
      </c>
      <c r="F109" s="204" t="s">
        <v>1799</v>
      </c>
      <c r="G109" s="205" t="s">
        <v>215</v>
      </c>
      <c r="H109" s="206">
        <v>7</v>
      </c>
      <c r="I109" s="207"/>
      <c r="J109" s="208">
        <f t="shared" si="10"/>
        <v>0</v>
      </c>
      <c r="K109" s="204" t="s">
        <v>21</v>
      </c>
      <c r="L109" s="62"/>
      <c r="M109" s="209" t="s">
        <v>21</v>
      </c>
      <c r="N109" s="210" t="s">
        <v>42</v>
      </c>
      <c r="O109" s="43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5" t="s">
        <v>161</v>
      </c>
      <c r="AT109" s="25" t="s">
        <v>157</v>
      </c>
      <c r="AU109" s="25" t="s">
        <v>81</v>
      </c>
      <c r="AY109" s="25" t="s">
        <v>154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5" t="s">
        <v>79</v>
      </c>
      <c r="BK109" s="213">
        <f t="shared" si="19"/>
        <v>0</v>
      </c>
      <c r="BL109" s="25" t="s">
        <v>161</v>
      </c>
      <c r="BM109" s="25" t="s">
        <v>1800</v>
      </c>
    </row>
    <row r="110" spans="2:65" s="1" customFormat="1" ht="16.5" customHeight="1">
      <c r="B110" s="42"/>
      <c r="C110" s="217" t="s">
        <v>828</v>
      </c>
      <c r="D110" s="217" t="s">
        <v>187</v>
      </c>
      <c r="E110" s="218" t="s">
        <v>1789</v>
      </c>
      <c r="F110" s="219" t="s">
        <v>1790</v>
      </c>
      <c r="G110" s="220" t="s">
        <v>160</v>
      </c>
      <c r="H110" s="221">
        <v>5</v>
      </c>
      <c r="I110" s="222"/>
      <c r="J110" s="223">
        <f t="shared" si="10"/>
        <v>0</v>
      </c>
      <c r="K110" s="219" t="s">
        <v>21</v>
      </c>
      <c r="L110" s="224"/>
      <c r="M110" s="225" t="s">
        <v>21</v>
      </c>
      <c r="N110" s="226" t="s">
        <v>42</v>
      </c>
      <c r="O110" s="43"/>
      <c r="P110" s="211">
        <f t="shared" si="11"/>
        <v>0</v>
      </c>
      <c r="Q110" s="211">
        <v>0.21</v>
      </c>
      <c r="R110" s="211">
        <f t="shared" si="12"/>
        <v>1.05</v>
      </c>
      <c r="S110" s="211">
        <v>0</v>
      </c>
      <c r="T110" s="212">
        <f t="shared" si="13"/>
        <v>0</v>
      </c>
      <c r="AR110" s="25" t="s">
        <v>190</v>
      </c>
      <c r="AT110" s="25" t="s">
        <v>187</v>
      </c>
      <c r="AU110" s="25" t="s">
        <v>81</v>
      </c>
      <c r="AY110" s="25" t="s">
        <v>154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5" t="s">
        <v>79</v>
      </c>
      <c r="BK110" s="213">
        <f t="shared" si="19"/>
        <v>0</v>
      </c>
      <c r="BL110" s="25" t="s">
        <v>161</v>
      </c>
      <c r="BM110" s="25" t="s">
        <v>1801</v>
      </c>
    </row>
    <row r="111" spans="2:65" s="1" customFormat="1" ht="16.5" customHeight="1">
      <c r="B111" s="42"/>
      <c r="C111" s="202" t="s">
        <v>984</v>
      </c>
      <c r="D111" s="202" t="s">
        <v>157</v>
      </c>
      <c r="E111" s="203" t="s">
        <v>1802</v>
      </c>
      <c r="F111" s="204" t="s">
        <v>1803</v>
      </c>
      <c r="G111" s="205" t="s">
        <v>233</v>
      </c>
      <c r="H111" s="206">
        <v>10</v>
      </c>
      <c r="I111" s="207"/>
      <c r="J111" s="208">
        <f t="shared" si="10"/>
        <v>0</v>
      </c>
      <c r="K111" s="204" t="s">
        <v>21</v>
      </c>
      <c r="L111" s="62"/>
      <c r="M111" s="209" t="s">
        <v>21</v>
      </c>
      <c r="N111" s="210" t="s">
        <v>42</v>
      </c>
      <c r="O111" s="43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5" t="s">
        <v>161</v>
      </c>
      <c r="AT111" s="25" t="s">
        <v>157</v>
      </c>
      <c r="AU111" s="25" t="s">
        <v>81</v>
      </c>
      <c r="AY111" s="25" t="s">
        <v>154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5" t="s">
        <v>79</v>
      </c>
      <c r="BK111" s="213">
        <f t="shared" si="19"/>
        <v>0</v>
      </c>
      <c r="BL111" s="25" t="s">
        <v>161</v>
      </c>
      <c r="BM111" s="25" t="s">
        <v>1804</v>
      </c>
    </row>
    <row r="112" spans="2:65" s="1" customFormat="1" ht="25.5" customHeight="1">
      <c r="B112" s="42"/>
      <c r="C112" s="202" t="s">
        <v>934</v>
      </c>
      <c r="D112" s="202" t="s">
        <v>157</v>
      </c>
      <c r="E112" s="203" t="s">
        <v>1805</v>
      </c>
      <c r="F112" s="204" t="s">
        <v>1806</v>
      </c>
      <c r="G112" s="205" t="s">
        <v>195</v>
      </c>
      <c r="H112" s="206">
        <v>100</v>
      </c>
      <c r="I112" s="207"/>
      <c r="J112" s="208">
        <f t="shared" si="10"/>
        <v>0</v>
      </c>
      <c r="K112" s="204" t="s">
        <v>21</v>
      </c>
      <c r="L112" s="62"/>
      <c r="M112" s="209" t="s">
        <v>21</v>
      </c>
      <c r="N112" s="210" t="s">
        <v>42</v>
      </c>
      <c r="O112" s="43"/>
      <c r="P112" s="211">
        <f t="shared" si="11"/>
        <v>0</v>
      </c>
      <c r="Q112" s="211">
        <v>0</v>
      </c>
      <c r="R112" s="211">
        <f t="shared" si="12"/>
        <v>0</v>
      </c>
      <c r="S112" s="211">
        <v>0</v>
      </c>
      <c r="T112" s="212">
        <f t="shared" si="13"/>
        <v>0</v>
      </c>
      <c r="AR112" s="25" t="s">
        <v>161</v>
      </c>
      <c r="AT112" s="25" t="s">
        <v>157</v>
      </c>
      <c r="AU112" s="25" t="s">
        <v>81</v>
      </c>
      <c r="AY112" s="25" t="s">
        <v>154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5" t="s">
        <v>79</v>
      </c>
      <c r="BK112" s="213">
        <f t="shared" si="19"/>
        <v>0</v>
      </c>
      <c r="BL112" s="25" t="s">
        <v>161</v>
      </c>
      <c r="BM112" s="25" t="s">
        <v>1807</v>
      </c>
    </row>
    <row r="113" spans="2:65" s="1" customFormat="1" ht="16.5" customHeight="1">
      <c r="B113" s="42"/>
      <c r="C113" s="202" t="s">
        <v>938</v>
      </c>
      <c r="D113" s="202" t="s">
        <v>157</v>
      </c>
      <c r="E113" s="203" t="s">
        <v>1808</v>
      </c>
      <c r="F113" s="204" t="s">
        <v>1809</v>
      </c>
      <c r="G113" s="205" t="s">
        <v>215</v>
      </c>
      <c r="H113" s="206">
        <v>900</v>
      </c>
      <c r="I113" s="207"/>
      <c r="J113" s="208">
        <f t="shared" si="10"/>
        <v>0</v>
      </c>
      <c r="K113" s="204" t="s">
        <v>21</v>
      </c>
      <c r="L113" s="62"/>
      <c r="M113" s="209" t="s">
        <v>21</v>
      </c>
      <c r="N113" s="210" t="s">
        <v>42</v>
      </c>
      <c r="O113" s="43"/>
      <c r="P113" s="211">
        <f t="shared" si="11"/>
        <v>0</v>
      </c>
      <c r="Q113" s="211">
        <v>0</v>
      </c>
      <c r="R113" s="211">
        <f t="shared" si="12"/>
        <v>0</v>
      </c>
      <c r="S113" s="211">
        <v>0</v>
      </c>
      <c r="T113" s="212">
        <f t="shared" si="13"/>
        <v>0</v>
      </c>
      <c r="AR113" s="25" t="s">
        <v>161</v>
      </c>
      <c r="AT113" s="25" t="s">
        <v>157</v>
      </c>
      <c r="AU113" s="25" t="s">
        <v>81</v>
      </c>
      <c r="AY113" s="25" t="s">
        <v>154</v>
      </c>
      <c r="BE113" s="213">
        <f t="shared" si="14"/>
        <v>0</v>
      </c>
      <c r="BF113" s="213">
        <f t="shared" si="15"/>
        <v>0</v>
      </c>
      <c r="BG113" s="213">
        <f t="shared" si="16"/>
        <v>0</v>
      </c>
      <c r="BH113" s="213">
        <f t="shared" si="17"/>
        <v>0</v>
      </c>
      <c r="BI113" s="213">
        <f t="shared" si="18"/>
        <v>0</v>
      </c>
      <c r="BJ113" s="25" t="s">
        <v>79</v>
      </c>
      <c r="BK113" s="213">
        <f t="shared" si="19"/>
        <v>0</v>
      </c>
      <c r="BL113" s="25" t="s">
        <v>161</v>
      </c>
      <c r="BM113" s="25" t="s">
        <v>1810</v>
      </c>
    </row>
    <row r="114" spans="2:65" s="1" customFormat="1" ht="16.5" customHeight="1">
      <c r="B114" s="42"/>
      <c r="C114" s="217" t="s">
        <v>948</v>
      </c>
      <c r="D114" s="217" t="s">
        <v>187</v>
      </c>
      <c r="E114" s="218" t="s">
        <v>1811</v>
      </c>
      <c r="F114" s="219" t="s">
        <v>1812</v>
      </c>
      <c r="G114" s="220" t="s">
        <v>215</v>
      </c>
      <c r="H114" s="221">
        <v>900</v>
      </c>
      <c r="I114" s="222"/>
      <c r="J114" s="223">
        <f t="shared" si="10"/>
        <v>0</v>
      </c>
      <c r="K114" s="219" t="s">
        <v>21</v>
      </c>
      <c r="L114" s="224"/>
      <c r="M114" s="225" t="s">
        <v>21</v>
      </c>
      <c r="N114" s="226" t="s">
        <v>42</v>
      </c>
      <c r="O114" s="43"/>
      <c r="P114" s="211">
        <f t="shared" si="11"/>
        <v>0</v>
      </c>
      <c r="Q114" s="211">
        <v>0</v>
      </c>
      <c r="R114" s="211">
        <f t="shared" si="12"/>
        <v>0</v>
      </c>
      <c r="S114" s="211">
        <v>0</v>
      </c>
      <c r="T114" s="212">
        <f t="shared" si="13"/>
        <v>0</v>
      </c>
      <c r="AR114" s="25" t="s">
        <v>190</v>
      </c>
      <c r="AT114" s="25" t="s">
        <v>187</v>
      </c>
      <c r="AU114" s="25" t="s">
        <v>81</v>
      </c>
      <c r="AY114" s="25" t="s">
        <v>154</v>
      </c>
      <c r="BE114" s="213">
        <f t="shared" si="14"/>
        <v>0</v>
      </c>
      <c r="BF114" s="213">
        <f t="shared" si="15"/>
        <v>0</v>
      </c>
      <c r="BG114" s="213">
        <f t="shared" si="16"/>
        <v>0</v>
      </c>
      <c r="BH114" s="213">
        <f t="shared" si="17"/>
        <v>0</v>
      </c>
      <c r="BI114" s="213">
        <f t="shared" si="18"/>
        <v>0</v>
      </c>
      <c r="BJ114" s="25" t="s">
        <v>79</v>
      </c>
      <c r="BK114" s="213">
        <f t="shared" si="19"/>
        <v>0</v>
      </c>
      <c r="BL114" s="25" t="s">
        <v>161</v>
      </c>
      <c r="BM114" s="25" t="s">
        <v>1813</v>
      </c>
    </row>
    <row r="115" spans="2:65" s="1" customFormat="1" ht="16.5" customHeight="1">
      <c r="B115" s="42"/>
      <c r="C115" s="202" t="s">
        <v>943</v>
      </c>
      <c r="D115" s="202" t="s">
        <v>157</v>
      </c>
      <c r="E115" s="203" t="s">
        <v>1814</v>
      </c>
      <c r="F115" s="204" t="s">
        <v>1815</v>
      </c>
      <c r="G115" s="205" t="s">
        <v>215</v>
      </c>
      <c r="H115" s="206">
        <v>1700</v>
      </c>
      <c r="I115" s="207"/>
      <c r="J115" s="208">
        <f t="shared" si="10"/>
        <v>0</v>
      </c>
      <c r="K115" s="204" t="s">
        <v>21</v>
      </c>
      <c r="L115" s="62"/>
      <c r="M115" s="209" t="s">
        <v>21</v>
      </c>
      <c r="N115" s="210" t="s">
        <v>42</v>
      </c>
      <c r="O115" s="43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5" t="s">
        <v>161</v>
      </c>
      <c r="AT115" s="25" t="s">
        <v>157</v>
      </c>
      <c r="AU115" s="25" t="s">
        <v>81</v>
      </c>
      <c r="AY115" s="25" t="s">
        <v>154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5" t="s">
        <v>79</v>
      </c>
      <c r="BK115" s="213">
        <f t="shared" si="19"/>
        <v>0</v>
      </c>
      <c r="BL115" s="25" t="s">
        <v>161</v>
      </c>
      <c r="BM115" s="25" t="s">
        <v>1816</v>
      </c>
    </row>
    <row r="116" spans="2:65" s="1" customFormat="1" ht="16.5" customHeight="1">
      <c r="B116" s="42"/>
      <c r="C116" s="217" t="s">
        <v>953</v>
      </c>
      <c r="D116" s="217" t="s">
        <v>187</v>
      </c>
      <c r="E116" s="218" t="s">
        <v>1817</v>
      </c>
      <c r="F116" s="219" t="s">
        <v>1818</v>
      </c>
      <c r="G116" s="220" t="s">
        <v>233</v>
      </c>
      <c r="H116" s="221">
        <v>1700</v>
      </c>
      <c r="I116" s="222"/>
      <c r="J116" s="223">
        <f t="shared" si="10"/>
        <v>0</v>
      </c>
      <c r="K116" s="219" t="s">
        <v>21</v>
      </c>
      <c r="L116" s="224"/>
      <c r="M116" s="225" t="s">
        <v>21</v>
      </c>
      <c r="N116" s="226" t="s">
        <v>42</v>
      </c>
      <c r="O116" s="43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5" t="s">
        <v>190</v>
      </c>
      <c r="AT116" s="25" t="s">
        <v>187</v>
      </c>
      <c r="AU116" s="25" t="s">
        <v>81</v>
      </c>
      <c r="AY116" s="25" t="s">
        <v>154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5" t="s">
        <v>79</v>
      </c>
      <c r="BK116" s="213">
        <f t="shared" si="19"/>
        <v>0</v>
      </c>
      <c r="BL116" s="25" t="s">
        <v>161</v>
      </c>
      <c r="BM116" s="25" t="s">
        <v>1819</v>
      </c>
    </row>
    <row r="117" spans="2:65" s="1" customFormat="1" ht="16.5" customHeight="1">
      <c r="B117" s="42"/>
      <c r="C117" s="202" t="s">
        <v>239</v>
      </c>
      <c r="D117" s="202" t="s">
        <v>157</v>
      </c>
      <c r="E117" s="203" t="s">
        <v>1820</v>
      </c>
      <c r="F117" s="204" t="s">
        <v>1821</v>
      </c>
      <c r="G117" s="205" t="s">
        <v>195</v>
      </c>
      <c r="H117" s="206">
        <v>2555</v>
      </c>
      <c r="I117" s="207"/>
      <c r="J117" s="208">
        <f t="shared" si="10"/>
        <v>0</v>
      </c>
      <c r="K117" s="204" t="s">
        <v>21</v>
      </c>
      <c r="L117" s="62"/>
      <c r="M117" s="209" t="s">
        <v>21</v>
      </c>
      <c r="N117" s="210" t="s">
        <v>42</v>
      </c>
      <c r="O117" s="43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5" t="s">
        <v>161</v>
      </c>
      <c r="AT117" s="25" t="s">
        <v>157</v>
      </c>
      <c r="AU117" s="25" t="s">
        <v>81</v>
      </c>
      <c r="AY117" s="25" t="s">
        <v>154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5" t="s">
        <v>79</v>
      </c>
      <c r="BK117" s="213">
        <f t="shared" si="19"/>
        <v>0</v>
      </c>
      <c r="BL117" s="25" t="s">
        <v>161</v>
      </c>
      <c r="BM117" s="25" t="s">
        <v>1822</v>
      </c>
    </row>
    <row r="118" spans="2:65" s="1" customFormat="1" ht="25.5" customHeight="1">
      <c r="B118" s="42"/>
      <c r="C118" s="202" t="s">
        <v>315</v>
      </c>
      <c r="D118" s="202" t="s">
        <v>157</v>
      </c>
      <c r="E118" s="203" t="s">
        <v>1823</v>
      </c>
      <c r="F118" s="204" t="s">
        <v>1824</v>
      </c>
      <c r="G118" s="205" t="s">
        <v>215</v>
      </c>
      <c r="H118" s="206">
        <v>7</v>
      </c>
      <c r="I118" s="207"/>
      <c r="J118" s="208">
        <f t="shared" si="10"/>
        <v>0</v>
      </c>
      <c r="K118" s="204" t="s">
        <v>21</v>
      </c>
      <c r="L118" s="62"/>
      <c r="M118" s="209" t="s">
        <v>21</v>
      </c>
      <c r="N118" s="210" t="s">
        <v>42</v>
      </c>
      <c r="O118" s="43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5" t="s">
        <v>161</v>
      </c>
      <c r="AT118" s="25" t="s">
        <v>157</v>
      </c>
      <c r="AU118" s="25" t="s">
        <v>81</v>
      </c>
      <c r="AY118" s="25" t="s">
        <v>154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5" t="s">
        <v>79</v>
      </c>
      <c r="BK118" s="213">
        <f t="shared" si="19"/>
        <v>0</v>
      </c>
      <c r="BL118" s="25" t="s">
        <v>161</v>
      </c>
      <c r="BM118" s="25" t="s">
        <v>1825</v>
      </c>
    </row>
    <row r="119" spans="2:65" s="1" customFormat="1" ht="16.5" customHeight="1">
      <c r="B119" s="42"/>
      <c r="C119" s="217" t="s">
        <v>321</v>
      </c>
      <c r="D119" s="217" t="s">
        <v>187</v>
      </c>
      <c r="E119" s="218" t="s">
        <v>1826</v>
      </c>
      <c r="F119" s="219" t="s">
        <v>1827</v>
      </c>
      <c r="G119" s="220" t="s">
        <v>233</v>
      </c>
      <c r="H119" s="221">
        <v>2</v>
      </c>
      <c r="I119" s="222"/>
      <c r="J119" s="223">
        <f t="shared" si="10"/>
        <v>0</v>
      </c>
      <c r="K119" s="219" t="s">
        <v>21</v>
      </c>
      <c r="L119" s="224"/>
      <c r="M119" s="225" t="s">
        <v>21</v>
      </c>
      <c r="N119" s="226" t="s">
        <v>42</v>
      </c>
      <c r="O119" s="43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5" t="s">
        <v>190</v>
      </c>
      <c r="AT119" s="25" t="s">
        <v>187</v>
      </c>
      <c r="AU119" s="25" t="s">
        <v>81</v>
      </c>
      <c r="AY119" s="25" t="s">
        <v>154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5" t="s">
        <v>79</v>
      </c>
      <c r="BK119" s="213">
        <f t="shared" si="19"/>
        <v>0</v>
      </c>
      <c r="BL119" s="25" t="s">
        <v>161</v>
      </c>
      <c r="BM119" s="25" t="s">
        <v>1828</v>
      </c>
    </row>
    <row r="120" spans="2:65" s="1" customFormat="1" ht="16.5" customHeight="1">
      <c r="B120" s="42"/>
      <c r="C120" s="217" t="s">
        <v>325</v>
      </c>
      <c r="D120" s="217" t="s">
        <v>187</v>
      </c>
      <c r="E120" s="218" t="s">
        <v>1829</v>
      </c>
      <c r="F120" s="219" t="s">
        <v>1830</v>
      </c>
      <c r="G120" s="220" t="s">
        <v>233</v>
      </c>
      <c r="H120" s="221">
        <v>1</v>
      </c>
      <c r="I120" s="222"/>
      <c r="J120" s="223">
        <f t="shared" si="10"/>
        <v>0</v>
      </c>
      <c r="K120" s="219" t="s">
        <v>21</v>
      </c>
      <c r="L120" s="224"/>
      <c r="M120" s="225" t="s">
        <v>21</v>
      </c>
      <c r="N120" s="226" t="s">
        <v>42</v>
      </c>
      <c r="O120" s="43"/>
      <c r="P120" s="211">
        <f t="shared" si="11"/>
        <v>0</v>
      </c>
      <c r="Q120" s="211">
        <v>0</v>
      </c>
      <c r="R120" s="211">
        <f t="shared" si="12"/>
        <v>0</v>
      </c>
      <c r="S120" s="211">
        <v>0</v>
      </c>
      <c r="T120" s="212">
        <f t="shared" si="13"/>
        <v>0</v>
      </c>
      <c r="AR120" s="25" t="s">
        <v>190</v>
      </c>
      <c r="AT120" s="25" t="s">
        <v>187</v>
      </c>
      <c r="AU120" s="25" t="s">
        <v>81</v>
      </c>
      <c r="AY120" s="25" t="s">
        <v>154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5" t="s">
        <v>79</v>
      </c>
      <c r="BK120" s="213">
        <f t="shared" si="19"/>
        <v>0</v>
      </c>
      <c r="BL120" s="25" t="s">
        <v>161</v>
      </c>
      <c r="BM120" s="25" t="s">
        <v>1831</v>
      </c>
    </row>
    <row r="121" spans="2:65" s="1" customFormat="1" ht="16.5" customHeight="1">
      <c r="B121" s="42"/>
      <c r="C121" s="217" t="s">
        <v>221</v>
      </c>
      <c r="D121" s="217" t="s">
        <v>187</v>
      </c>
      <c r="E121" s="218" t="s">
        <v>1832</v>
      </c>
      <c r="F121" s="219" t="s">
        <v>1833</v>
      </c>
      <c r="G121" s="220" t="s">
        <v>233</v>
      </c>
      <c r="H121" s="221">
        <v>3</v>
      </c>
      <c r="I121" s="222"/>
      <c r="J121" s="223">
        <f t="shared" si="10"/>
        <v>0</v>
      </c>
      <c r="K121" s="219" t="s">
        <v>21</v>
      </c>
      <c r="L121" s="224"/>
      <c r="M121" s="225" t="s">
        <v>21</v>
      </c>
      <c r="N121" s="226" t="s">
        <v>42</v>
      </c>
      <c r="O121" s="43"/>
      <c r="P121" s="211">
        <f t="shared" si="11"/>
        <v>0</v>
      </c>
      <c r="Q121" s="211">
        <v>0</v>
      </c>
      <c r="R121" s="211">
        <f t="shared" si="12"/>
        <v>0</v>
      </c>
      <c r="S121" s="211">
        <v>0</v>
      </c>
      <c r="T121" s="212">
        <f t="shared" si="13"/>
        <v>0</v>
      </c>
      <c r="AR121" s="25" t="s">
        <v>190</v>
      </c>
      <c r="AT121" s="25" t="s">
        <v>187</v>
      </c>
      <c r="AU121" s="25" t="s">
        <v>81</v>
      </c>
      <c r="AY121" s="25" t="s">
        <v>154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5" t="s">
        <v>79</v>
      </c>
      <c r="BK121" s="213">
        <f t="shared" si="19"/>
        <v>0</v>
      </c>
      <c r="BL121" s="25" t="s">
        <v>161</v>
      </c>
      <c r="BM121" s="25" t="s">
        <v>1834</v>
      </c>
    </row>
    <row r="122" spans="2:65" s="1" customFormat="1" ht="16.5" customHeight="1">
      <c r="B122" s="42"/>
      <c r="C122" s="217" t="s">
        <v>270</v>
      </c>
      <c r="D122" s="217" t="s">
        <v>187</v>
      </c>
      <c r="E122" s="218" t="s">
        <v>1835</v>
      </c>
      <c r="F122" s="219" t="s">
        <v>1836</v>
      </c>
      <c r="G122" s="220" t="s">
        <v>233</v>
      </c>
      <c r="H122" s="221">
        <v>1</v>
      </c>
      <c r="I122" s="222"/>
      <c r="J122" s="223">
        <f t="shared" si="10"/>
        <v>0</v>
      </c>
      <c r="K122" s="219" t="s">
        <v>21</v>
      </c>
      <c r="L122" s="224"/>
      <c r="M122" s="225" t="s">
        <v>21</v>
      </c>
      <c r="N122" s="226" t="s">
        <v>42</v>
      </c>
      <c r="O122" s="43"/>
      <c r="P122" s="211">
        <f t="shared" si="11"/>
        <v>0</v>
      </c>
      <c r="Q122" s="211">
        <v>0</v>
      </c>
      <c r="R122" s="211">
        <f t="shared" si="12"/>
        <v>0</v>
      </c>
      <c r="S122" s="211">
        <v>0</v>
      </c>
      <c r="T122" s="212">
        <f t="shared" si="13"/>
        <v>0</v>
      </c>
      <c r="AR122" s="25" t="s">
        <v>190</v>
      </c>
      <c r="AT122" s="25" t="s">
        <v>187</v>
      </c>
      <c r="AU122" s="25" t="s">
        <v>81</v>
      </c>
      <c r="AY122" s="25" t="s">
        <v>154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5" t="s">
        <v>79</v>
      </c>
      <c r="BK122" s="213">
        <f t="shared" si="19"/>
        <v>0</v>
      </c>
      <c r="BL122" s="25" t="s">
        <v>161</v>
      </c>
      <c r="BM122" s="25" t="s">
        <v>1837</v>
      </c>
    </row>
    <row r="123" spans="2:65" s="1" customFormat="1" ht="25.5" customHeight="1">
      <c r="B123" s="42"/>
      <c r="C123" s="202" t="s">
        <v>274</v>
      </c>
      <c r="D123" s="202" t="s">
        <v>157</v>
      </c>
      <c r="E123" s="203" t="s">
        <v>1838</v>
      </c>
      <c r="F123" s="204" t="s">
        <v>1839</v>
      </c>
      <c r="G123" s="205" t="s">
        <v>215</v>
      </c>
      <c r="H123" s="206">
        <v>4</v>
      </c>
      <c r="I123" s="207"/>
      <c r="J123" s="208">
        <f t="shared" si="10"/>
        <v>0</v>
      </c>
      <c r="K123" s="204" t="s">
        <v>21</v>
      </c>
      <c r="L123" s="62"/>
      <c r="M123" s="209" t="s">
        <v>21</v>
      </c>
      <c r="N123" s="210" t="s">
        <v>42</v>
      </c>
      <c r="O123" s="43"/>
      <c r="P123" s="211">
        <f t="shared" si="11"/>
        <v>0</v>
      </c>
      <c r="Q123" s="211">
        <v>0</v>
      </c>
      <c r="R123" s="211">
        <f t="shared" si="12"/>
        <v>0</v>
      </c>
      <c r="S123" s="211">
        <v>0</v>
      </c>
      <c r="T123" s="212">
        <f t="shared" si="13"/>
        <v>0</v>
      </c>
      <c r="AR123" s="25" t="s">
        <v>161</v>
      </c>
      <c r="AT123" s="25" t="s">
        <v>157</v>
      </c>
      <c r="AU123" s="25" t="s">
        <v>81</v>
      </c>
      <c r="AY123" s="25" t="s">
        <v>154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5" t="s">
        <v>79</v>
      </c>
      <c r="BK123" s="213">
        <f t="shared" si="19"/>
        <v>0</v>
      </c>
      <c r="BL123" s="25" t="s">
        <v>161</v>
      </c>
      <c r="BM123" s="25" t="s">
        <v>1840</v>
      </c>
    </row>
    <row r="124" spans="2:65" s="1" customFormat="1" ht="16.5" customHeight="1">
      <c r="B124" s="42"/>
      <c r="C124" s="217" t="s">
        <v>181</v>
      </c>
      <c r="D124" s="217" t="s">
        <v>187</v>
      </c>
      <c r="E124" s="218" t="s">
        <v>1841</v>
      </c>
      <c r="F124" s="219" t="s">
        <v>1842</v>
      </c>
      <c r="G124" s="220" t="s">
        <v>215</v>
      </c>
      <c r="H124" s="221">
        <v>2</v>
      </c>
      <c r="I124" s="222"/>
      <c r="J124" s="223">
        <f t="shared" si="10"/>
        <v>0</v>
      </c>
      <c r="K124" s="219" t="s">
        <v>21</v>
      </c>
      <c r="L124" s="224"/>
      <c r="M124" s="225" t="s">
        <v>21</v>
      </c>
      <c r="N124" s="226" t="s">
        <v>42</v>
      </c>
      <c r="O124" s="43"/>
      <c r="P124" s="211">
        <f t="shared" si="11"/>
        <v>0</v>
      </c>
      <c r="Q124" s="211">
        <v>1.7999999999999999E-2</v>
      </c>
      <c r="R124" s="211">
        <f t="shared" si="12"/>
        <v>3.5999999999999997E-2</v>
      </c>
      <c r="S124" s="211">
        <v>0</v>
      </c>
      <c r="T124" s="212">
        <f t="shared" si="13"/>
        <v>0</v>
      </c>
      <c r="AR124" s="25" t="s">
        <v>190</v>
      </c>
      <c r="AT124" s="25" t="s">
        <v>187</v>
      </c>
      <c r="AU124" s="25" t="s">
        <v>81</v>
      </c>
      <c r="AY124" s="25" t="s">
        <v>154</v>
      </c>
      <c r="BE124" s="213">
        <f t="shared" si="14"/>
        <v>0</v>
      </c>
      <c r="BF124" s="213">
        <f t="shared" si="15"/>
        <v>0</v>
      </c>
      <c r="BG124" s="213">
        <f t="shared" si="16"/>
        <v>0</v>
      </c>
      <c r="BH124" s="213">
        <f t="shared" si="17"/>
        <v>0</v>
      </c>
      <c r="BI124" s="213">
        <f t="shared" si="18"/>
        <v>0</v>
      </c>
      <c r="BJ124" s="25" t="s">
        <v>79</v>
      </c>
      <c r="BK124" s="213">
        <f t="shared" si="19"/>
        <v>0</v>
      </c>
      <c r="BL124" s="25" t="s">
        <v>161</v>
      </c>
      <c r="BM124" s="25" t="s">
        <v>1843</v>
      </c>
    </row>
    <row r="125" spans="2:65" s="1" customFormat="1" ht="16.5" customHeight="1">
      <c r="B125" s="42"/>
      <c r="C125" s="217" t="s">
        <v>186</v>
      </c>
      <c r="D125" s="217" t="s">
        <v>187</v>
      </c>
      <c r="E125" s="218" t="s">
        <v>1844</v>
      </c>
      <c r="F125" s="219" t="s">
        <v>1845</v>
      </c>
      <c r="G125" s="220" t="s">
        <v>215</v>
      </c>
      <c r="H125" s="221">
        <v>2</v>
      </c>
      <c r="I125" s="222"/>
      <c r="J125" s="223">
        <f t="shared" si="10"/>
        <v>0</v>
      </c>
      <c r="K125" s="219" t="s">
        <v>21</v>
      </c>
      <c r="L125" s="224"/>
      <c r="M125" s="225" t="s">
        <v>21</v>
      </c>
      <c r="N125" s="226" t="s">
        <v>42</v>
      </c>
      <c r="O125" s="43"/>
      <c r="P125" s="211">
        <f t="shared" si="11"/>
        <v>0</v>
      </c>
      <c r="Q125" s="211">
        <v>8.9999999999999993E-3</v>
      </c>
      <c r="R125" s="211">
        <f t="shared" si="12"/>
        <v>1.7999999999999999E-2</v>
      </c>
      <c r="S125" s="211">
        <v>0</v>
      </c>
      <c r="T125" s="212">
        <f t="shared" si="13"/>
        <v>0</v>
      </c>
      <c r="AR125" s="25" t="s">
        <v>190</v>
      </c>
      <c r="AT125" s="25" t="s">
        <v>187</v>
      </c>
      <c r="AU125" s="25" t="s">
        <v>81</v>
      </c>
      <c r="AY125" s="25" t="s">
        <v>154</v>
      </c>
      <c r="BE125" s="213">
        <f t="shared" si="14"/>
        <v>0</v>
      </c>
      <c r="BF125" s="213">
        <f t="shared" si="15"/>
        <v>0</v>
      </c>
      <c r="BG125" s="213">
        <f t="shared" si="16"/>
        <v>0</v>
      </c>
      <c r="BH125" s="213">
        <f t="shared" si="17"/>
        <v>0</v>
      </c>
      <c r="BI125" s="213">
        <f t="shared" si="18"/>
        <v>0</v>
      </c>
      <c r="BJ125" s="25" t="s">
        <v>79</v>
      </c>
      <c r="BK125" s="213">
        <f t="shared" si="19"/>
        <v>0</v>
      </c>
      <c r="BL125" s="25" t="s">
        <v>161</v>
      </c>
      <c r="BM125" s="25" t="s">
        <v>1846</v>
      </c>
    </row>
    <row r="126" spans="2:65" s="1" customFormat="1" ht="25.5" customHeight="1">
      <c r="B126" s="42"/>
      <c r="C126" s="202" t="s">
        <v>9</v>
      </c>
      <c r="D126" s="202" t="s">
        <v>157</v>
      </c>
      <c r="E126" s="203" t="s">
        <v>1847</v>
      </c>
      <c r="F126" s="204" t="s">
        <v>1848</v>
      </c>
      <c r="G126" s="205" t="s">
        <v>215</v>
      </c>
      <c r="H126" s="206">
        <v>8</v>
      </c>
      <c r="I126" s="207"/>
      <c r="J126" s="208">
        <f t="shared" si="10"/>
        <v>0</v>
      </c>
      <c r="K126" s="204" t="s">
        <v>21</v>
      </c>
      <c r="L126" s="62"/>
      <c r="M126" s="209" t="s">
        <v>21</v>
      </c>
      <c r="N126" s="210" t="s">
        <v>42</v>
      </c>
      <c r="O126" s="43"/>
      <c r="P126" s="211">
        <f t="shared" si="11"/>
        <v>0</v>
      </c>
      <c r="Q126" s="211">
        <v>0</v>
      </c>
      <c r="R126" s="211">
        <f t="shared" si="12"/>
        <v>0</v>
      </c>
      <c r="S126" s="211">
        <v>0</v>
      </c>
      <c r="T126" s="212">
        <f t="shared" si="13"/>
        <v>0</v>
      </c>
      <c r="AR126" s="25" t="s">
        <v>161</v>
      </c>
      <c r="AT126" s="25" t="s">
        <v>157</v>
      </c>
      <c r="AU126" s="25" t="s">
        <v>81</v>
      </c>
      <c r="AY126" s="25" t="s">
        <v>154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5" t="s">
        <v>79</v>
      </c>
      <c r="BK126" s="213">
        <f t="shared" si="19"/>
        <v>0</v>
      </c>
      <c r="BL126" s="25" t="s">
        <v>161</v>
      </c>
      <c r="BM126" s="25" t="s">
        <v>1849</v>
      </c>
    </row>
    <row r="127" spans="2:65" s="1" customFormat="1" ht="16.5" customHeight="1">
      <c r="B127" s="42"/>
      <c r="C127" s="217" t="s">
        <v>310</v>
      </c>
      <c r="D127" s="217" t="s">
        <v>187</v>
      </c>
      <c r="E127" s="218" t="s">
        <v>1850</v>
      </c>
      <c r="F127" s="219" t="s">
        <v>1851</v>
      </c>
      <c r="G127" s="220" t="s">
        <v>233</v>
      </c>
      <c r="H127" s="221">
        <v>4</v>
      </c>
      <c r="I127" s="222"/>
      <c r="J127" s="223">
        <f t="shared" si="10"/>
        <v>0</v>
      </c>
      <c r="K127" s="219" t="s">
        <v>21</v>
      </c>
      <c r="L127" s="224"/>
      <c r="M127" s="225" t="s">
        <v>21</v>
      </c>
      <c r="N127" s="226" t="s">
        <v>42</v>
      </c>
      <c r="O127" s="43"/>
      <c r="P127" s="211">
        <f t="shared" si="11"/>
        <v>0</v>
      </c>
      <c r="Q127" s="211">
        <v>0</v>
      </c>
      <c r="R127" s="211">
        <f t="shared" si="12"/>
        <v>0</v>
      </c>
      <c r="S127" s="211">
        <v>0</v>
      </c>
      <c r="T127" s="212">
        <f t="shared" si="13"/>
        <v>0</v>
      </c>
      <c r="AR127" s="25" t="s">
        <v>190</v>
      </c>
      <c r="AT127" s="25" t="s">
        <v>187</v>
      </c>
      <c r="AU127" s="25" t="s">
        <v>81</v>
      </c>
      <c r="AY127" s="25" t="s">
        <v>154</v>
      </c>
      <c r="BE127" s="213">
        <f t="shared" si="14"/>
        <v>0</v>
      </c>
      <c r="BF127" s="213">
        <f t="shared" si="15"/>
        <v>0</v>
      </c>
      <c r="BG127" s="213">
        <f t="shared" si="16"/>
        <v>0</v>
      </c>
      <c r="BH127" s="213">
        <f t="shared" si="17"/>
        <v>0</v>
      </c>
      <c r="BI127" s="213">
        <f t="shared" si="18"/>
        <v>0</v>
      </c>
      <c r="BJ127" s="25" t="s">
        <v>79</v>
      </c>
      <c r="BK127" s="213">
        <f t="shared" si="19"/>
        <v>0</v>
      </c>
      <c r="BL127" s="25" t="s">
        <v>161</v>
      </c>
      <c r="BM127" s="25" t="s">
        <v>1852</v>
      </c>
    </row>
    <row r="128" spans="2:65" s="1" customFormat="1" ht="16.5" customHeight="1">
      <c r="B128" s="42"/>
      <c r="C128" s="217" t="s">
        <v>249</v>
      </c>
      <c r="D128" s="217" t="s">
        <v>187</v>
      </c>
      <c r="E128" s="218" t="s">
        <v>1853</v>
      </c>
      <c r="F128" s="219" t="s">
        <v>1854</v>
      </c>
      <c r="G128" s="220" t="s">
        <v>233</v>
      </c>
      <c r="H128" s="221">
        <v>4</v>
      </c>
      <c r="I128" s="222"/>
      <c r="J128" s="223">
        <f t="shared" si="10"/>
        <v>0</v>
      </c>
      <c r="K128" s="219" t="s">
        <v>21</v>
      </c>
      <c r="L128" s="224"/>
      <c r="M128" s="225" t="s">
        <v>21</v>
      </c>
      <c r="N128" s="226" t="s">
        <v>42</v>
      </c>
      <c r="O128" s="43"/>
      <c r="P128" s="211">
        <f t="shared" si="11"/>
        <v>0</v>
      </c>
      <c r="Q128" s="211">
        <v>0</v>
      </c>
      <c r="R128" s="211">
        <f t="shared" si="12"/>
        <v>0</v>
      </c>
      <c r="S128" s="211">
        <v>0</v>
      </c>
      <c r="T128" s="212">
        <f t="shared" si="13"/>
        <v>0</v>
      </c>
      <c r="AR128" s="25" t="s">
        <v>190</v>
      </c>
      <c r="AT128" s="25" t="s">
        <v>187</v>
      </c>
      <c r="AU128" s="25" t="s">
        <v>81</v>
      </c>
      <c r="AY128" s="25" t="s">
        <v>154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5" t="s">
        <v>79</v>
      </c>
      <c r="BK128" s="213">
        <f t="shared" si="19"/>
        <v>0</v>
      </c>
      <c r="BL128" s="25" t="s">
        <v>161</v>
      </c>
      <c r="BM128" s="25" t="s">
        <v>1855</v>
      </c>
    </row>
    <row r="129" spans="2:65" s="1" customFormat="1" ht="16.5" customHeight="1">
      <c r="B129" s="42"/>
      <c r="C129" s="202" t="s">
        <v>319</v>
      </c>
      <c r="D129" s="202" t="s">
        <v>157</v>
      </c>
      <c r="E129" s="203" t="s">
        <v>1856</v>
      </c>
      <c r="F129" s="204" t="s">
        <v>1857</v>
      </c>
      <c r="G129" s="205" t="s">
        <v>215</v>
      </c>
      <c r="H129" s="206">
        <v>1500</v>
      </c>
      <c r="I129" s="207"/>
      <c r="J129" s="208">
        <f t="shared" ref="J129:J160" si="20">ROUND(I129*H129,2)</f>
        <v>0</v>
      </c>
      <c r="K129" s="204" t="s">
        <v>21</v>
      </c>
      <c r="L129" s="62"/>
      <c r="M129" s="209" t="s">
        <v>21</v>
      </c>
      <c r="N129" s="210" t="s">
        <v>42</v>
      </c>
      <c r="O129" s="43"/>
      <c r="P129" s="211">
        <f t="shared" ref="P129:P160" si="21">O129*H129</f>
        <v>0</v>
      </c>
      <c r="Q129" s="211">
        <v>0</v>
      </c>
      <c r="R129" s="211">
        <f t="shared" ref="R129:R160" si="22">Q129*H129</f>
        <v>0</v>
      </c>
      <c r="S129" s="211">
        <v>0</v>
      </c>
      <c r="T129" s="212">
        <f t="shared" ref="T129:T160" si="23">S129*H129</f>
        <v>0</v>
      </c>
      <c r="AR129" s="25" t="s">
        <v>161</v>
      </c>
      <c r="AT129" s="25" t="s">
        <v>157</v>
      </c>
      <c r="AU129" s="25" t="s">
        <v>81</v>
      </c>
      <c r="AY129" s="25" t="s">
        <v>154</v>
      </c>
      <c r="BE129" s="213">
        <f t="shared" ref="BE129:BE160" si="24">IF(N129="základní",J129,0)</f>
        <v>0</v>
      </c>
      <c r="BF129" s="213">
        <f t="shared" ref="BF129:BF160" si="25">IF(N129="snížená",J129,0)</f>
        <v>0</v>
      </c>
      <c r="BG129" s="213">
        <f t="shared" ref="BG129:BG160" si="26">IF(N129="zákl. přenesená",J129,0)</f>
        <v>0</v>
      </c>
      <c r="BH129" s="213">
        <f t="shared" ref="BH129:BH160" si="27">IF(N129="sníž. přenesená",J129,0)</f>
        <v>0</v>
      </c>
      <c r="BI129" s="213">
        <f t="shared" ref="BI129:BI160" si="28">IF(N129="nulová",J129,0)</f>
        <v>0</v>
      </c>
      <c r="BJ129" s="25" t="s">
        <v>79</v>
      </c>
      <c r="BK129" s="213">
        <f t="shared" ref="BK129:BK160" si="29">ROUND(I129*H129,2)</f>
        <v>0</v>
      </c>
      <c r="BL129" s="25" t="s">
        <v>161</v>
      </c>
      <c r="BM129" s="25" t="s">
        <v>1858</v>
      </c>
    </row>
    <row r="130" spans="2:65" s="1" customFormat="1" ht="16.5" customHeight="1">
      <c r="B130" s="42"/>
      <c r="C130" s="217" t="s">
        <v>915</v>
      </c>
      <c r="D130" s="217" t="s">
        <v>187</v>
      </c>
      <c r="E130" s="218" t="s">
        <v>1859</v>
      </c>
      <c r="F130" s="219" t="s">
        <v>1860</v>
      </c>
      <c r="G130" s="220" t="s">
        <v>233</v>
      </c>
      <c r="H130" s="221">
        <v>3016</v>
      </c>
      <c r="I130" s="222"/>
      <c r="J130" s="223">
        <f t="shared" si="20"/>
        <v>0</v>
      </c>
      <c r="K130" s="219" t="s">
        <v>21</v>
      </c>
      <c r="L130" s="224"/>
      <c r="M130" s="225" t="s">
        <v>21</v>
      </c>
      <c r="N130" s="226" t="s">
        <v>42</v>
      </c>
      <c r="O130" s="43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5" t="s">
        <v>190</v>
      </c>
      <c r="AT130" s="25" t="s">
        <v>187</v>
      </c>
      <c r="AU130" s="25" t="s">
        <v>81</v>
      </c>
      <c r="AY130" s="25" t="s">
        <v>154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5" t="s">
        <v>79</v>
      </c>
      <c r="BK130" s="213">
        <f t="shared" si="29"/>
        <v>0</v>
      </c>
      <c r="BL130" s="25" t="s">
        <v>161</v>
      </c>
      <c r="BM130" s="25" t="s">
        <v>1861</v>
      </c>
    </row>
    <row r="131" spans="2:65" s="1" customFormat="1" ht="16.5" customHeight="1">
      <c r="B131" s="42"/>
      <c r="C131" s="217" t="s">
        <v>481</v>
      </c>
      <c r="D131" s="217" t="s">
        <v>187</v>
      </c>
      <c r="E131" s="218" t="s">
        <v>1862</v>
      </c>
      <c r="F131" s="219" t="s">
        <v>1863</v>
      </c>
      <c r="G131" s="220" t="s">
        <v>318</v>
      </c>
      <c r="H131" s="221">
        <v>153.4</v>
      </c>
      <c r="I131" s="222"/>
      <c r="J131" s="223">
        <f t="shared" si="20"/>
        <v>0</v>
      </c>
      <c r="K131" s="219" t="s">
        <v>21</v>
      </c>
      <c r="L131" s="224"/>
      <c r="M131" s="225" t="s">
        <v>21</v>
      </c>
      <c r="N131" s="226" t="s">
        <v>42</v>
      </c>
      <c r="O131" s="43"/>
      <c r="P131" s="211">
        <f t="shared" si="21"/>
        <v>0</v>
      </c>
      <c r="Q131" s="211">
        <v>0</v>
      </c>
      <c r="R131" s="211">
        <f t="shared" si="22"/>
        <v>0</v>
      </c>
      <c r="S131" s="211">
        <v>0</v>
      </c>
      <c r="T131" s="212">
        <f t="shared" si="23"/>
        <v>0</v>
      </c>
      <c r="AR131" s="25" t="s">
        <v>190</v>
      </c>
      <c r="AT131" s="25" t="s">
        <v>187</v>
      </c>
      <c r="AU131" s="25" t="s">
        <v>81</v>
      </c>
      <c r="AY131" s="25" t="s">
        <v>154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5" t="s">
        <v>79</v>
      </c>
      <c r="BK131" s="213">
        <f t="shared" si="29"/>
        <v>0</v>
      </c>
      <c r="BL131" s="25" t="s">
        <v>161</v>
      </c>
      <c r="BM131" s="25" t="s">
        <v>1864</v>
      </c>
    </row>
    <row r="132" spans="2:65" s="1" customFormat="1" ht="16.5" customHeight="1">
      <c r="B132" s="42"/>
      <c r="C132" s="217" t="s">
        <v>332</v>
      </c>
      <c r="D132" s="217" t="s">
        <v>187</v>
      </c>
      <c r="E132" s="218" t="s">
        <v>1865</v>
      </c>
      <c r="F132" s="219" t="s">
        <v>1866</v>
      </c>
      <c r="G132" s="220" t="s">
        <v>233</v>
      </c>
      <c r="H132" s="221">
        <v>50</v>
      </c>
      <c r="I132" s="222"/>
      <c r="J132" s="223">
        <f t="shared" si="20"/>
        <v>0</v>
      </c>
      <c r="K132" s="219" t="s">
        <v>21</v>
      </c>
      <c r="L132" s="224"/>
      <c r="M132" s="225" t="s">
        <v>21</v>
      </c>
      <c r="N132" s="226" t="s">
        <v>42</v>
      </c>
      <c r="O132" s="43"/>
      <c r="P132" s="211">
        <f t="shared" si="21"/>
        <v>0</v>
      </c>
      <c r="Q132" s="211">
        <v>0</v>
      </c>
      <c r="R132" s="211">
        <f t="shared" si="22"/>
        <v>0</v>
      </c>
      <c r="S132" s="211">
        <v>0</v>
      </c>
      <c r="T132" s="212">
        <f t="shared" si="23"/>
        <v>0</v>
      </c>
      <c r="AR132" s="25" t="s">
        <v>190</v>
      </c>
      <c r="AT132" s="25" t="s">
        <v>187</v>
      </c>
      <c r="AU132" s="25" t="s">
        <v>81</v>
      </c>
      <c r="AY132" s="25" t="s">
        <v>154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5" t="s">
        <v>79</v>
      </c>
      <c r="BK132" s="213">
        <f t="shared" si="29"/>
        <v>0</v>
      </c>
      <c r="BL132" s="25" t="s">
        <v>161</v>
      </c>
      <c r="BM132" s="25" t="s">
        <v>1867</v>
      </c>
    </row>
    <row r="133" spans="2:65" s="1" customFormat="1" ht="16.5" customHeight="1">
      <c r="B133" s="42"/>
      <c r="C133" s="217" t="s">
        <v>278</v>
      </c>
      <c r="D133" s="217" t="s">
        <v>187</v>
      </c>
      <c r="E133" s="218" t="s">
        <v>1868</v>
      </c>
      <c r="F133" s="219" t="s">
        <v>1869</v>
      </c>
      <c r="G133" s="220" t="s">
        <v>233</v>
      </c>
      <c r="H133" s="221">
        <v>140</v>
      </c>
      <c r="I133" s="222"/>
      <c r="J133" s="223">
        <f t="shared" si="20"/>
        <v>0</v>
      </c>
      <c r="K133" s="219" t="s">
        <v>21</v>
      </c>
      <c r="L133" s="224"/>
      <c r="M133" s="225" t="s">
        <v>21</v>
      </c>
      <c r="N133" s="226" t="s">
        <v>42</v>
      </c>
      <c r="O133" s="43"/>
      <c r="P133" s="211">
        <f t="shared" si="21"/>
        <v>0</v>
      </c>
      <c r="Q133" s="211">
        <v>0</v>
      </c>
      <c r="R133" s="211">
        <f t="shared" si="22"/>
        <v>0</v>
      </c>
      <c r="S133" s="211">
        <v>0</v>
      </c>
      <c r="T133" s="212">
        <f t="shared" si="23"/>
        <v>0</v>
      </c>
      <c r="AR133" s="25" t="s">
        <v>190</v>
      </c>
      <c r="AT133" s="25" t="s">
        <v>187</v>
      </c>
      <c r="AU133" s="25" t="s">
        <v>81</v>
      </c>
      <c r="AY133" s="25" t="s">
        <v>154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5" t="s">
        <v>79</v>
      </c>
      <c r="BK133" s="213">
        <f t="shared" si="29"/>
        <v>0</v>
      </c>
      <c r="BL133" s="25" t="s">
        <v>161</v>
      </c>
      <c r="BM133" s="25" t="s">
        <v>1870</v>
      </c>
    </row>
    <row r="134" spans="2:65" s="1" customFormat="1" ht="16.5" customHeight="1">
      <c r="B134" s="42"/>
      <c r="C134" s="217" t="s">
        <v>284</v>
      </c>
      <c r="D134" s="217" t="s">
        <v>187</v>
      </c>
      <c r="E134" s="218" t="s">
        <v>1871</v>
      </c>
      <c r="F134" s="219" t="s">
        <v>1872</v>
      </c>
      <c r="G134" s="220" t="s">
        <v>233</v>
      </c>
      <c r="H134" s="221">
        <v>150</v>
      </c>
      <c r="I134" s="222"/>
      <c r="J134" s="223">
        <f t="shared" si="20"/>
        <v>0</v>
      </c>
      <c r="K134" s="219" t="s">
        <v>21</v>
      </c>
      <c r="L134" s="224"/>
      <c r="M134" s="225" t="s">
        <v>21</v>
      </c>
      <c r="N134" s="226" t="s">
        <v>42</v>
      </c>
      <c r="O134" s="43"/>
      <c r="P134" s="211">
        <f t="shared" si="21"/>
        <v>0</v>
      </c>
      <c r="Q134" s="211">
        <v>0</v>
      </c>
      <c r="R134" s="211">
        <f t="shared" si="22"/>
        <v>0</v>
      </c>
      <c r="S134" s="211">
        <v>0</v>
      </c>
      <c r="T134" s="212">
        <f t="shared" si="23"/>
        <v>0</v>
      </c>
      <c r="AR134" s="25" t="s">
        <v>190</v>
      </c>
      <c r="AT134" s="25" t="s">
        <v>187</v>
      </c>
      <c r="AU134" s="25" t="s">
        <v>81</v>
      </c>
      <c r="AY134" s="25" t="s">
        <v>154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5" t="s">
        <v>79</v>
      </c>
      <c r="BK134" s="213">
        <f t="shared" si="29"/>
        <v>0</v>
      </c>
      <c r="BL134" s="25" t="s">
        <v>161</v>
      </c>
      <c r="BM134" s="25" t="s">
        <v>1873</v>
      </c>
    </row>
    <row r="135" spans="2:65" s="1" customFormat="1" ht="16.5" customHeight="1">
      <c r="B135" s="42"/>
      <c r="C135" s="217" t="s">
        <v>288</v>
      </c>
      <c r="D135" s="217" t="s">
        <v>187</v>
      </c>
      <c r="E135" s="218" t="s">
        <v>1874</v>
      </c>
      <c r="F135" s="219" t="s">
        <v>1875</v>
      </c>
      <c r="G135" s="220" t="s">
        <v>233</v>
      </c>
      <c r="H135" s="221">
        <v>180</v>
      </c>
      <c r="I135" s="222"/>
      <c r="J135" s="223">
        <f t="shared" si="20"/>
        <v>0</v>
      </c>
      <c r="K135" s="219" t="s">
        <v>21</v>
      </c>
      <c r="L135" s="224"/>
      <c r="M135" s="225" t="s">
        <v>21</v>
      </c>
      <c r="N135" s="226" t="s">
        <v>42</v>
      </c>
      <c r="O135" s="43"/>
      <c r="P135" s="211">
        <f t="shared" si="21"/>
        <v>0</v>
      </c>
      <c r="Q135" s="211">
        <v>0</v>
      </c>
      <c r="R135" s="211">
        <f t="shared" si="22"/>
        <v>0</v>
      </c>
      <c r="S135" s="211">
        <v>0</v>
      </c>
      <c r="T135" s="212">
        <f t="shared" si="23"/>
        <v>0</v>
      </c>
      <c r="AR135" s="25" t="s">
        <v>190</v>
      </c>
      <c r="AT135" s="25" t="s">
        <v>187</v>
      </c>
      <c r="AU135" s="25" t="s">
        <v>81</v>
      </c>
      <c r="AY135" s="25" t="s">
        <v>154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5" t="s">
        <v>79</v>
      </c>
      <c r="BK135" s="213">
        <f t="shared" si="29"/>
        <v>0</v>
      </c>
      <c r="BL135" s="25" t="s">
        <v>161</v>
      </c>
      <c r="BM135" s="25" t="s">
        <v>1876</v>
      </c>
    </row>
    <row r="136" spans="2:65" s="1" customFormat="1" ht="16.5" customHeight="1">
      <c r="B136" s="42"/>
      <c r="C136" s="217" t="s">
        <v>292</v>
      </c>
      <c r="D136" s="217" t="s">
        <v>187</v>
      </c>
      <c r="E136" s="218" t="s">
        <v>1877</v>
      </c>
      <c r="F136" s="219" t="s">
        <v>1878</v>
      </c>
      <c r="G136" s="220" t="s">
        <v>233</v>
      </c>
      <c r="H136" s="221">
        <v>50</v>
      </c>
      <c r="I136" s="222"/>
      <c r="J136" s="223">
        <f t="shared" si="20"/>
        <v>0</v>
      </c>
      <c r="K136" s="219" t="s">
        <v>21</v>
      </c>
      <c r="L136" s="224"/>
      <c r="M136" s="225" t="s">
        <v>21</v>
      </c>
      <c r="N136" s="226" t="s">
        <v>42</v>
      </c>
      <c r="O136" s="43"/>
      <c r="P136" s="211">
        <f t="shared" si="21"/>
        <v>0</v>
      </c>
      <c r="Q136" s="211">
        <v>0</v>
      </c>
      <c r="R136" s="211">
        <f t="shared" si="22"/>
        <v>0</v>
      </c>
      <c r="S136" s="211">
        <v>0</v>
      </c>
      <c r="T136" s="212">
        <f t="shared" si="23"/>
        <v>0</v>
      </c>
      <c r="AR136" s="25" t="s">
        <v>190</v>
      </c>
      <c r="AT136" s="25" t="s">
        <v>187</v>
      </c>
      <c r="AU136" s="25" t="s">
        <v>81</v>
      </c>
      <c r="AY136" s="25" t="s">
        <v>154</v>
      </c>
      <c r="BE136" s="213">
        <f t="shared" si="24"/>
        <v>0</v>
      </c>
      <c r="BF136" s="213">
        <f t="shared" si="25"/>
        <v>0</v>
      </c>
      <c r="BG136" s="213">
        <f t="shared" si="26"/>
        <v>0</v>
      </c>
      <c r="BH136" s="213">
        <f t="shared" si="27"/>
        <v>0</v>
      </c>
      <c r="BI136" s="213">
        <f t="shared" si="28"/>
        <v>0</v>
      </c>
      <c r="BJ136" s="25" t="s">
        <v>79</v>
      </c>
      <c r="BK136" s="213">
        <f t="shared" si="29"/>
        <v>0</v>
      </c>
      <c r="BL136" s="25" t="s">
        <v>161</v>
      </c>
      <c r="BM136" s="25" t="s">
        <v>1879</v>
      </c>
    </row>
    <row r="137" spans="2:65" s="1" customFormat="1" ht="16.5" customHeight="1">
      <c r="B137" s="42"/>
      <c r="C137" s="217" t="s">
        <v>459</v>
      </c>
      <c r="D137" s="217" t="s">
        <v>187</v>
      </c>
      <c r="E137" s="218" t="s">
        <v>1880</v>
      </c>
      <c r="F137" s="219" t="s">
        <v>1881</v>
      </c>
      <c r="G137" s="220" t="s">
        <v>233</v>
      </c>
      <c r="H137" s="221">
        <v>30</v>
      </c>
      <c r="I137" s="222"/>
      <c r="J137" s="223">
        <f t="shared" si="20"/>
        <v>0</v>
      </c>
      <c r="K137" s="219" t="s">
        <v>21</v>
      </c>
      <c r="L137" s="224"/>
      <c r="M137" s="225" t="s">
        <v>21</v>
      </c>
      <c r="N137" s="226" t="s">
        <v>42</v>
      </c>
      <c r="O137" s="43"/>
      <c r="P137" s="211">
        <f t="shared" si="21"/>
        <v>0</v>
      </c>
      <c r="Q137" s="211">
        <v>0</v>
      </c>
      <c r="R137" s="211">
        <f t="shared" si="22"/>
        <v>0</v>
      </c>
      <c r="S137" s="211">
        <v>0</v>
      </c>
      <c r="T137" s="212">
        <f t="shared" si="23"/>
        <v>0</v>
      </c>
      <c r="AR137" s="25" t="s">
        <v>190</v>
      </c>
      <c r="AT137" s="25" t="s">
        <v>187</v>
      </c>
      <c r="AU137" s="25" t="s">
        <v>81</v>
      </c>
      <c r="AY137" s="25" t="s">
        <v>154</v>
      </c>
      <c r="BE137" s="213">
        <f t="shared" si="24"/>
        <v>0</v>
      </c>
      <c r="BF137" s="213">
        <f t="shared" si="25"/>
        <v>0</v>
      </c>
      <c r="BG137" s="213">
        <f t="shared" si="26"/>
        <v>0</v>
      </c>
      <c r="BH137" s="213">
        <f t="shared" si="27"/>
        <v>0</v>
      </c>
      <c r="BI137" s="213">
        <f t="shared" si="28"/>
        <v>0</v>
      </c>
      <c r="BJ137" s="25" t="s">
        <v>79</v>
      </c>
      <c r="BK137" s="213">
        <f t="shared" si="29"/>
        <v>0</v>
      </c>
      <c r="BL137" s="25" t="s">
        <v>161</v>
      </c>
      <c r="BM137" s="25" t="s">
        <v>1882</v>
      </c>
    </row>
    <row r="138" spans="2:65" s="1" customFormat="1" ht="16.5" customHeight="1">
      <c r="B138" s="42"/>
      <c r="C138" s="217" t="s">
        <v>463</v>
      </c>
      <c r="D138" s="217" t="s">
        <v>187</v>
      </c>
      <c r="E138" s="218" t="s">
        <v>1883</v>
      </c>
      <c r="F138" s="219" t="s">
        <v>1884</v>
      </c>
      <c r="G138" s="220" t="s">
        <v>233</v>
      </c>
      <c r="H138" s="221">
        <v>120</v>
      </c>
      <c r="I138" s="222"/>
      <c r="J138" s="223">
        <f t="shared" si="20"/>
        <v>0</v>
      </c>
      <c r="K138" s="219" t="s">
        <v>21</v>
      </c>
      <c r="L138" s="224"/>
      <c r="M138" s="225" t="s">
        <v>21</v>
      </c>
      <c r="N138" s="226" t="s">
        <v>42</v>
      </c>
      <c r="O138" s="43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5" t="s">
        <v>190</v>
      </c>
      <c r="AT138" s="25" t="s">
        <v>187</v>
      </c>
      <c r="AU138" s="25" t="s">
        <v>81</v>
      </c>
      <c r="AY138" s="25" t="s">
        <v>154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5" t="s">
        <v>79</v>
      </c>
      <c r="BK138" s="213">
        <f t="shared" si="29"/>
        <v>0</v>
      </c>
      <c r="BL138" s="25" t="s">
        <v>161</v>
      </c>
      <c r="BM138" s="25" t="s">
        <v>1885</v>
      </c>
    </row>
    <row r="139" spans="2:65" s="1" customFormat="1" ht="16.5" customHeight="1">
      <c r="B139" s="42"/>
      <c r="C139" s="217" t="s">
        <v>467</v>
      </c>
      <c r="D139" s="217" t="s">
        <v>187</v>
      </c>
      <c r="E139" s="218" t="s">
        <v>1886</v>
      </c>
      <c r="F139" s="219" t="s">
        <v>1887</v>
      </c>
      <c r="G139" s="220" t="s">
        <v>233</v>
      </c>
      <c r="H139" s="221">
        <v>85</v>
      </c>
      <c r="I139" s="222"/>
      <c r="J139" s="223">
        <f t="shared" si="20"/>
        <v>0</v>
      </c>
      <c r="K139" s="219" t="s">
        <v>21</v>
      </c>
      <c r="L139" s="224"/>
      <c r="M139" s="225" t="s">
        <v>21</v>
      </c>
      <c r="N139" s="226" t="s">
        <v>42</v>
      </c>
      <c r="O139" s="43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5" t="s">
        <v>190</v>
      </c>
      <c r="AT139" s="25" t="s">
        <v>187</v>
      </c>
      <c r="AU139" s="25" t="s">
        <v>81</v>
      </c>
      <c r="AY139" s="25" t="s">
        <v>154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5" t="s">
        <v>79</v>
      </c>
      <c r="BK139" s="213">
        <f t="shared" si="29"/>
        <v>0</v>
      </c>
      <c r="BL139" s="25" t="s">
        <v>161</v>
      </c>
      <c r="BM139" s="25" t="s">
        <v>1888</v>
      </c>
    </row>
    <row r="140" spans="2:65" s="1" customFormat="1" ht="16.5" customHeight="1">
      <c r="B140" s="42"/>
      <c r="C140" s="217" t="s">
        <v>255</v>
      </c>
      <c r="D140" s="217" t="s">
        <v>187</v>
      </c>
      <c r="E140" s="218" t="s">
        <v>1889</v>
      </c>
      <c r="F140" s="219" t="s">
        <v>1890</v>
      </c>
      <c r="G140" s="220" t="s">
        <v>233</v>
      </c>
      <c r="H140" s="221">
        <v>100</v>
      </c>
      <c r="I140" s="222"/>
      <c r="J140" s="223">
        <f t="shared" si="20"/>
        <v>0</v>
      </c>
      <c r="K140" s="219" t="s">
        <v>21</v>
      </c>
      <c r="L140" s="224"/>
      <c r="M140" s="225" t="s">
        <v>21</v>
      </c>
      <c r="N140" s="226" t="s">
        <v>42</v>
      </c>
      <c r="O140" s="43"/>
      <c r="P140" s="211">
        <f t="shared" si="21"/>
        <v>0</v>
      </c>
      <c r="Q140" s="211">
        <v>0</v>
      </c>
      <c r="R140" s="211">
        <f t="shared" si="22"/>
        <v>0</v>
      </c>
      <c r="S140" s="211">
        <v>0</v>
      </c>
      <c r="T140" s="212">
        <f t="shared" si="23"/>
        <v>0</v>
      </c>
      <c r="AR140" s="25" t="s">
        <v>190</v>
      </c>
      <c r="AT140" s="25" t="s">
        <v>187</v>
      </c>
      <c r="AU140" s="25" t="s">
        <v>81</v>
      </c>
      <c r="AY140" s="25" t="s">
        <v>154</v>
      </c>
      <c r="BE140" s="213">
        <f t="shared" si="24"/>
        <v>0</v>
      </c>
      <c r="BF140" s="213">
        <f t="shared" si="25"/>
        <v>0</v>
      </c>
      <c r="BG140" s="213">
        <f t="shared" si="26"/>
        <v>0</v>
      </c>
      <c r="BH140" s="213">
        <f t="shared" si="27"/>
        <v>0</v>
      </c>
      <c r="BI140" s="213">
        <f t="shared" si="28"/>
        <v>0</v>
      </c>
      <c r="BJ140" s="25" t="s">
        <v>79</v>
      </c>
      <c r="BK140" s="213">
        <f t="shared" si="29"/>
        <v>0</v>
      </c>
      <c r="BL140" s="25" t="s">
        <v>161</v>
      </c>
      <c r="BM140" s="25" t="s">
        <v>1891</v>
      </c>
    </row>
    <row r="141" spans="2:65" s="1" customFormat="1" ht="16.5" customHeight="1">
      <c r="B141" s="42"/>
      <c r="C141" s="217" t="s">
        <v>345</v>
      </c>
      <c r="D141" s="217" t="s">
        <v>187</v>
      </c>
      <c r="E141" s="218" t="s">
        <v>1892</v>
      </c>
      <c r="F141" s="219" t="s">
        <v>1893</v>
      </c>
      <c r="G141" s="220" t="s">
        <v>233</v>
      </c>
      <c r="H141" s="221">
        <v>60</v>
      </c>
      <c r="I141" s="222"/>
      <c r="J141" s="223">
        <f t="shared" si="20"/>
        <v>0</v>
      </c>
      <c r="K141" s="219" t="s">
        <v>21</v>
      </c>
      <c r="L141" s="224"/>
      <c r="M141" s="225" t="s">
        <v>21</v>
      </c>
      <c r="N141" s="226" t="s">
        <v>42</v>
      </c>
      <c r="O141" s="43"/>
      <c r="P141" s="211">
        <f t="shared" si="21"/>
        <v>0</v>
      </c>
      <c r="Q141" s="211">
        <v>0</v>
      </c>
      <c r="R141" s="211">
        <f t="shared" si="22"/>
        <v>0</v>
      </c>
      <c r="S141" s="211">
        <v>0</v>
      </c>
      <c r="T141" s="212">
        <f t="shared" si="23"/>
        <v>0</v>
      </c>
      <c r="AR141" s="25" t="s">
        <v>190</v>
      </c>
      <c r="AT141" s="25" t="s">
        <v>187</v>
      </c>
      <c r="AU141" s="25" t="s">
        <v>81</v>
      </c>
      <c r="AY141" s="25" t="s">
        <v>154</v>
      </c>
      <c r="BE141" s="213">
        <f t="shared" si="24"/>
        <v>0</v>
      </c>
      <c r="BF141" s="213">
        <f t="shared" si="25"/>
        <v>0</v>
      </c>
      <c r="BG141" s="213">
        <f t="shared" si="26"/>
        <v>0</v>
      </c>
      <c r="BH141" s="213">
        <f t="shared" si="27"/>
        <v>0</v>
      </c>
      <c r="BI141" s="213">
        <f t="shared" si="28"/>
        <v>0</v>
      </c>
      <c r="BJ141" s="25" t="s">
        <v>79</v>
      </c>
      <c r="BK141" s="213">
        <f t="shared" si="29"/>
        <v>0</v>
      </c>
      <c r="BL141" s="25" t="s">
        <v>161</v>
      </c>
      <c r="BM141" s="25" t="s">
        <v>1894</v>
      </c>
    </row>
    <row r="142" spans="2:65" s="1" customFormat="1" ht="16.5" customHeight="1">
      <c r="B142" s="42"/>
      <c r="C142" s="217" t="s">
        <v>351</v>
      </c>
      <c r="D142" s="217" t="s">
        <v>187</v>
      </c>
      <c r="E142" s="218" t="s">
        <v>1895</v>
      </c>
      <c r="F142" s="219" t="s">
        <v>1896</v>
      </c>
      <c r="G142" s="220" t="s">
        <v>233</v>
      </c>
      <c r="H142" s="221">
        <v>50</v>
      </c>
      <c r="I142" s="222"/>
      <c r="J142" s="223">
        <f t="shared" si="20"/>
        <v>0</v>
      </c>
      <c r="K142" s="219" t="s">
        <v>21</v>
      </c>
      <c r="L142" s="224"/>
      <c r="M142" s="225" t="s">
        <v>21</v>
      </c>
      <c r="N142" s="226" t="s">
        <v>42</v>
      </c>
      <c r="O142" s="43"/>
      <c r="P142" s="211">
        <f t="shared" si="21"/>
        <v>0</v>
      </c>
      <c r="Q142" s="211">
        <v>0</v>
      </c>
      <c r="R142" s="211">
        <f t="shared" si="22"/>
        <v>0</v>
      </c>
      <c r="S142" s="211">
        <v>0</v>
      </c>
      <c r="T142" s="212">
        <f t="shared" si="23"/>
        <v>0</v>
      </c>
      <c r="AR142" s="25" t="s">
        <v>190</v>
      </c>
      <c r="AT142" s="25" t="s">
        <v>187</v>
      </c>
      <c r="AU142" s="25" t="s">
        <v>81</v>
      </c>
      <c r="AY142" s="25" t="s">
        <v>154</v>
      </c>
      <c r="BE142" s="213">
        <f t="shared" si="24"/>
        <v>0</v>
      </c>
      <c r="BF142" s="213">
        <f t="shared" si="25"/>
        <v>0</v>
      </c>
      <c r="BG142" s="213">
        <f t="shared" si="26"/>
        <v>0</v>
      </c>
      <c r="BH142" s="213">
        <f t="shared" si="27"/>
        <v>0</v>
      </c>
      <c r="BI142" s="213">
        <f t="shared" si="28"/>
        <v>0</v>
      </c>
      <c r="BJ142" s="25" t="s">
        <v>79</v>
      </c>
      <c r="BK142" s="213">
        <f t="shared" si="29"/>
        <v>0</v>
      </c>
      <c r="BL142" s="25" t="s">
        <v>161</v>
      </c>
      <c r="BM142" s="25" t="s">
        <v>1897</v>
      </c>
    </row>
    <row r="143" spans="2:65" s="1" customFormat="1" ht="16.5" customHeight="1">
      <c r="B143" s="42"/>
      <c r="C143" s="217" t="s">
        <v>355</v>
      </c>
      <c r="D143" s="217" t="s">
        <v>187</v>
      </c>
      <c r="E143" s="218" t="s">
        <v>1898</v>
      </c>
      <c r="F143" s="219" t="s">
        <v>1899</v>
      </c>
      <c r="G143" s="220" t="s">
        <v>233</v>
      </c>
      <c r="H143" s="221">
        <v>80</v>
      </c>
      <c r="I143" s="222"/>
      <c r="J143" s="223">
        <f t="shared" si="20"/>
        <v>0</v>
      </c>
      <c r="K143" s="219" t="s">
        <v>21</v>
      </c>
      <c r="L143" s="224"/>
      <c r="M143" s="225" t="s">
        <v>21</v>
      </c>
      <c r="N143" s="226" t="s">
        <v>42</v>
      </c>
      <c r="O143" s="43"/>
      <c r="P143" s="211">
        <f t="shared" si="21"/>
        <v>0</v>
      </c>
      <c r="Q143" s="211">
        <v>0</v>
      </c>
      <c r="R143" s="211">
        <f t="shared" si="22"/>
        <v>0</v>
      </c>
      <c r="S143" s="211">
        <v>0</v>
      </c>
      <c r="T143" s="212">
        <f t="shared" si="23"/>
        <v>0</v>
      </c>
      <c r="AR143" s="25" t="s">
        <v>190</v>
      </c>
      <c r="AT143" s="25" t="s">
        <v>187</v>
      </c>
      <c r="AU143" s="25" t="s">
        <v>81</v>
      </c>
      <c r="AY143" s="25" t="s">
        <v>154</v>
      </c>
      <c r="BE143" s="213">
        <f t="shared" si="24"/>
        <v>0</v>
      </c>
      <c r="BF143" s="213">
        <f t="shared" si="25"/>
        <v>0</v>
      </c>
      <c r="BG143" s="213">
        <f t="shared" si="26"/>
        <v>0</v>
      </c>
      <c r="BH143" s="213">
        <f t="shared" si="27"/>
        <v>0</v>
      </c>
      <c r="BI143" s="213">
        <f t="shared" si="28"/>
        <v>0</v>
      </c>
      <c r="BJ143" s="25" t="s">
        <v>79</v>
      </c>
      <c r="BK143" s="213">
        <f t="shared" si="29"/>
        <v>0</v>
      </c>
      <c r="BL143" s="25" t="s">
        <v>161</v>
      </c>
      <c r="BM143" s="25" t="s">
        <v>1900</v>
      </c>
    </row>
    <row r="144" spans="2:65" s="1" customFormat="1" ht="16.5" customHeight="1">
      <c r="B144" s="42"/>
      <c r="C144" s="217" t="s">
        <v>511</v>
      </c>
      <c r="D144" s="217" t="s">
        <v>187</v>
      </c>
      <c r="E144" s="218" t="s">
        <v>1901</v>
      </c>
      <c r="F144" s="219" t="s">
        <v>1902</v>
      </c>
      <c r="G144" s="220" t="s">
        <v>233</v>
      </c>
      <c r="H144" s="221">
        <v>80</v>
      </c>
      <c r="I144" s="222"/>
      <c r="J144" s="223">
        <f t="shared" si="20"/>
        <v>0</v>
      </c>
      <c r="K144" s="219" t="s">
        <v>21</v>
      </c>
      <c r="L144" s="224"/>
      <c r="M144" s="225" t="s">
        <v>21</v>
      </c>
      <c r="N144" s="226" t="s">
        <v>42</v>
      </c>
      <c r="O144" s="43"/>
      <c r="P144" s="211">
        <f t="shared" si="21"/>
        <v>0</v>
      </c>
      <c r="Q144" s="211">
        <v>0</v>
      </c>
      <c r="R144" s="211">
        <f t="shared" si="22"/>
        <v>0</v>
      </c>
      <c r="S144" s="211">
        <v>0</v>
      </c>
      <c r="T144" s="212">
        <f t="shared" si="23"/>
        <v>0</v>
      </c>
      <c r="AR144" s="25" t="s">
        <v>190</v>
      </c>
      <c r="AT144" s="25" t="s">
        <v>187</v>
      </c>
      <c r="AU144" s="25" t="s">
        <v>81</v>
      </c>
      <c r="AY144" s="25" t="s">
        <v>154</v>
      </c>
      <c r="BE144" s="213">
        <f t="shared" si="24"/>
        <v>0</v>
      </c>
      <c r="BF144" s="213">
        <f t="shared" si="25"/>
        <v>0</v>
      </c>
      <c r="BG144" s="213">
        <f t="shared" si="26"/>
        <v>0</v>
      </c>
      <c r="BH144" s="213">
        <f t="shared" si="27"/>
        <v>0</v>
      </c>
      <c r="BI144" s="213">
        <f t="shared" si="28"/>
        <v>0</v>
      </c>
      <c r="BJ144" s="25" t="s">
        <v>79</v>
      </c>
      <c r="BK144" s="213">
        <f t="shared" si="29"/>
        <v>0</v>
      </c>
      <c r="BL144" s="25" t="s">
        <v>161</v>
      </c>
      <c r="BM144" s="25" t="s">
        <v>1903</v>
      </c>
    </row>
    <row r="145" spans="2:65" s="1" customFormat="1" ht="16.5" customHeight="1">
      <c r="B145" s="42"/>
      <c r="C145" s="217" t="s">
        <v>514</v>
      </c>
      <c r="D145" s="217" t="s">
        <v>187</v>
      </c>
      <c r="E145" s="218" t="s">
        <v>1904</v>
      </c>
      <c r="F145" s="219" t="s">
        <v>1905</v>
      </c>
      <c r="G145" s="220" t="s">
        <v>233</v>
      </c>
      <c r="H145" s="221">
        <v>85</v>
      </c>
      <c r="I145" s="222"/>
      <c r="J145" s="223">
        <f t="shared" si="20"/>
        <v>0</v>
      </c>
      <c r="K145" s="219" t="s">
        <v>21</v>
      </c>
      <c r="L145" s="224"/>
      <c r="M145" s="225" t="s">
        <v>21</v>
      </c>
      <c r="N145" s="226" t="s">
        <v>42</v>
      </c>
      <c r="O145" s="43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5" t="s">
        <v>190</v>
      </c>
      <c r="AT145" s="25" t="s">
        <v>187</v>
      </c>
      <c r="AU145" s="25" t="s">
        <v>81</v>
      </c>
      <c r="AY145" s="25" t="s">
        <v>154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5" t="s">
        <v>79</v>
      </c>
      <c r="BK145" s="213">
        <f t="shared" si="29"/>
        <v>0</v>
      </c>
      <c r="BL145" s="25" t="s">
        <v>161</v>
      </c>
      <c r="BM145" s="25" t="s">
        <v>1906</v>
      </c>
    </row>
    <row r="146" spans="2:65" s="1" customFormat="1" ht="16.5" customHeight="1">
      <c r="B146" s="42"/>
      <c r="C146" s="217" t="s">
        <v>518</v>
      </c>
      <c r="D146" s="217" t="s">
        <v>187</v>
      </c>
      <c r="E146" s="218" t="s">
        <v>1907</v>
      </c>
      <c r="F146" s="219" t="s">
        <v>1908</v>
      </c>
      <c r="G146" s="220" t="s">
        <v>233</v>
      </c>
      <c r="H146" s="221">
        <v>130</v>
      </c>
      <c r="I146" s="222"/>
      <c r="J146" s="223">
        <f t="shared" si="20"/>
        <v>0</v>
      </c>
      <c r="K146" s="219" t="s">
        <v>21</v>
      </c>
      <c r="L146" s="224"/>
      <c r="M146" s="225" t="s">
        <v>21</v>
      </c>
      <c r="N146" s="226" t="s">
        <v>42</v>
      </c>
      <c r="O146" s="43"/>
      <c r="P146" s="211">
        <f t="shared" si="21"/>
        <v>0</v>
      </c>
      <c r="Q146" s="211">
        <v>0</v>
      </c>
      <c r="R146" s="211">
        <f t="shared" si="22"/>
        <v>0</v>
      </c>
      <c r="S146" s="211">
        <v>0</v>
      </c>
      <c r="T146" s="212">
        <f t="shared" si="23"/>
        <v>0</v>
      </c>
      <c r="AR146" s="25" t="s">
        <v>190</v>
      </c>
      <c r="AT146" s="25" t="s">
        <v>187</v>
      </c>
      <c r="AU146" s="25" t="s">
        <v>81</v>
      </c>
      <c r="AY146" s="25" t="s">
        <v>154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5" t="s">
        <v>79</v>
      </c>
      <c r="BK146" s="213">
        <f t="shared" si="29"/>
        <v>0</v>
      </c>
      <c r="BL146" s="25" t="s">
        <v>161</v>
      </c>
      <c r="BM146" s="25" t="s">
        <v>1909</v>
      </c>
    </row>
    <row r="147" spans="2:65" s="1" customFormat="1" ht="16.5" customHeight="1">
      <c r="B147" s="42"/>
      <c r="C147" s="217" t="s">
        <v>508</v>
      </c>
      <c r="D147" s="217" t="s">
        <v>187</v>
      </c>
      <c r="E147" s="218" t="s">
        <v>1910</v>
      </c>
      <c r="F147" s="219" t="s">
        <v>1911</v>
      </c>
      <c r="G147" s="220" t="s">
        <v>233</v>
      </c>
      <c r="H147" s="221">
        <v>110</v>
      </c>
      <c r="I147" s="222"/>
      <c r="J147" s="223">
        <f t="shared" si="20"/>
        <v>0</v>
      </c>
      <c r="K147" s="219" t="s">
        <v>21</v>
      </c>
      <c r="L147" s="224"/>
      <c r="M147" s="225" t="s">
        <v>21</v>
      </c>
      <c r="N147" s="226" t="s">
        <v>42</v>
      </c>
      <c r="O147" s="43"/>
      <c r="P147" s="211">
        <f t="shared" si="21"/>
        <v>0</v>
      </c>
      <c r="Q147" s="211">
        <v>0</v>
      </c>
      <c r="R147" s="211">
        <f t="shared" si="22"/>
        <v>0</v>
      </c>
      <c r="S147" s="211">
        <v>0</v>
      </c>
      <c r="T147" s="212">
        <f t="shared" si="23"/>
        <v>0</v>
      </c>
      <c r="AR147" s="25" t="s">
        <v>190</v>
      </c>
      <c r="AT147" s="25" t="s">
        <v>187</v>
      </c>
      <c r="AU147" s="25" t="s">
        <v>81</v>
      </c>
      <c r="AY147" s="25" t="s">
        <v>154</v>
      </c>
      <c r="BE147" s="213">
        <f t="shared" si="24"/>
        <v>0</v>
      </c>
      <c r="BF147" s="213">
        <f t="shared" si="25"/>
        <v>0</v>
      </c>
      <c r="BG147" s="213">
        <f t="shared" si="26"/>
        <v>0</v>
      </c>
      <c r="BH147" s="213">
        <f t="shared" si="27"/>
        <v>0</v>
      </c>
      <c r="BI147" s="213">
        <f t="shared" si="28"/>
        <v>0</v>
      </c>
      <c r="BJ147" s="25" t="s">
        <v>79</v>
      </c>
      <c r="BK147" s="213">
        <f t="shared" si="29"/>
        <v>0</v>
      </c>
      <c r="BL147" s="25" t="s">
        <v>161</v>
      </c>
      <c r="BM147" s="25" t="s">
        <v>1912</v>
      </c>
    </row>
    <row r="148" spans="2:65" s="1" customFormat="1" ht="16.5" customHeight="1">
      <c r="B148" s="42"/>
      <c r="C148" s="202" t="s">
        <v>564</v>
      </c>
      <c r="D148" s="202" t="s">
        <v>157</v>
      </c>
      <c r="E148" s="203" t="s">
        <v>1913</v>
      </c>
      <c r="F148" s="204" t="s">
        <v>1914</v>
      </c>
      <c r="G148" s="205" t="s">
        <v>195</v>
      </c>
      <c r="H148" s="206">
        <v>655</v>
      </c>
      <c r="I148" s="207"/>
      <c r="J148" s="208">
        <f t="shared" si="20"/>
        <v>0</v>
      </c>
      <c r="K148" s="204" t="s">
        <v>21</v>
      </c>
      <c r="L148" s="62"/>
      <c r="M148" s="209" t="s">
        <v>21</v>
      </c>
      <c r="N148" s="210" t="s">
        <v>42</v>
      </c>
      <c r="O148" s="43"/>
      <c r="P148" s="211">
        <f t="shared" si="21"/>
        <v>0</v>
      </c>
      <c r="Q148" s="211">
        <v>0</v>
      </c>
      <c r="R148" s="211">
        <f t="shared" si="22"/>
        <v>0</v>
      </c>
      <c r="S148" s="211">
        <v>0</v>
      </c>
      <c r="T148" s="212">
        <f t="shared" si="23"/>
        <v>0</v>
      </c>
      <c r="AR148" s="25" t="s">
        <v>161</v>
      </c>
      <c r="AT148" s="25" t="s">
        <v>157</v>
      </c>
      <c r="AU148" s="25" t="s">
        <v>81</v>
      </c>
      <c r="AY148" s="25" t="s">
        <v>154</v>
      </c>
      <c r="BE148" s="213">
        <f t="shared" si="24"/>
        <v>0</v>
      </c>
      <c r="BF148" s="213">
        <f t="shared" si="25"/>
        <v>0</v>
      </c>
      <c r="BG148" s="213">
        <f t="shared" si="26"/>
        <v>0</v>
      </c>
      <c r="BH148" s="213">
        <f t="shared" si="27"/>
        <v>0</v>
      </c>
      <c r="BI148" s="213">
        <f t="shared" si="28"/>
        <v>0</v>
      </c>
      <c r="BJ148" s="25" t="s">
        <v>79</v>
      </c>
      <c r="BK148" s="213">
        <f t="shared" si="29"/>
        <v>0</v>
      </c>
      <c r="BL148" s="25" t="s">
        <v>161</v>
      </c>
      <c r="BM148" s="25" t="s">
        <v>1915</v>
      </c>
    </row>
    <row r="149" spans="2:65" s="1" customFormat="1" ht="16.5" customHeight="1">
      <c r="B149" s="42"/>
      <c r="C149" s="202" t="s">
        <v>841</v>
      </c>
      <c r="D149" s="202" t="s">
        <v>157</v>
      </c>
      <c r="E149" s="203" t="s">
        <v>1916</v>
      </c>
      <c r="F149" s="204" t="s">
        <v>1917</v>
      </c>
      <c r="G149" s="205" t="s">
        <v>215</v>
      </c>
      <c r="H149" s="206">
        <v>11</v>
      </c>
      <c r="I149" s="207"/>
      <c r="J149" s="208">
        <f t="shared" si="20"/>
        <v>0</v>
      </c>
      <c r="K149" s="204" t="s">
        <v>21</v>
      </c>
      <c r="L149" s="62"/>
      <c r="M149" s="209" t="s">
        <v>21</v>
      </c>
      <c r="N149" s="210" t="s">
        <v>42</v>
      </c>
      <c r="O149" s="43"/>
      <c r="P149" s="211">
        <f t="shared" si="21"/>
        <v>0</v>
      </c>
      <c r="Q149" s="211">
        <v>6.0000000000000002E-5</v>
      </c>
      <c r="R149" s="211">
        <f t="shared" si="22"/>
        <v>6.6E-4</v>
      </c>
      <c r="S149" s="211">
        <v>0</v>
      </c>
      <c r="T149" s="212">
        <f t="shared" si="23"/>
        <v>0</v>
      </c>
      <c r="AR149" s="25" t="s">
        <v>161</v>
      </c>
      <c r="AT149" s="25" t="s">
        <v>157</v>
      </c>
      <c r="AU149" s="25" t="s">
        <v>81</v>
      </c>
      <c r="AY149" s="25" t="s">
        <v>154</v>
      </c>
      <c r="BE149" s="213">
        <f t="shared" si="24"/>
        <v>0</v>
      </c>
      <c r="BF149" s="213">
        <f t="shared" si="25"/>
        <v>0</v>
      </c>
      <c r="BG149" s="213">
        <f t="shared" si="26"/>
        <v>0</v>
      </c>
      <c r="BH149" s="213">
        <f t="shared" si="27"/>
        <v>0</v>
      </c>
      <c r="BI149" s="213">
        <f t="shared" si="28"/>
        <v>0</v>
      </c>
      <c r="BJ149" s="25" t="s">
        <v>79</v>
      </c>
      <c r="BK149" s="213">
        <f t="shared" si="29"/>
        <v>0</v>
      </c>
      <c r="BL149" s="25" t="s">
        <v>161</v>
      </c>
      <c r="BM149" s="25" t="s">
        <v>1918</v>
      </c>
    </row>
    <row r="150" spans="2:65" s="1" customFormat="1" ht="16.5" customHeight="1">
      <c r="B150" s="42"/>
      <c r="C150" s="217" t="s">
        <v>477</v>
      </c>
      <c r="D150" s="217" t="s">
        <v>187</v>
      </c>
      <c r="E150" s="218" t="s">
        <v>1919</v>
      </c>
      <c r="F150" s="219" t="s">
        <v>1920</v>
      </c>
      <c r="G150" s="220" t="s">
        <v>233</v>
      </c>
      <c r="H150" s="221">
        <v>33</v>
      </c>
      <c r="I150" s="222"/>
      <c r="J150" s="223">
        <f t="shared" si="20"/>
        <v>0</v>
      </c>
      <c r="K150" s="219" t="s">
        <v>21</v>
      </c>
      <c r="L150" s="224"/>
      <c r="M150" s="225" t="s">
        <v>21</v>
      </c>
      <c r="N150" s="226" t="s">
        <v>42</v>
      </c>
      <c r="O150" s="43"/>
      <c r="P150" s="211">
        <f t="shared" si="21"/>
        <v>0</v>
      </c>
      <c r="Q150" s="211">
        <v>0</v>
      </c>
      <c r="R150" s="211">
        <f t="shared" si="22"/>
        <v>0</v>
      </c>
      <c r="S150" s="211">
        <v>0</v>
      </c>
      <c r="T150" s="212">
        <f t="shared" si="23"/>
        <v>0</v>
      </c>
      <c r="AR150" s="25" t="s">
        <v>190</v>
      </c>
      <c r="AT150" s="25" t="s">
        <v>187</v>
      </c>
      <c r="AU150" s="25" t="s">
        <v>81</v>
      </c>
      <c r="AY150" s="25" t="s">
        <v>154</v>
      </c>
      <c r="BE150" s="213">
        <f t="shared" si="24"/>
        <v>0</v>
      </c>
      <c r="BF150" s="213">
        <f t="shared" si="25"/>
        <v>0</v>
      </c>
      <c r="BG150" s="213">
        <f t="shared" si="26"/>
        <v>0</v>
      </c>
      <c r="BH150" s="213">
        <f t="shared" si="27"/>
        <v>0</v>
      </c>
      <c r="BI150" s="213">
        <f t="shared" si="28"/>
        <v>0</v>
      </c>
      <c r="BJ150" s="25" t="s">
        <v>79</v>
      </c>
      <c r="BK150" s="213">
        <f t="shared" si="29"/>
        <v>0</v>
      </c>
      <c r="BL150" s="25" t="s">
        <v>161</v>
      </c>
      <c r="BM150" s="25" t="s">
        <v>1921</v>
      </c>
    </row>
    <row r="151" spans="2:65" s="1" customFormat="1" ht="16.5" customHeight="1">
      <c r="B151" s="42"/>
      <c r="C151" s="217" t="s">
        <v>416</v>
      </c>
      <c r="D151" s="217" t="s">
        <v>187</v>
      </c>
      <c r="E151" s="218" t="s">
        <v>1922</v>
      </c>
      <c r="F151" s="219" t="s">
        <v>1923</v>
      </c>
      <c r="G151" s="220" t="s">
        <v>233</v>
      </c>
      <c r="H151" s="221">
        <v>33</v>
      </c>
      <c r="I151" s="222"/>
      <c r="J151" s="223">
        <f t="shared" si="20"/>
        <v>0</v>
      </c>
      <c r="K151" s="219" t="s">
        <v>21</v>
      </c>
      <c r="L151" s="224"/>
      <c r="M151" s="225" t="s">
        <v>21</v>
      </c>
      <c r="N151" s="226" t="s">
        <v>42</v>
      </c>
      <c r="O151" s="43"/>
      <c r="P151" s="211">
        <f t="shared" si="21"/>
        <v>0</v>
      </c>
      <c r="Q151" s="211">
        <v>0</v>
      </c>
      <c r="R151" s="211">
        <f t="shared" si="22"/>
        <v>0</v>
      </c>
      <c r="S151" s="211">
        <v>0</v>
      </c>
      <c r="T151" s="212">
        <f t="shared" si="23"/>
        <v>0</v>
      </c>
      <c r="AR151" s="25" t="s">
        <v>190</v>
      </c>
      <c r="AT151" s="25" t="s">
        <v>187</v>
      </c>
      <c r="AU151" s="25" t="s">
        <v>81</v>
      </c>
      <c r="AY151" s="25" t="s">
        <v>154</v>
      </c>
      <c r="BE151" s="213">
        <f t="shared" si="24"/>
        <v>0</v>
      </c>
      <c r="BF151" s="213">
        <f t="shared" si="25"/>
        <v>0</v>
      </c>
      <c r="BG151" s="213">
        <f t="shared" si="26"/>
        <v>0</v>
      </c>
      <c r="BH151" s="213">
        <f t="shared" si="27"/>
        <v>0</v>
      </c>
      <c r="BI151" s="213">
        <f t="shared" si="28"/>
        <v>0</v>
      </c>
      <c r="BJ151" s="25" t="s">
        <v>79</v>
      </c>
      <c r="BK151" s="213">
        <f t="shared" si="29"/>
        <v>0</v>
      </c>
      <c r="BL151" s="25" t="s">
        <v>161</v>
      </c>
      <c r="BM151" s="25" t="s">
        <v>1924</v>
      </c>
    </row>
    <row r="152" spans="2:65" s="1" customFormat="1" ht="16.5" customHeight="1">
      <c r="B152" s="42"/>
      <c r="C152" s="217" t="s">
        <v>846</v>
      </c>
      <c r="D152" s="217" t="s">
        <v>187</v>
      </c>
      <c r="E152" s="218" t="s">
        <v>1925</v>
      </c>
      <c r="F152" s="219" t="s">
        <v>1926</v>
      </c>
      <c r="G152" s="220" t="s">
        <v>215</v>
      </c>
      <c r="H152" s="221">
        <v>33</v>
      </c>
      <c r="I152" s="222"/>
      <c r="J152" s="223">
        <f t="shared" si="20"/>
        <v>0</v>
      </c>
      <c r="K152" s="219" t="s">
        <v>21</v>
      </c>
      <c r="L152" s="224"/>
      <c r="M152" s="225" t="s">
        <v>21</v>
      </c>
      <c r="N152" s="226" t="s">
        <v>42</v>
      </c>
      <c r="O152" s="43"/>
      <c r="P152" s="211">
        <f t="shared" si="21"/>
        <v>0</v>
      </c>
      <c r="Q152" s="211">
        <v>7.0899999999999999E-3</v>
      </c>
      <c r="R152" s="211">
        <f t="shared" si="22"/>
        <v>0.23397000000000001</v>
      </c>
      <c r="S152" s="211">
        <v>0</v>
      </c>
      <c r="T152" s="212">
        <f t="shared" si="23"/>
        <v>0</v>
      </c>
      <c r="AR152" s="25" t="s">
        <v>190</v>
      </c>
      <c r="AT152" s="25" t="s">
        <v>187</v>
      </c>
      <c r="AU152" s="25" t="s">
        <v>81</v>
      </c>
      <c r="AY152" s="25" t="s">
        <v>154</v>
      </c>
      <c r="BE152" s="213">
        <f t="shared" si="24"/>
        <v>0</v>
      </c>
      <c r="BF152" s="213">
        <f t="shared" si="25"/>
        <v>0</v>
      </c>
      <c r="BG152" s="213">
        <f t="shared" si="26"/>
        <v>0</v>
      </c>
      <c r="BH152" s="213">
        <f t="shared" si="27"/>
        <v>0</v>
      </c>
      <c r="BI152" s="213">
        <f t="shared" si="28"/>
        <v>0</v>
      </c>
      <c r="BJ152" s="25" t="s">
        <v>79</v>
      </c>
      <c r="BK152" s="213">
        <f t="shared" si="29"/>
        <v>0</v>
      </c>
      <c r="BL152" s="25" t="s">
        <v>161</v>
      </c>
      <c r="BM152" s="25" t="s">
        <v>1927</v>
      </c>
    </row>
    <row r="153" spans="2:65" s="1" customFormat="1" ht="16.5" customHeight="1">
      <c r="B153" s="42"/>
      <c r="C153" s="202" t="s">
        <v>832</v>
      </c>
      <c r="D153" s="202" t="s">
        <v>157</v>
      </c>
      <c r="E153" s="203" t="s">
        <v>1928</v>
      </c>
      <c r="F153" s="204" t="s">
        <v>1929</v>
      </c>
      <c r="G153" s="205" t="s">
        <v>195</v>
      </c>
      <c r="H153" s="206">
        <v>7</v>
      </c>
      <c r="I153" s="207"/>
      <c r="J153" s="208">
        <f t="shared" si="20"/>
        <v>0</v>
      </c>
      <c r="K153" s="204" t="s">
        <v>21</v>
      </c>
      <c r="L153" s="62"/>
      <c r="M153" s="209" t="s">
        <v>21</v>
      </c>
      <c r="N153" s="210" t="s">
        <v>42</v>
      </c>
      <c r="O153" s="43"/>
      <c r="P153" s="211">
        <f t="shared" si="21"/>
        <v>0</v>
      </c>
      <c r="Q153" s="211">
        <v>3.0000000000000001E-5</v>
      </c>
      <c r="R153" s="211">
        <f t="shared" si="22"/>
        <v>2.1000000000000001E-4</v>
      </c>
      <c r="S153" s="211">
        <v>0</v>
      </c>
      <c r="T153" s="212">
        <f t="shared" si="23"/>
        <v>0</v>
      </c>
      <c r="AR153" s="25" t="s">
        <v>161</v>
      </c>
      <c r="AT153" s="25" t="s">
        <v>157</v>
      </c>
      <c r="AU153" s="25" t="s">
        <v>81</v>
      </c>
      <c r="AY153" s="25" t="s">
        <v>154</v>
      </c>
      <c r="BE153" s="213">
        <f t="shared" si="24"/>
        <v>0</v>
      </c>
      <c r="BF153" s="213">
        <f t="shared" si="25"/>
        <v>0</v>
      </c>
      <c r="BG153" s="213">
        <f t="shared" si="26"/>
        <v>0</v>
      </c>
      <c r="BH153" s="213">
        <f t="shared" si="27"/>
        <v>0</v>
      </c>
      <c r="BI153" s="213">
        <f t="shared" si="28"/>
        <v>0</v>
      </c>
      <c r="BJ153" s="25" t="s">
        <v>79</v>
      </c>
      <c r="BK153" s="213">
        <f t="shared" si="29"/>
        <v>0</v>
      </c>
      <c r="BL153" s="25" t="s">
        <v>161</v>
      </c>
      <c r="BM153" s="25" t="s">
        <v>1930</v>
      </c>
    </row>
    <row r="154" spans="2:65" s="1" customFormat="1" ht="16.5" customHeight="1">
      <c r="B154" s="42"/>
      <c r="C154" s="217" t="s">
        <v>836</v>
      </c>
      <c r="D154" s="217" t="s">
        <v>187</v>
      </c>
      <c r="E154" s="218" t="s">
        <v>1931</v>
      </c>
      <c r="F154" s="219" t="s">
        <v>1932</v>
      </c>
      <c r="G154" s="220" t="s">
        <v>195</v>
      </c>
      <c r="H154" s="221">
        <v>7</v>
      </c>
      <c r="I154" s="222"/>
      <c r="J154" s="223">
        <f t="shared" si="20"/>
        <v>0</v>
      </c>
      <c r="K154" s="219" t="s">
        <v>21</v>
      </c>
      <c r="L154" s="224"/>
      <c r="M154" s="225" t="s">
        <v>21</v>
      </c>
      <c r="N154" s="226" t="s">
        <v>42</v>
      </c>
      <c r="O154" s="43"/>
      <c r="P154" s="211">
        <f t="shared" si="21"/>
        <v>0</v>
      </c>
      <c r="Q154" s="211">
        <v>5.0000000000000001E-4</v>
      </c>
      <c r="R154" s="211">
        <f t="shared" si="22"/>
        <v>3.5000000000000001E-3</v>
      </c>
      <c r="S154" s="211">
        <v>0</v>
      </c>
      <c r="T154" s="212">
        <f t="shared" si="23"/>
        <v>0</v>
      </c>
      <c r="AR154" s="25" t="s">
        <v>190</v>
      </c>
      <c r="AT154" s="25" t="s">
        <v>187</v>
      </c>
      <c r="AU154" s="25" t="s">
        <v>81</v>
      </c>
      <c r="AY154" s="25" t="s">
        <v>154</v>
      </c>
      <c r="BE154" s="213">
        <f t="shared" si="24"/>
        <v>0</v>
      </c>
      <c r="BF154" s="213">
        <f t="shared" si="25"/>
        <v>0</v>
      </c>
      <c r="BG154" s="213">
        <f t="shared" si="26"/>
        <v>0</v>
      </c>
      <c r="BH154" s="213">
        <f t="shared" si="27"/>
        <v>0</v>
      </c>
      <c r="BI154" s="213">
        <f t="shared" si="28"/>
        <v>0</v>
      </c>
      <c r="BJ154" s="25" t="s">
        <v>79</v>
      </c>
      <c r="BK154" s="213">
        <f t="shared" si="29"/>
        <v>0</v>
      </c>
      <c r="BL154" s="25" t="s">
        <v>161</v>
      </c>
      <c r="BM154" s="25" t="s">
        <v>1933</v>
      </c>
    </row>
    <row r="155" spans="2:65" s="1" customFormat="1" ht="25.5" customHeight="1">
      <c r="B155" s="42"/>
      <c r="C155" s="202" t="s">
        <v>235</v>
      </c>
      <c r="D155" s="202" t="s">
        <v>157</v>
      </c>
      <c r="E155" s="203" t="s">
        <v>1934</v>
      </c>
      <c r="F155" s="204" t="s">
        <v>1935</v>
      </c>
      <c r="G155" s="205" t="s">
        <v>195</v>
      </c>
      <c r="H155" s="206">
        <v>2755</v>
      </c>
      <c r="I155" s="207"/>
      <c r="J155" s="208">
        <f t="shared" si="20"/>
        <v>0</v>
      </c>
      <c r="K155" s="204" t="s">
        <v>21</v>
      </c>
      <c r="L155" s="62"/>
      <c r="M155" s="209" t="s">
        <v>21</v>
      </c>
      <c r="N155" s="210" t="s">
        <v>42</v>
      </c>
      <c r="O155" s="43"/>
      <c r="P155" s="211">
        <f t="shared" si="21"/>
        <v>0</v>
      </c>
      <c r="Q155" s="211">
        <v>0</v>
      </c>
      <c r="R155" s="211">
        <f t="shared" si="22"/>
        <v>0</v>
      </c>
      <c r="S155" s="211">
        <v>0</v>
      </c>
      <c r="T155" s="212">
        <f t="shared" si="23"/>
        <v>0</v>
      </c>
      <c r="AR155" s="25" t="s">
        <v>161</v>
      </c>
      <c r="AT155" s="25" t="s">
        <v>157</v>
      </c>
      <c r="AU155" s="25" t="s">
        <v>81</v>
      </c>
      <c r="AY155" s="25" t="s">
        <v>154</v>
      </c>
      <c r="BE155" s="213">
        <f t="shared" si="24"/>
        <v>0</v>
      </c>
      <c r="BF155" s="213">
        <f t="shared" si="25"/>
        <v>0</v>
      </c>
      <c r="BG155" s="213">
        <f t="shared" si="26"/>
        <v>0</v>
      </c>
      <c r="BH155" s="213">
        <f t="shared" si="27"/>
        <v>0</v>
      </c>
      <c r="BI155" s="213">
        <f t="shared" si="28"/>
        <v>0</v>
      </c>
      <c r="BJ155" s="25" t="s">
        <v>79</v>
      </c>
      <c r="BK155" s="213">
        <f t="shared" si="29"/>
        <v>0</v>
      </c>
      <c r="BL155" s="25" t="s">
        <v>161</v>
      </c>
      <c r="BM155" s="25" t="s">
        <v>1936</v>
      </c>
    </row>
    <row r="156" spans="2:65" s="1" customFormat="1" ht="16.5" customHeight="1">
      <c r="B156" s="42"/>
      <c r="C156" s="202" t="s">
        <v>526</v>
      </c>
      <c r="D156" s="202" t="s">
        <v>157</v>
      </c>
      <c r="E156" s="203" t="s">
        <v>1937</v>
      </c>
      <c r="F156" s="204" t="s">
        <v>1938</v>
      </c>
      <c r="G156" s="205" t="s">
        <v>215</v>
      </c>
      <c r="H156" s="206">
        <v>7</v>
      </c>
      <c r="I156" s="207"/>
      <c r="J156" s="208">
        <f t="shared" si="20"/>
        <v>0</v>
      </c>
      <c r="K156" s="204" t="s">
        <v>21</v>
      </c>
      <c r="L156" s="62"/>
      <c r="M156" s="209" t="s">
        <v>21</v>
      </c>
      <c r="N156" s="210" t="s">
        <v>42</v>
      </c>
      <c r="O156" s="43"/>
      <c r="P156" s="211">
        <f t="shared" si="21"/>
        <v>0</v>
      </c>
      <c r="Q156" s="211">
        <v>0</v>
      </c>
      <c r="R156" s="211">
        <f t="shared" si="22"/>
        <v>0</v>
      </c>
      <c r="S156" s="211">
        <v>0</v>
      </c>
      <c r="T156" s="212">
        <f t="shared" si="23"/>
        <v>0</v>
      </c>
      <c r="AR156" s="25" t="s">
        <v>161</v>
      </c>
      <c r="AT156" s="25" t="s">
        <v>157</v>
      </c>
      <c r="AU156" s="25" t="s">
        <v>81</v>
      </c>
      <c r="AY156" s="25" t="s">
        <v>154</v>
      </c>
      <c r="BE156" s="213">
        <f t="shared" si="24"/>
        <v>0</v>
      </c>
      <c r="BF156" s="213">
        <f t="shared" si="25"/>
        <v>0</v>
      </c>
      <c r="BG156" s="213">
        <f t="shared" si="26"/>
        <v>0</v>
      </c>
      <c r="BH156" s="213">
        <f t="shared" si="27"/>
        <v>0</v>
      </c>
      <c r="BI156" s="213">
        <f t="shared" si="28"/>
        <v>0</v>
      </c>
      <c r="BJ156" s="25" t="s">
        <v>79</v>
      </c>
      <c r="BK156" s="213">
        <f t="shared" si="29"/>
        <v>0</v>
      </c>
      <c r="BL156" s="25" t="s">
        <v>161</v>
      </c>
      <c r="BM156" s="25" t="s">
        <v>1939</v>
      </c>
    </row>
    <row r="157" spans="2:65" s="1" customFormat="1" ht="16.5" customHeight="1">
      <c r="B157" s="42"/>
      <c r="C157" s="202" t="s">
        <v>1017</v>
      </c>
      <c r="D157" s="202" t="s">
        <v>157</v>
      </c>
      <c r="E157" s="203" t="s">
        <v>1940</v>
      </c>
      <c r="F157" s="204" t="s">
        <v>1941</v>
      </c>
      <c r="G157" s="205" t="s">
        <v>215</v>
      </c>
      <c r="H157" s="206">
        <v>755</v>
      </c>
      <c r="I157" s="207"/>
      <c r="J157" s="208">
        <f t="shared" si="20"/>
        <v>0</v>
      </c>
      <c r="K157" s="204" t="s">
        <v>21</v>
      </c>
      <c r="L157" s="62"/>
      <c r="M157" s="209" t="s">
        <v>21</v>
      </c>
      <c r="N157" s="210" t="s">
        <v>42</v>
      </c>
      <c r="O157" s="43"/>
      <c r="P157" s="211">
        <f t="shared" si="21"/>
        <v>0</v>
      </c>
      <c r="Q157" s="211">
        <v>0</v>
      </c>
      <c r="R157" s="211">
        <f t="shared" si="22"/>
        <v>0</v>
      </c>
      <c r="S157" s="211">
        <v>0</v>
      </c>
      <c r="T157" s="212">
        <f t="shared" si="23"/>
        <v>0</v>
      </c>
      <c r="AR157" s="25" t="s">
        <v>161</v>
      </c>
      <c r="AT157" s="25" t="s">
        <v>157</v>
      </c>
      <c r="AU157" s="25" t="s">
        <v>81</v>
      </c>
      <c r="AY157" s="25" t="s">
        <v>154</v>
      </c>
      <c r="BE157" s="213">
        <f t="shared" si="24"/>
        <v>0</v>
      </c>
      <c r="BF157" s="213">
        <f t="shared" si="25"/>
        <v>0</v>
      </c>
      <c r="BG157" s="213">
        <f t="shared" si="26"/>
        <v>0</v>
      </c>
      <c r="BH157" s="213">
        <f t="shared" si="27"/>
        <v>0</v>
      </c>
      <c r="BI157" s="213">
        <f t="shared" si="28"/>
        <v>0</v>
      </c>
      <c r="BJ157" s="25" t="s">
        <v>79</v>
      </c>
      <c r="BK157" s="213">
        <f t="shared" si="29"/>
        <v>0</v>
      </c>
      <c r="BL157" s="25" t="s">
        <v>161</v>
      </c>
      <c r="BM157" s="25" t="s">
        <v>1942</v>
      </c>
    </row>
    <row r="158" spans="2:65" s="1" customFormat="1" ht="16.5" customHeight="1">
      <c r="B158" s="42"/>
      <c r="C158" s="202" t="s">
        <v>198</v>
      </c>
      <c r="D158" s="202" t="s">
        <v>157</v>
      </c>
      <c r="E158" s="203" t="s">
        <v>1943</v>
      </c>
      <c r="F158" s="204" t="s">
        <v>1944</v>
      </c>
      <c r="G158" s="205" t="s">
        <v>215</v>
      </c>
      <c r="H158" s="206">
        <v>3</v>
      </c>
      <c r="I158" s="207"/>
      <c r="J158" s="208">
        <f t="shared" si="20"/>
        <v>0</v>
      </c>
      <c r="K158" s="204" t="s">
        <v>21</v>
      </c>
      <c r="L158" s="62"/>
      <c r="M158" s="209" t="s">
        <v>21</v>
      </c>
      <c r="N158" s="210" t="s">
        <v>42</v>
      </c>
      <c r="O158" s="43"/>
      <c r="P158" s="211">
        <f t="shared" si="21"/>
        <v>0</v>
      </c>
      <c r="Q158" s="211">
        <v>0</v>
      </c>
      <c r="R158" s="211">
        <f t="shared" si="22"/>
        <v>0</v>
      </c>
      <c r="S158" s="211">
        <v>0</v>
      </c>
      <c r="T158" s="212">
        <f t="shared" si="23"/>
        <v>0</v>
      </c>
      <c r="AR158" s="25" t="s">
        <v>161</v>
      </c>
      <c r="AT158" s="25" t="s">
        <v>157</v>
      </c>
      <c r="AU158" s="25" t="s">
        <v>81</v>
      </c>
      <c r="AY158" s="25" t="s">
        <v>154</v>
      </c>
      <c r="BE158" s="213">
        <f t="shared" si="24"/>
        <v>0</v>
      </c>
      <c r="BF158" s="213">
        <f t="shared" si="25"/>
        <v>0</v>
      </c>
      <c r="BG158" s="213">
        <f t="shared" si="26"/>
        <v>0</v>
      </c>
      <c r="BH158" s="213">
        <f t="shared" si="27"/>
        <v>0</v>
      </c>
      <c r="BI158" s="213">
        <f t="shared" si="28"/>
        <v>0</v>
      </c>
      <c r="BJ158" s="25" t="s">
        <v>79</v>
      </c>
      <c r="BK158" s="213">
        <f t="shared" si="29"/>
        <v>0</v>
      </c>
      <c r="BL158" s="25" t="s">
        <v>161</v>
      </c>
      <c r="BM158" s="25" t="s">
        <v>1945</v>
      </c>
    </row>
    <row r="159" spans="2:65" s="1" customFormat="1" ht="16.5" customHeight="1">
      <c r="B159" s="42"/>
      <c r="C159" s="202" t="s">
        <v>202</v>
      </c>
      <c r="D159" s="202" t="s">
        <v>157</v>
      </c>
      <c r="E159" s="203" t="s">
        <v>1946</v>
      </c>
      <c r="F159" s="204" t="s">
        <v>1947</v>
      </c>
      <c r="G159" s="205" t="s">
        <v>215</v>
      </c>
      <c r="H159" s="206">
        <v>1</v>
      </c>
      <c r="I159" s="207"/>
      <c r="J159" s="208">
        <f t="shared" si="20"/>
        <v>0</v>
      </c>
      <c r="K159" s="204" t="s">
        <v>21</v>
      </c>
      <c r="L159" s="62"/>
      <c r="M159" s="209" t="s">
        <v>21</v>
      </c>
      <c r="N159" s="210" t="s">
        <v>42</v>
      </c>
      <c r="O159" s="43"/>
      <c r="P159" s="211">
        <f t="shared" si="21"/>
        <v>0</v>
      </c>
      <c r="Q159" s="211">
        <v>0</v>
      </c>
      <c r="R159" s="211">
        <f t="shared" si="22"/>
        <v>0</v>
      </c>
      <c r="S159" s="211">
        <v>0</v>
      </c>
      <c r="T159" s="212">
        <f t="shared" si="23"/>
        <v>0</v>
      </c>
      <c r="AR159" s="25" t="s">
        <v>161</v>
      </c>
      <c r="AT159" s="25" t="s">
        <v>157</v>
      </c>
      <c r="AU159" s="25" t="s">
        <v>81</v>
      </c>
      <c r="AY159" s="25" t="s">
        <v>154</v>
      </c>
      <c r="BE159" s="213">
        <f t="shared" si="24"/>
        <v>0</v>
      </c>
      <c r="BF159" s="213">
        <f t="shared" si="25"/>
        <v>0</v>
      </c>
      <c r="BG159" s="213">
        <f t="shared" si="26"/>
        <v>0</v>
      </c>
      <c r="BH159" s="213">
        <f t="shared" si="27"/>
        <v>0</v>
      </c>
      <c r="BI159" s="213">
        <f t="shared" si="28"/>
        <v>0</v>
      </c>
      <c r="BJ159" s="25" t="s">
        <v>79</v>
      </c>
      <c r="BK159" s="213">
        <f t="shared" si="29"/>
        <v>0</v>
      </c>
      <c r="BL159" s="25" t="s">
        <v>161</v>
      </c>
      <c r="BM159" s="25" t="s">
        <v>1948</v>
      </c>
    </row>
    <row r="160" spans="2:65" s="1" customFormat="1" ht="16.5" customHeight="1">
      <c r="B160" s="42"/>
      <c r="C160" s="202" t="s">
        <v>262</v>
      </c>
      <c r="D160" s="202" t="s">
        <v>157</v>
      </c>
      <c r="E160" s="203" t="s">
        <v>1949</v>
      </c>
      <c r="F160" s="204" t="s">
        <v>1950</v>
      </c>
      <c r="G160" s="205" t="s">
        <v>215</v>
      </c>
      <c r="H160" s="206">
        <v>1</v>
      </c>
      <c r="I160" s="207"/>
      <c r="J160" s="208">
        <f t="shared" si="20"/>
        <v>0</v>
      </c>
      <c r="K160" s="204" t="s">
        <v>21</v>
      </c>
      <c r="L160" s="62"/>
      <c r="M160" s="209" t="s">
        <v>21</v>
      </c>
      <c r="N160" s="210" t="s">
        <v>42</v>
      </c>
      <c r="O160" s="43"/>
      <c r="P160" s="211">
        <f t="shared" si="21"/>
        <v>0</v>
      </c>
      <c r="Q160" s="211">
        <v>0</v>
      </c>
      <c r="R160" s="211">
        <f t="shared" si="22"/>
        <v>0</v>
      </c>
      <c r="S160" s="211">
        <v>0</v>
      </c>
      <c r="T160" s="212">
        <f t="shared" si="23"/>
        <v>0</v>
      </c>
      <c r="AR160" s="25" t="s">
        <v>161</v>
      </c>
      <c r="AT160" s="25" t="s">
        <v>157</v>
      </c>
      <c r="AU160" s="25" t="s">
        <v>81</v>
      </c>
      <c r="AY160" s="25" t="s">
        <v>154</v>
      </c>
      <c r="BE160" s="213">
        <f t="shared" si="24"/>
        <v>0</v>
      </c>
      <c r="BF160" s="213">
        <f t="shared" si="25"/>
        <v>0</v>
      </c>
      <c r="BG160" s="213">
        <f t="shared" si="26"/>
        <v>0</v>
      </c>
      <c r="BH160" s="213">
        <f t="shared" si="27"/>
        <v>0</v>
      </c>
      <c r="BI160" s="213">
        <f t="shared" si="28"/>
        <v>0</v>
      </c>
      <c r="BJ160" s="25" t="s">
        <v>79</v>
      </c>
      <c r="BK160" s="213">
        <f t="shared" si="29"/>
        <v>0</v>
      </c>
      <c r="BL160" s="25" t="s">
        <v>161</v>
      </c>
      <c r="BM160" s="25" t="s">
        <v>1951</v>
      </c>
    </row>
    <row r="161" spans="2:65" s="1" customFormat="1" ht="16.5" customHeight="1">
      <c r="B161" s="42"/>
      <c r="C161" s="202" t="s">
        <v>266</v>
      </c>
      <c r="D161" s="202" t="s">
        <v>157</v>
      </c>
      <c r="E161" s="203" t="s">
        <v>1952</v>
      </c>
      <c r="F161" s="204" t="s">
        <v>1953</v>
      </c>
      <c r="G161" s="205" t="s">
        <v>215</v>
      </c>
      <c r="H161" s="206">
        <v>2</v>
      </c>
      <c r="I161" s="207"/>
      <c r="J161" s="208">
        <f t="shared" ref="J161:J169" si="30">ROUND(I161*H161,2)</f>
        <v>0</v>
      </c>
      <c r="K161" s="204" t="s">
        <v>21</v>
      </c>
      <c r="L161" s="62"/>
      <c r="M161" s="209" t="s">
        <v>21</v>
      </c>
      <c r="N161" s="210" t="s">
        <v>42</v>
      </c>
      <c r="O161" s="43"/>
      <c r="P161" s="211">
        <f t="shared" ref="P161:P169" si="31">O161*H161</f>
        <v>0</v>
      </c>
      <c r="Q161" s="211">
        <v>0</v>
      </c>
      <c r="R161" s="211">
        <f t="shared" ref="R161:R169" si="32">Q161*H161</f>
        <v>0</v>
      </c>
      <c r="S161" s="211">
        <v>0</v>
      </c>
      <c r="T161" s="212">
        <f t="shared" ref="T161:T169" si="33">S161*H161</f>
        <v>0</v>
      </c>
      <c r="AR161" s="25" t="s">
        <v>161</v>
      </c>
      <c r="AT161" s="25" t="s">
        <v>157</v>
      </c>
      <c r="AU161" s="25" t="s">
        <v>81</v>
      </c>
      <c r="AY161" s="25" t="s">
        <v>154</v>
      </c>
      <c r="BE161" s="213">
        <f t="shared" ref="BE161:BE169" si="34">IF(N161="základní",J161,0)</f>
        <v>0</v>
      </c>
      <c r="BF161" s="213">
        <f t="shared" ref="BF161:BF169" si="35">IF(N161="snížená",J161,0)</f>
        <v>0</v>
      </c>
      <c r="BG161" s="213">
        <f t="shared" ref="BG161:BG169" si="36">IF(N161="zákl. přenesená",J161,0)</f>
        <v>0</v>
      </c>
      <c r="BH161" s="213">
        <f t="shared" ref="BH161:BH169" si="37">IF(N161="sníž. přenesená",J161,0)</f>
        <v>0</v>
      </c>
      <c r="BI161" s="213">
        <f t="shared" ref="BI161:BI169" si="38">IF(N161="nulová",J161,0)</f>
        <v>0</v>
      </c>
      <c r="BJ161" s="25" t="s">
        <v>79</v>
      </c>
      <c r="BK161" s="213">
        <f t="shared" ref="BK161:BK169" si="39">ROUND(I161*H161,2)</f>
        <v>0</v>
      </c>
      <c r="BL161" s="25" t="s">
        <v>161</v>
      </c>
      <c r="BM161" s="25" t="s">
        <v>1954</v>
      </c>
    </row>
    <row r="162" spans="2:65" s="1" customFormat="1" ht="16.5" customHeight="1">
      <c r="B162" s="42"/>
      <c r="C162" s="202" t="s">
        <v>212</v>
      </c>
      <c r="D162" s="202" t="s">
        <v>157</v>
      </c>
      <c r="E162" s="203" t="s">
        <v>1955</v>
      </c>
      <c r="F162" s="204" t="s">
        <v>1956</v>
      </c>
      <c r="G162" s="205" t="s">
        <v>215</v>
      </c>
      <c r="H162" s="206">
        <v>1</v>
      </c>
      <c r="I162" s="207"/>
      <c r="J162" s="208">
        <f t="shared" si="30"/>
        <v>0</v>
      </c>
      <c r="K162" s="204" t="s">
        <v>21</v>
      </c>
      <c r="L162" s="62"/>
      <c r="M162" s="209" t="s">
        <v>21</v>
      </c>
      <c r="N162" s="210" t="s">
        <v>42</v>
      </c>
      <c r="O162" s="43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AR162" s="25" t="s">
        <v>161</v>
      </c>
      <c r="AT162" s="25" t="s">
        <v>157</v>
      </c>
      <c r="AU162" s="25" t="s">
        <v>81</v>
      </c>
      <c r="AY162" s="25" t="s">
        <v>154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5" t="s">
        <v>79</v>
      </c>
      <c r="BK162" s="213">
        <f t="shared" si="39"/>
        <v>0</v>
      </c>
      <c r="BL162" s="25" t="s">
        <v>161</v>
      </c>
      <c r="BM162" s="25" t="s">
        <v>1957</v>
      </c>
    </row>
    <row r="163" spans="2:65" s="1" customFormat="1" ht="16.5" customHeight="1">
      <c r="B163" s="42"/>
      <c r="C163" s="202" t="s">
        <v>999</v>
      </c>
      <c r="D163" s="202" t="s">
        <v>157</v>
      </c>
      <c r="E163" s="203" t="s">
        <v>1958</v>
      </c>
      <c r="F163" s="204" t="s">
        <v>1959</v>
      </c>
      <c r="G163" s="205" t="s">
        <v>215</v>
      </c>
      <c r="H163" s="206">
        <v>7</v>
      </c>
      <c r="I163" s="207"/>
      <c r="J163" s="208">
        <f t="shared" si="30"/>
        <v>0</v>
      </c>
      <c r="K163" s="204" t="s">
        <v>21</v>
      </c>
      <c r="L163" s="62"/>
      <c r="M163" s="209" t="s">
        <v>21</v>
      </c>
      <c r="N163" s="210" t="s">
        <v>42</v>
      </c>
      <c r="O163" s="43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AR163" s="25" t="s">
        <v>161</v>
      </c>
      <c r="AT163" s="25" t="s">
        <v>157</v>
      </c>
      <c r="AU163" s="25" t="s">
        <v>81</v>
      </c>
      <c r="AY163" s="25" t="s">
        <v>154</v>
      </c>
      <c r="BE163" s="213">
        <f t="shared" si="34"/>
        <v>0</v>
      </c>
      <c r="BF163" s="213">
        <f t="shared" si="35"/>
        <v>0</v>
      </c>
      <c r="BG163" s="213">
        <f t="shared" si="36"/>
        <v>0</v>
      </c>
      <c r="BH163" s="213">
        <f t="shared" si="37"/>
        <v>0</v>
      </c>
      <c r="BI163" s="213">
        <f t="shared" si="38"/>
        <v>0</v>
      </c>
      <c r="BJ163" s="25" t="s">
        <v>79</v>
      </c>
      <c r="BK163" s="213">
        <f t="shared" si="39"/>
        <v>0</v>
      </c>
      <c r="BL163" s="25" t="s">
        <v>161</v>
      </c>
      <c r="BM163" s="25" t="s">
        <v>1960</v>
      </c>
    </row>
    <row r="164" spans="2:65" s="1" customFormat="1" ht="16.5" customHeight="1">
      <c r="B164" s="42"/>
      <c r="C164" s="202" t="s">
        <v>217</v>
      </c>
      <c r="D164" s="202" t="s">
        <v>157</v>
      </c>
      <c r="E164" s="203" t="s">
        <v>1961</v>
      </c>
      <c r="F164" s="204" t="s">
        <v>1962</v>
      </c>
      <c r="G164" s="205" t="s">
        <v>215</v>
      </c>
      <c r="H164" s="206">
        <v>2</v>
      </c>
      <c r="I164" s="207"/>
      <c r="J164" s="208">
        <f t="shared" si="30"/>
        <v>0</v>
      </c>
      <c r="K164" s="204" t="s">
        <v>21</v>
      </c>
      <c r="L164" s="62"/>
      <c r="M164" s="209" t="s">
        <v>21</v>
      </c>
      <c r="N164" s="210" t="s">
        <v>42</v>
      </c>
      <c r="O164" s="43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AR164" s="25" t="s">
        <v>161</v>
      </c>
      <c r="AT164" s="25" t="s">
        <v>157</v>
      </c>
      <c r="AU164" s="25" t="s">
        <v>81</v>
      </c>
      <c r="AY164" s="25" t="s">
        <v>154</v>
      </c>
      <c r="BE164" s="213">
        <f t="shared" si="34"/>
        <v>0</v>
      </c>
      <c r="BF164" s="213">
        <f t="shared" si="35"/>
        <v>0</v>
      </c>
      <c r="BG164" s="213">
        <f t="shared" si="36"/>
        <v>0</v>
      </c>
      <c r="BH164" s="213">
        <f t="shared" si="37"/>
        <v>0</v>
      </c>
      <c r="BI164" s="213">
        <f t="shared" si="38"/>
        <v>0</v>
      </c>
      <c r="BJ164" s="25" t="s">
        <v>79</v>
      </c>
      <c r="BK164" s="213">
        <f t="shared" si="39"/>
        <v>0</v>
      </c>
      <c r="BL164" s="25" t="s">
        <v>161</v>
      </c>
      <c r="BM164" s="25" t="s">
        <v>1963</v>
      </c>
    </row>
    <row r="165" spans="2:65" s="1" customFormat="1" ht="16.5" customHeight="1">
      <c r="B165" s="42"/>
      <c r="C165" s="202" t="s">
        <v>10</v>
      </c>
      <c r="D165" s="202" t="s">
        <v>157</v>
      </c>
      <c r="E165" s="203" t="s">
        <v>1964</v>
      </c>
      <c r="F165" s="204" t="s">
        <v>1965</v>
      </c>
      <c r="G165" s="205" t="s">
        <v>215</v>
      </c>
      <c r="H165" s="206">
        <v>1</v>
      </c>
      <c r="I165" s="207"/>
      <c r="J165" s="208">
        <f t="shared" si="30"/>
        <v>0</v>
      </c>
      <c r="K165" s="204" t="s">
        <v>21</v>
      </c>
      <c r="L165" s="62"/>
      <c r="M165" s="209" t="s">
        <v>21</v>
      </c>
      <c r="N165" s="210" t="s">
        <v>42</v>
      </c>
      <c r="O165" s="43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AR165" s="25" t="s">
        <v>161</v>
      </c>
      <c r="AT165" s="25" t="s">
        <v>157</v>
      </c>
      <c r="AU165" s="25" t="s">
        <v>81</v>
      </c>
      <c r="AY165" s="25" t="s">
        <v>154</v>
      </c>
      <c r="BE165" s="213">
        <f t="shared" si="34"/>
        <v>0</v>
      </c>
      <c r="BF165" s="213">
        <f t="shared" si="35"/>
        <v>0</v>
      </c>
      <c r="BG165" s="213">
        <f t="shared" si="36"/>
        <v>0</v>
      </c>
      <c r="BH165" s="213">
        <f t="shared" si="37"/>
        <v>0</v>
      </c>
      <c r="BI165" s="213">
        <f t="shared" si="38"/>
        <v>0</v>
      </c>
      <c r="BJ165" s="25" t="s">
        <v>79</v>
      </c>
      <c r="BK165" s="213">
        <f t="shared" si="39"/>
        <v>0</v>
      </c>
      <c r="BL165" s="25" t="s">
        <v>161</v>
      </c>
      <c r="BM165" s="25" t="s">
        <v>1966</v>
      </c>
    </row>
    <row r="166" spans="2:65" s="1" customFormat="1" ht="16.5" customHeight="1">
      <c r="B166" s="42"/>
      <c r="C166" s="202" t="s">
        <v>230</v>
      </c>
      <c r="D166" s="202" t="s">
        <v>157</v>
      </c>
      <c r="E166" s="203" t="s">
        <v>1967</v>
      </c>
      <c r="F166" s="204" t="s">
        <v>1968</v>
      </c>
      <c r="G166" s="205" t="s">
        <v>215</v>
      </c>
      <c r="H166" s="206">
        <v>1</v>
      </c>
      <c r="I166" s="207"/>
      <c r="J166" s="208">
        <f t="shared" si="30"/>
        <v>0</v>
      </c>
      <c r="K166" s="204" t="s">
        <v>21</v>
      </c>
      <c r="L166" s="62"/>
      <c r="M166" s="209" t="s">
        <v>21</v>
      </c>
      <c r="N166" s="210" t="s">
        <v>42</v>
      </c>
      <c r="O166" s="43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AR166" s="25" t="s">
        <v>161</v>
      </c>
      <c r="AT166" s="25" t="s">
        <v>157</v>
      </c>
      <c r="AU166" s="25" t="s">
        <v>81</v>
      </c>
      <c r="AY166" s="25" t="s">
        <v>154</v>
      </c>
      <c r="BE166" s="213">
        <f t="shared" si="34"/>
        <v>0</v>
      </c>
      <c r="BF166" s="213">
        <f t="shared" si="35"/>
        <v>0</v>
      </c>
      <c r="BG166" s="213">
        <f t="shared" si="36"/>
        <v>0</v>
      </c>
      <c r="BH166" s="213">
        <f t="shared" si="37"/>
        <v>0</v>
      </c>
      <c r="BI166" s="213">
        <f t="shared" si="38"/>
        <v>0</v>
      </c>
      <c r="BJ166" s="25" t="s">
        <v>79</v>
      </c>
      <c r="BK166" s="213">
        <f t="shared" si="39"/>
        <v>0</v>
      </c>
      <c r="BL166" s="25" t="s">
        <v>161</v>
      </c>
      <c r="BM166" s="25" t="s">
        <v>1969</v>
      </c>
    </row>
    <row r="167" spans="2:65" s="1" customFormat="1" ht="16.5" customHeight="1">
      <c r="B167" s="42"/>
      <c r="C167" s="202" t="s">
        <v>1008</v>
      </c>
      <c r="D167" s="202" t="s">
        <v>157</v>
      </c>
      <c r="E167" s="203" t="s">
        <v>1970</v>
      </c>
      <c r="F167" s="204" t="s">
        <v>1971</v>
      </c>
      <c r="G167" s="205" t="s">
        <v>215</v>
      </c>
      <c r="H167" s="206">
        <v>21</v>
      </c>
      <c r="I167" s="207"/>
      <c r="J167" s="208">
        <f t="shared" si="30"/>
        <v>0</v>
      </c>
      <c r="K167" s="204" t="s">
        <v>21</v>
      </c>
      <c r="L167" s="62"/>
      <c r="M167" s="209" t="s">
        <v>21</v>
      </c>
      <c r="N167" s="210" t="s">
        <v>42</v>
      </c>
      <c r="O167" s="43"/>
      <c r="P167" s="211">
        <f t="shared" si="31"/>
        <v>0</v>
      </c>
      <c r="Q167" s="211">
        <v>2.0000000000000002E-5</v>
      </c>
      <c r="R167" s="211">
        <f t="shared" si="32"/>
        <v>4.2000000000000002E-4</v>
      </c>
      <c r="S167" s="211">
        <v>0</v>
      </c>
      <c r="T167" s="212">
        <f t="shared" si="33"/>
        <v>0</v>
      </c>
      <c r="AR167" s="25" t="s">
        <v>161</v>
      </c>
      <c r="AT167" s="25" t="s">
        <v>157</v>
      </c>
      <c r="AU167" s="25" t="s">
        <v>81</v>
      </c>
      <c r="AY167" s="25" t="s">
        <v>154</v>
      </c>
      <c r="BE167" s="213">
        <f t="shared" si="34"/>
        <v>0</v>
      </c>
      <c r="BF167" s="213">
        <f t="shared" si="35"/>
        <v>0</v>
      </c>
      <c r="BG167" s="213">
        <f t="shared" si="36"/>
        <v>0</v>
      </c>
      <c r="BH167" s="213">
        <f t="shared" si="37"/>
        <v>0</v>
      </c>
      <c r="BI167" s="213">
        <f t="shared" si="38"/>
        <v>0</v>
      </c>
      <c r="BJ167" s="25" t="s">
        <v>79</v>
      </c>
      <c r="BK167" s="213">
        <f t="shared" si="39"/>
        <v>0</v>
      </c>
      <c r="BL167" s="25" t="s">
        <v>161</v>
      </c>
      <c r="BM167" s="25" t="s">
        <v>1972</v>
      </c>
    </row>
    <row r="168" spans="2:65" s="1" customFormat="1" ht="25.5" customHeight="1">
      <c r="B168" s="42"/>
      <c r="C168" s="202" t="s">
        <v>966</v>
      </c>
      <c r="D168" s="202" t="s">
        <v>157</v>
      </c>
      <c r="E168" s="203" t="s">
        <v>1973</v>
      </c>
      <c r="F168" s="204" t="s">
        <v>1974</v>
      </c>
      <c r="G168" s="205" t="s">
        <v>195</v>
      </c>
      <c r="H168" s="206">
        <v>100</v>
      </c>
      <c r="I168" s="207"/>
      <c r="J168" s="208">
        <f t="shared" si="30"/>
        <v>0</v>
      </c>
      <c r="K168" s="204" t="s">
        <v>21</v>
      </c>
      <c r="L168" s="62"/>
      <c r="M168" s="209" t="s">
        <v>21</v>
      </c>
      <c r="N168" s="210" t="s">
        <v>42</v>
      </c>
      <c r="O168" s="43"/>
      <c r="P168" s="211">
        <f t="shared" si="31"/>
        <v>0</v>
      </c>
      <c r="Q168" s="211">
        <v>0</v>
      </c>
      <c r="R168" s="211">
        <f t="shared" si="32"/>
        <v>0</v>
      </c>
      <c r="S168" s="211">
        <v>0</v>
      </c>
      <c r="T168" s="212">
        <f t="shared" si="33"/>
        <v>0</v>
      </c>
      <c r="AR168" s="25" t="s">
        <v>161</v>
      </c>
      <c r="AT168" s="25" t="s">
        <v>157</v>
      </c>
      <c r="AU168" s="25" t="s">
        <v>81</v>
      </c>
      <c r="AY168" s="25" t="s">
        <v>154</v>
      </c>
      <c r="BE168" s="213">
        <f t="shared" si="34"/>
        <v>0</v>
      </c>
      <c r="BF168" s="213">
        <f t="shared" si="35"/>
        <v>0</v>
      </c>
      <c r="BG168" s="213">
        <f t="shared" si="36"/>
        <v>0</v>
      </c>
      <c r="BH168" s="213">
        <f t="shared" si="37"/>
        <v>0</v>
      </c>
      <c r="BI168" s="213">
        <f t="shared" si="38"/>
        <v>0</v>
      </c>
      <c r="BJ168" s="25" t="s">
        <v>79</v>
      </c>
      <c r="BK168" s="213">
        <f t="shared" si="39"/>
        <v>0</v>
      </c>
      <c r="BL168" s="25" t="s">
        <v>161</v>
      </c>
      <c r="BM168" s="25" t="s">
        <v>1975</v>
      </c>
    </row>
    <row r="169" spans="2:65" s="1" customFormat="1" ht="16.5" customHeight="1">
      <c r="B169" s="42"/>
      <c r="C169" s="217" t="s">
        <v>970</v>
      </c>
      <c r="D169" s="217" t="s">
        <v>187</v>
      </c>
      <c r="E169" s="218" t="s">
        <v>1976</v>
      </c>
      <c r="F169" s="219" t="s">
        <v>1977</v>
      </c>
      <c r="G169" s="220" t="s">
        <v>179</v>
      </c>
      <c r="H169" s="221">
        <v>17</v>
      </c>
      <c r="I169" s="222"/>
      <c r="J169" s="223">
        <f t="shared" si="30"/>
        <v>0</v>
      </c>
      <c r="K169" s="219" t="s">
        <v>21</v>
      </c>
      <c r="L169" s="224"/>
      <c r="M169" s="225" t="s">
        <v>21</v>
      </c>
      <c r="N169" s="226" t="s">
        <v>42</v>
      </c>
      <c r="O169" s="43"/>
      <c r="P169" s="211">
        <f t="shared" si="31"/>
        <v>0</v>
      </c>
      <c r="Q169" s="211">
        <v>1</v>
      </c>
      <c r="R169" s="211">
        <f t="shared" si="32"/>
        <v>17</v>
      </c>
      <c r="S169" s="211">
        <v>0</v>
      </c>
      <c r="T169" s="212">
        <f t="shared" si="33"/>
        <v>0</v>
      </c>
      <c r="AR169" s="25" t="s">
        <v>190</v>
      </c>
      <c r="AT169" s="25" t="s">
        <v>187</v>
      </c>
      <c r="AU169" s="25" t="s">
        <v>81</v>
      </c>
      <c r="AY169" s="25" t="s">
        <v>154</v>
      </c>
      <c r="BE169" s="213">
        <f t="shared" si="34"/>
        <v>0</v>
      </c>
      <c r="BF169" s="213">
        <f t="shared" si="35"/>
        <v>0</v>
      </c>
      <c r="BG169" s="213">
        <f t="shared" si="36"/>
        <v>0</v>
      </c>
      <c r="BH169" s="213">
        <f t="shared" si="37"/>
        <v>0</v>
      </c>
      <c r="BI169" s="213">
        <f t="shared" si="38"/>
        <v>0</v>
      </c>
      <c r="BJ169" s="25" t="s">
        <v>79</v>
      </c>
      <c r="BK169" s="213">
        <f t="shared" si="39"/>
        <v>0</v>
      </c>
      <c r="BL169" s="25" t="s">
        <v>161</v>
      </c>
      <c r="BM169" s="25" t="s">
        <v>1978</v>
      </c>
    </row>
    <row r="170" spans="2:65" s="1" customFormat="1" ht="40.5">
      <c r="B170" s="42"/>
      <c r="C170" s="64"/>
      <c r="D170" s="214" t="s">
        <v>163</v>
      </c>
      <c r="E170" s="64"/>
      <c r="F170" s="215" t="s">
        <v>1979</v>
      </c>
      <c r="G170" s="64"/>
      <c r="H170" s="64"/>
      <c r="I170" s="173"/>
      <c r="J170" s="64"/>
      <c r="K170" s="64"/>
      <c r="L170" s="62"/>
      <c r="M170" s="216"/>
      <c r="N170" s="43"/>
      <c r="O170" s="43"/>
      <c r="P170" s="43"/>
      <c r="Q170" s="43"/>
      <c r="R170" s="43"/>
      <c r="S170" s="43"/>
      <c r="T170" s="79"/>
      <c r="AT170" s="25" t="s">
        <v>163</v>
      </c>
      <c r="AU170" s="25" t="s">
        <v>81</v>
      </c>
    </row>
    <row r="171" spans="2:65" s="1" customFormat="1" ht="16.5" customHeight="1">
      <c r="B171" s="42"/>
      <c r="C171" s="202" t="s">
        <v>532</v>
      </c>
      <c r="D171" s="202" t="s">
        <v>157</v>
      </c>
      <c r="E171" s="203" t="s">
        <v>1980</v>
      </c>
      <c r="F171" s="204" t="s">
        <v>1981</v>
      </c>
      <c r="G171" s="205" t="s">
        <v>195</v>
      </c>
      <c r="H171" s="206">
        <v>655</v>
      </c>
      <c r="I171" s="207"/>
      <c r="J171" s="208">
        <f t="shared" ref="J171:J180" si="40">ROUND(I171*H171,2)</f>
        <v>0</v>
      </c>
      <c r="K171" s="204" t="s">
        <v>21</v>
      </c>
      <c r="L171" s="62"/>
      <c r="M171" s="209" t="s">
        <v>21</v>
      </c>
      <c r="N171" s="210" t="s">
        <v>42</v>
      </c>
      <c r="O171" s="43"/>
      <c r="P171" s="211">
        <f t="shared" ref="P171:P180" si="41">O171*H171</f>
        <v>0</v>
      </c>
      <c r="Q171" s="211">
        <v>0</v>
      </c>
      <c r="R171" s="211">
        <f t="shared" ref="R171:R180" si="42">Q171*H171</f>
        <v>0</v>
      </c>
      <c r="S171" s="211">
        <v>0</v>
      </c>
      <c r="T171" s="212">
        <f t="shared" ref="T171:T180" si="43">S171*H171</f>
        <v>0</v>
      </c>
      <c r="AR171" s="25" t="s">
        <v>161</v>
      </c>
      <c r="AT171" s="25" t="s">
        <v>157</v>
      </c>
      <c r="AU171" s="25" t="s">
        <v>81</v>
      </c>
      <c r="AY171" s="25" t="s">
        <v>154</v>
      </c>
      <c r="BE171" s="213">
        <f t="shared" ref="BE171:BE180" si="44">IF(N171="základní",J171,0)</f>
        <v>0</v>
      </c>
      <c r="BF171" s="213">
        <f t="shared" ref="BF171:BF180" si="45">IF(N171="snížená",J171,0)</f>
        <v>0</v>
      </c>
      <c r="BG171" s="213">
        <f t="shared" ref="BG171:BG180" si="46">IF(N171="zákl. přenesená",J171,0)</f>
        <v>0</v>
      </c>
      <c r="BH171" s="213">
        <f t="shared" ref="BH171:BH180" si="47">IF(N171="sníž. přenesená",J171,0)</f>
        <v>0</v>
      </c>
      <c r="BI171" s="213">
        <f t="shared" ref="BI171:BI180" si="48">IF(N171="nulová",J171,0)</f>
        <v>0</v>
      </c>
      <c r="BJ171" s="25" t="s">
        <v>79</v>
      </c>
      <c r="BK171" s="213">
        <f t="shared" ref="BK171:BK180" si="49">ROUND(I171*H171,2)</f>
        <v>0</v>
      </c>
      <c r="BL171" s="25" t="s">
        <v>161</v>
      </c>
      <c r="BM171" s="25" t="s">
        <v>1982</v>
      </c>
    </row>
    <row r="172" spans="2:65" s="1" customFormat="1" ht="16.5" customHeight="1">
      <c r="B172" s="42"/>
      <c r="C172" s="217" t="s">
        <v>536</v>
      </c>
      <c r="D172" s="217" t="s">
        <v>187</v>
      </c>
      <c r="E172" s="218" t="s">
        <v>1983</v>
      </c>
      <c r="F172" s="219" t="s">
        <v>1984</v>
      </c>
      <c r="G172" s="220" t="s">
        <v>195</v>
      </c>
      <c r="H172" s="221">
        <v>850</v>
      </c>
      <c r="I172" s="222"/>
      <c r="J172" s="223">
        <f t="shared" si="40"/>
        <v>0</v>
      </c>
      <c r="K172" s="219" t="s">
        <v>21</v>
      </c>
      <c r="L172" s="224"/>
      <c r="M172" s="225" t="s">
        <v>21</v>
      </c>
      <c r="N172" s="226" t="s">
        <v>42</v>
      </c>
      <c r="O172" s="43"/>
      <c r="P172" s="211">
        <f t="shared" si="41"/>
        <v>0</v>
      </c>
      <c r="Q172" s="211">
        <v>2.9999999999999997E-4</v>
      </c>
      <c r="R172" s="211">
        <f t="shared" si="42"/>
        <v>0.255</v>
      </c>
      <c r="S172" s="211">
        <v>0</v>
      </c>
      <c r="T172" s="212">
        <f t="shared" si="43"/>
        <v>0</v>
      </c>
      <c r="AR172" s="25" t="s">
        <v>190</v>
      </c>
      <c r="AT172" s="25" t="s">
        <v>187</v>
      </c>
      <c r="AU172" s="25" t="s">
        <v>81</v>
      </c>
      <c r="AY172" s="25" t="s">
        <v>154</v>
      </c>
      <c r="BE172" s="213">
        <f t="shared" si="44"/>
        <v>0</v>
      </c>
      <c r="BF172" s="213">
        <f t="shared" si="45"/>
        <v>0</v>
      </c>
      <c r="BG172" s="213">
        <f t="shared" si="46"/>
        <v>0</v>
      </c>
      <c r="BH172" s="213">
        <f t="shared" si="47"/>
        <v>0</v>
      </c>
      <c r="BI172" s="213">
        <f t="shared" si="48"/>
        <v>0</v>
      </c>
      <c r="BJ172" s="25" t="s">
        <v>79</v>
      </c>
      <c r="BK172" s="213">
        <f t="shared" si="49"/>
        <v>0</v>
      </c>
      <c r="BL172" s="25" t="s">
        <v>161</v>
      </c>
      <c r="BM172" s="25" t="s">
        <v>1985</v>
      </c>
    </row>
    <row r="173" spans="2:65" s="1" customFormat="1" ht="16.5" customHeight="1">
      <c r="B173" s="42"/>
      <c r="C173" s="202" t="s">
        <v>437</v>
      </c>
      <c r="D173" s="202" t="s">
        <v>157</v>
      </c>
      <c r="E173" s="203" t="s">
        <v>1986</v>
      </c>
      <c r="F173" s="204" t="s">
        <v>1987</v>
      </c>
      <c r="G173" s="205" t="s">
        <v>195</v>
      </c>
      <c r="H173" s="206">
        <v>659</v>
      </c>
      <c r="I173" s="207"/>
      <c r="J173" s="208">
        <f t="shared" si="40"/>
        <v>0</v>
      </c>
      <c r="K173" s="204" t="s">
        <v>21</v>
      </c>
      <c r="L173" s="62"/>
      <c r="M173" s="209" t="s">
        <v>21</v>
      </c>
      <c r="N173" s="210" t="s">
        <v>42</v>
      </c>
      <c r="O173" s="43"/>
      <c r="P173" s="211">
        <f t="shared" si="41"/>
        <v>0</v>
      </c>
      <c r="Q173" s="211">
        <v>0</v>
      </c>
      <c r="R173" s="211">
        <f t="shared" si="42"/>
        <v>0</v>
      </c>
      <c r="S173" s="211">
        <v>0</v>
      </c>
      <c r="T173" s="212">
        <f t="shared" si="43"/>
        <v>0</v>
      </c>
      <c r="AR173" s="25" t="s">
        <v>161</v>
      </c>
      <c r="AT173" s="25" t="s">
        <v>157</v>
      </c>
      <c r="AU173" s="25" t="s">
        <v>81</v>
      </c>
      <c r="AY173" s="25" t="s">
        <v>154</v>
      </c>
      <c r="BE173" s="213">
        <f t="shared" si="44"/>
        <v>0</v>
      </c>
      <c r="BF173" s="213">
        <f t="shared" si="45"/>
        <v>0</v>
      </c>
      <c r="BG173" s="213">
        <f t="shared" si="46"/>
        <v>0</v>
      </c>
      <c r="BH173" s="213">
        <f t="shared" si="47"/>
        <v>0</v>
      </c>
      <c r="BI173" s="213">
        <f t="shared" si="48"/>
        <v>0</v>
      </c>
      <c r="BJ173" s="25" t="s">
        <v>79</v>
      </c>
      <c r="BK173" s="213">
        <f t="shared" si="49"/>
        <v>0</v>
      </c>
      <c r="BL173" s="25" t="s">
        <v>161</v>
      </c>
      <c r="BM173" s="25" t="s">
        <v>1988</v>
      </c>
    </row>
    <row r="174" spans="2:65" s="1" customFormat="1" ht="16.5" customHeight="1">
      <c r="B174" s="42"/>
      <c r="C174" s="217" t="s">
        <v>504</v>
      </c>
      <c r="D174" s="217" t="s">
        <v>187</v>
      </c>
      <c r="E174" s="218" t="s">
        <v>1989</v>
      </c>
      <c r="F174" s="219" t="s">
        <v>1990</v>
      </c>
      <c r="G174" s="220" t="s">
        <v>160</v>
      </c>
      <c r="H174" s="221">
        <v>66</v>
      </c>
      <c r="I174" s="222"/>
      <c r="J174" s="223">
        <f t="shared" si="40"/>
        <v>0</v>
      </c>
      <c r="K174" s="219" t="s">
        <v>21</v>
      </c>
      <c r="L174" s="224"/>
      <c r="M174" s="225" t="s">
        <v>21</v>
      </c>
      <c r="N174" s="226" t="s">
        <v>42</v>
      </c>
      <c r="O174" s="43"/>
      <c r="P174" s="211">
        <f t="shared" si="41"/>
        <v>0</v>
      </c>
      <c r="Q174" s="211">
        <v>0.2</v>
      </c>
      <c r="R174" s="211">
        <f t="shared" si="42"/>
        <v>13.200000000000001</v>
      </c>
      <c r="S174" s="211">
        <v>0</v>
      </c>
      <c r="T174" s="212">
        <f t="shared" si="43"/>
        <v>0</v>
      </c>
      <c r="AR174" s="25" t="s">
        <v>190</v>
      </c>
      <c r="AT174" s="25" t="s">
        <v>187</v>
      </c>
      <c r="AU174" s="25" t="s">
        <v>81</v>
      </c>
      <c r="AY174" s="25" t="s">
        <v>154</v>
      </c>
      <c r="BE174" s="213">
        <f t="shared" si="44"/>
        <v>0</v>
      </c>
      <c r="BF174" s="213">
        <f t="shared" si="45"/>
        <v>0</v>
      </c>
      <c r="BG174" s="213">
        <f t="shared" si="46"/>
        <v>0</v>
      </c>
      <c r="BH174" s="213">
        <f t="shared" si="47"/>
        <v>0</v>
      </c>
      <c r="BI174" s="213">
        <f t="shared" si="48"/>
        <v>0</v>
      </c>
      <c r="BJ174" s="25" t="s">
        <v>79</v>
      </c>
      <c r="BK174" s="213">
        <f t="shared" si="49"/>
        <v>0</v>
      </c>
      <c r="BL174" s="25" t="s">
        <v>161</v>
      </c>
      <c r="BM174" s="25" t="s">
        <v>1991</v>
      </c>
    </row>
    <row r="175" spans="2:65" s="1" customFormat="1" ht="16.5" customHeight="1">
      <c r="B175" s="42"/>
      <c r="C175" s="202" t="s">
        <v>1003</v>
      </c>
      <c r="D175" s="202" t="s">
        <v>157</v>
      </c>
      <c r="E175" s="203" t="s">
        <v>1992</v>
      </c>
      <c r="F175" s="204" t="s">
        <v>1993</v>
      </c>
      <c r="G175" s="205" t="s">
        <v>195</v>
      </c>
      <c r="H175" s="206">
        <v>10</v>
      </c>
      <c r="I175" s="207"/>
      <c r="J175" s="208">
        <f t="shared" si="40"/>
        <v>0</v>
      </c>
      <c r="K175" s="204" t="s">
        <v>21</v>
      </c>
      <c r="L175" s="62"/>
      <c r="M175" s="209" t="s">
        <v>21</v>
      </c>
      <c r="N175" s="210" t="s">
        <v>42</v>
      </c>
      <c r="O175" s="43"/>
      <c r="P175" s="211">
        <f t="shared" si="41"/>
        <v>0</v>
      </c>
      <c r="Q175" s="211">
        <v>0</v>
      </c>
      <c r="R175" s="211">
        <f t="shared" si="42"/>
        <v>0</v>
      </c>
      <c r="S175" s="211">
        <v>0</v>
      </c>
      <c r="T175" s="212">
        <f t="shared" si="43"/>
        <v>0</v>
      </c>
      <c r="AR175" s="25" t="s">
        <v>161</v>
      </c>
      <c r="AT175" s="25" t="s">
        <v>157</v>
      </c>
      <c r="AU175" s="25" t="s">
        <v>81</v>
      </c>
      <c r="AY175" s="25" t="s">
        <v>154</v>
      </c>
      <c r="BE175" s="213">
        <f t="shared" si="44"/>
        <v>0</v>
      </c>
      <c r="BF175" s="213">
        <f t="shared" si="45"/>
        <v>0</v>
      </c>
      <c r="BG175" s="213">
        <f t="shared" si="46"/>
        <v>0</v>
      </c>
      <c r="BH175" s="213">
        <f t="shared" si="47"/>
        <v>0</v>
      </c>
      <c r="BI175" s="213">
        <f t="shared" si="48"/>
        <v>0</v>
      </c>
      <c r="BJ175" s="25" t="s">
        <v>79</v>
      </c>
      <c r="BK175" s="213">
        <f t="shared" si="49"/>
        <v>0</v>
      </c>
      <c r="BL175" s="25" t="s">
        <v>161</v>
      </c>
      <c r="BM175" s="25" t="s">
        <v>1994</v>
      </c>
    </row>
    <row r="176" spans="2:65" s="1" customFormat="1" ht="16.5" customHeight="1">
      <c r="B176" s="42"/>
      <c r="C176" s="202" t="s">
        <v>1032</v>
      </c>
      <c r="D176" s="202" t="s">
        <v>157</v>
      </c>
      <c r="E176" s="203" t="s">
        <v>1995</v>
      </c>
      <c r="F176" s="204" t="s">
        <v>1996</v>
      </c>
      <c r="G176" s="205" t="s">
        <v>195</v>
      </c>
      <c r="H176" s="206">
        <v>755</v>
      </c>
      <c r="I176" s="207"/>
      <c r="J176" s="208">
        <f t="shared" si="40"/>
        <v>0</v>
      </c>
      <c r="K176" s="204" t="s">
        <v>21</v>
      </c>
      <c r="L176" s="62"/>
      <c r="M176" s="209" t="s">
        <v>21</v>
      </c>
      <c r="N176" s="210" t="s">
        <v>42</v>
      </c>
      <c r="O176" s="43"/>
      <c r="P176" s="211">
        <f t="shared" si="41"/>
        <v>0</v>
      </c>
      <c r="Q176" s="211">
        <v>0</v>
      </c>
      <c r="R176" s="211">
        <f t="shared" si="42"/>
        <v>0</v>
      </c>
      <c r="S176" s="211">
        <v>0</v>
      </c>
      <c r="T176" s="212">
        <f t="shared" si="43"/>
        <v>0</v>
      </c>
      <c r="AR176" s="25" t="s">
        <v>161</v>
      </c>
      <c r="AT176" s="25" t="s">
        <v>157</v>
      </c>
      <c r="AU176" s="25" t="s">
        <v>81</v>
      </c>
      <c r="AY176" s="25" t="s">
        <v>154</v>
      </c>
      <c r="BE176" s="213">
        <f t="shared" si="44"/>
        <v>0</v>
      </c>
      <c r="BF176" s="213">
        <f t="shared" si="45"/>
        <v>0</v>
      </c>
      <c r="BG176" s="213">
        <f t="shared" si="46"/>
        <v>0</v>
      </c>
      <c r="BH176" s="213">
        <f t="shared" si="47"/>
        <v>0</v>
      </c>
      <c r="BI176" s="213">
        <f t="shared" si="48"/>
        <v>0</v>
      </c>
      <c r="BJ176" s="25" t="s">
        <v>79</v>
      </c>
      <c r="BK176" s="213">
        <f t="shared" si="49"/>
        <v>0</v>
      </c>
      <c r="BL176" s="25" t="s">
        <v>161</v>
      </c>
      <c r="BM176" s="25" t="s">
        <v>1997</v>
      </c>
    </row>
    <row r="177" spans="2:65" s="1" customFormat="1" ht="16.5" customHeight="1">
      <c r="B177" s="42"/>
      <c r="C177" s="202" t="s">
        <v>1013</v>
      </c>
      <c r="D177" s="202" t="s">
        <v>157</v>
      </c>
      <c r="E177" s="203" t="s">
        <v>1998</v>
      </c>
      <c r="F177" s="204" t="s">
        <v>1999</v>
      </c>
      <c r="G177" s="205" t="s">
        <v>195</v>
      </c>
      <c r="H177" s="206">
        <v>10</v>
      </c>
      <c r="I177" s="207"/>
      <c r="J177" s="208">
        <f t="shared" si="40"/>
        <v>0</v>
      </c>
      <c r="K177" s="204" t="s">
        <v>21</v>
      </c>
      <c r="L177" s="62"/>
      <c r="M177" s="209" t="s">
        <v>21</v>
      </c>
      <c r="N177" s="210" t="s">
        <v>42</v>
      </c>
      <c r="O177" s="43"/>
      <c r="P177" s="211">
        <f t="shared" si="41"/>
        <v>0</v>
      </c>
      <c r="Q177" s="211">
        <v>0</v>
      </c>
      <c r="R177" s="211">
        <f t="shared" si="42"/>
        <v>0</v>
      </c>
      <c r="S177" s="211">
        <v>0</v>
      </c>
      <c r="T177" s="212">
        <f t="shared" si="43"/>
        <v>0</v>
      </c>
      <c r="AR177" s="25" t="s">
        <v>161</v>
      </c>
      <c r="AT177" s="25" t="s">
        <v>157</v>
      </c>
      <c r="AU177" s="25" t="s">
        <v>81</v>
      </c>
      <c r="AY177" s="25" t="s">
        <v>154</v>
      </c>
      <c r="BE177" s="213">
        <f t="shared" si="44"/>
        <v>0</v>
      </c>
      <c r="BF177" s="213">
        <f t="shared" si="45"/>
        <v>0</v>
      </c>
      <c r="BG177" s="213">
        <f t="shared" si="46"/>
        <v>0</v>
      </c>
      <c r="BH177" s="213">
        <f t="shared" si="47"/>
        <v>0</v>
      </c>
      <c r="BI177" s="213">
        <f t="shared" si="48"/>
        <v>0</v>
      </c>
      <c r="BJ177" s="25" t="s">
        <v>79</v>
      </c>
      <c r="BK177" s="213">
        <f t="shared" si="49"/>
        <v>0</v>
      </c>
      <c r="BL177" s="25" t="s">
        <v>161</v>
      </c>
      <c r="BM177" s="25" t="s">
        <v>2000</v>
      </c>
    </row>
    <row r="178" spans="2:65" s="1" customFormat="1" ht="16.5" customHeight="1">
      <c r="B178" s="42"/>
      <c r="C178" s="202" t="s">
        <v>560</v>
      </c>
      <c r="D178" s="202" t="s">
        <v>157</v>
      </c>
      <c r="E178" s="203" t="s">
        <v>2001</v>
      </c>
      <c r="F178" s="204" t="s">
        <v>2002</v>
      </c>
      <c r="G178" s="205" t="s">
        <v>160</v>
      </c>
      <c r="H178" s="206">
        <v>30</v>
      </c>
      <c r="I178" s="207"/>
      <c r="J178" s="208">
        <f t="shared" si="40"/>
        <v>0</v>
      </c>
      <c r="K178" s="204" t="s">
        <v>21</v>
      </c>
      <c r="L178" s="62"/>
      <c r="M178" s="209" t="s">
        <v>21</v>
      </c>
      <c r="N178" s="210" t="s">
        <v>42</v>
      </c>
      <c r="O178" s="43"/>
      <c r="P178" s="211">
        <f t="shared" si="41"/>
        <v>0</v>
      </c>
      <c r="Q178" s="211">
        <v>0</v>
      </c>
      <c r="R178" s="211">
        <f t="shared" si="42"/>
        <v>0</v>
      </c>
      <c r="S178" s="211">
        <v>0</v>
      </c>
      <c r="T178" s="212">
        <f t="shared" si="43"/>
        <v>0</v>
      </c>
      <c r="AR178" s="25" t="s">
        <v>161</v>
      </c>
      <c r="AT178" s="25" t="s">
        <v>157</v>
      </c>
      <c r="AU178" s="25" t="s">
        <v>81</v>
      </c>
      <c r="AY178" s="25" t="s">
        <v>154</v>
      </c>
      <c r="BE178" s="213">
        <f t="shared" si="44"/>
        <v>0</v>
      </c>
      <c r="BF178" s="213">
        <f t="shared" si="45"/>
        <v>0</v>
      </c>
      <c r="BG178" s="213">
        <f t="shared" si="46"/>
        <v>0</v>
      </c>
      <c r="BH178" s="213">
        <f t="shared" si="47"/>
        <v>0</v>
      </c>
      <c r="BI178" s="213">
        <f t="shared" si="48"/>
        <v>0</v>
      </c>
      <c r="BJ178" s="25" t="s">
        <v>79</v>
      </c>
      <c r="BK178" s="213">
        <f t="shared" si="49"/>
        <v>0</v>
      </c>
      <c r="BL178" s="25" t="s">
        <v>161</v>
      </c>
      <c r="BM178" s="25" t="s">
        <v>2003</v>
      </c>
    </row>
    <row r="179" spans="2:65" s="1" customFormat="1" ht="16.5" customHeight="1">
      <c r="B179" s="42"/>
      <c r="C179" s="202" t="s">
        <v>1019</v>
      </c>
      <c r="D179" s="202" t="s">
        <v>157</v>
      </c>
      <c r="E179" s="203" t="s">
        <v>2004</v>
      </c>
      <c r="F179" s="204" t="s">
        <v>2005</v>
      </c>
      <c r="G179" s="205" t="s">
        <v>160</v>
      </c>
      <c r="H179" s="206">
        <v>98</v>
      </c>
      <c r="I179" s="207"/>
      <c r="J179" s="208">
        <f t="shared" si="40"/>
        <v>0</v>
      </c>
      <c r="K179" s="204" t="s">
        <v>21</v>
      </c>
      <c r="L179" s="62"/>
      <c r="M179" s="209" t="s">
        <v>21</v>
      </c>
      <c r="N179" s="210" t="s">
        <v>42</v>
      </c>
      <c r="O179" s="43"/>
      <c r="P179" s="211">
        <f t="shared" si="41"/>
        <v>0</v>
      </c>
      <c r="Q179" s="211">
        <v>0</v>
      </c>
      <c r="R179" s="211">
        <f t="shared" si="42"/>
        <v>0</v>
      </c>
      <c r="S179" s="211">
        <v>0</v>
      </c>
      <c r="T179" s="212">
        <f t="shared" si="43"/>
        <v>0</v>
      </c>
      <c r="AR179" s="25" t="s">
        <v>161</v>
      </c>
      <c r="AT179" s="25" t="s">
        <v>157</v>
      </c>
      <c r="AU179" s="25" t="s">
        <v>81</v>
      </c>
      <c r="AY179" s="25" t="s">
        <v>154</v>
      </c>
      <c r="BE179" s="213">
        <f t="shared" si="44"/>
        <v>0</v>
      </c>
      <c r="BF179" s="213">
        <f t="shared" si="45"/>
        <v>0</v>
      </c>
      <c r="BG179" s="213">
        <f t="shared" si="46"/>
        <v>0</v>
      </c>
      <c r="BH179" s="213">
        <f t="shared" si="47"/>
        <v>0</v>
      </c>
      <c r="BI179" s="213">
        <f t="shared" si="48"/>
        <v>0</v>
      </c>
      <c r="BJ179" s="25" t="s">
        <v>79</v>
      </c>
      <c r="BK179" s="213">
        <f t="shared" si="49"/>
        <v>0</v>
      </c>
      <c r="BL179" s="25" t="s">
        <v>161</v>
      </c>
      <c r="BM179" s="25" t="s">
        <v>2006</v>
      </c>
    </row>
    <row r="180" spans="2:65" s="1" customFormat="1" ht="25.5" customHeight="1">
      <c r="B180" s="42"/>
      <c r="C180" s="202" t="s">
        <v>994</v>
      </c>
      <c r="D180" s="202" t="s">
        <v>157</v>
      </c>
      <c r="E180" s="203" t="s">
        <v>2007</v>
      </c>
      <c r="F180" s="204" t="s">
        <v>2008</v>
      </c>
      <c r="G180" s="205" t="s">
        <v>160</v>
      </c>
      <c r="H180" s="206">
        <v>6.6</v>
      </c>
      <c r="I180" s="207"/>
      <c r="J180" s="208">
        <f t="shared" si="40"/>
        <v>0</v>
      </c>
      <c r="K180" s="204" t="s">
        <v>21</v>
      </c>
      <c r="L180" s="62"/>
      <c r="M180" s="209" t="s">
        <v>21</v>
      </c>
      <c r="N180" s="210" t="s">
        <v>42</v>
      </c>
      <c r="O180" s="43"/>
      <c r="P180" s="211">
        <f t="shared" si="41"/>
        <v>0</v>
      </c>
      <c r="Q180" s="211">
        <v>0</v>
      </c>
      <c r="R180" s="211">
        <f t="shared" si="42"/>
        <v>0</v>
      </c>
      <c r="S180" s="211">
        <v>0</v>
      </c>
      <c r="T180" s="212">
        <f t="shared" si="43"/>
        <v>0</v>
      </c>
      <c r="AR180" s="25" t="s">
        <v>161</v>
      </c>
      <c r="AT180" s="25" t="s">
        <v>157</v>
      </c>
      <c r="AU180" s="25" t="s">
        <v>81</v>
      </c>
      <c r="AY180" s="25" t="s">
        <v>154</v>
      </c>
      <c r="BE180" s="213">
        <f t="shared" si="44"/>
        <v>0</v>
      </c>
      <c r="BF180" s="213">
        <f t="shared" si="45"/>
        <v>0</v>
      </c>
      <c r="BG180" s="213">
        <f t="shared" si="46"/>
        <v>0</v>
      </c>
      <c r="BH180" s="213">
        <f t="shared" si="47"/>
        <v>0</v>
      </c>
      <c r="BI180" s="213">
        <f t="shared" si="48"/>
        <v>0</v>
      </c>
      <c r="BJ180" s="25" t="s">
        <v>79</v>
      </c>
      <c r="BK180" s="213">
        <f t="shared" si="49"/>
        <v>0</v>
      </c>
      <c r="BL180" s="25" t="s">
        <v>161</v>
      </c>
      <c r="BM180" s="25" t="s">
        <v>2009</v>
      </c>
    </row>
    <row r="181" spans="2:65" s="11" customFormat="1" ht="29.85" customHeight="1">
      <c r="B181" s="186"/>
      <c r="C181" s="187"/>
      <c r="D181" s="188" t="s">
        <v>70</v>
      </c>
      <c r="E181" s="200" t="s">
        <v>156</v>
      </c>
      <c r="F181" s="200" t="s">
        <v>211</v>
      </c>
      <c r="G181" s="187"/>
      <c r="H181" s="187"/>
      <c r="I181" s="190"/>
      <c r="J181" s="201">
        <f>BK181</f>
        <v>0</v>
      </c>
      <c r="K181" s="187"/>
      <c r="L181" s="192"/>
      <c r="M181" s="193"/>
      <c r="N181" s="194"/>
      <c r="O181" s="194"/>
      <c r="P181" s="195">
        <f>P182</f>
        <v>0</v>
      </c>
      <c r="Q181" s="194"/>
      <c r="R181" s="195">
        <f>R182</f>
        <v>0</v>
      </c>
      <c r="S181" s="194"/>
      <c r="T181" s="196">
        <f>T182</f>
        <v>0</v>
      </c>
      <c r="AR181" s="197" t="s">
        <v>79</v>
      </c>
      <c r="AT181" s="198" t="s">
        <v>70</v>
      </c>
      <c r="AU181" s="198" t="s">
        <v>79</v>
      </c>
      <c r="AY181" s="197" t="s">
        <v>154</v>
      </c>
      <c r="BK181" s="199">
        <f>BK182</f>
        <v>0</v>
      </c>
    </row>
    <row r="182" spans="2:65" s="1" customFormat="1" ht="25.5" customHeight="1">
      <c r="B182" s="42"/>
      <c r="C182" s="202" t="s">
        <v>1044</v>
      </c>
      <c r="D182" s="202" t="s">
        <v>157</v>
      </c>
      <c r="E182" s="203" t="s">
        <v>240</v>
      </c>
      <c r="F182" s="204" t="s">
        <v>241</v>
      </c>
      <c r="G182" s="205" t="s">
        <v>242</v>
      </c>
      <c r="H182" s="206">
        <v>20</v>
      </c>
      <c r="I182" s="207"/>
      <c r="J182" s="208">
        <f>ROUND(I182*H182,2)</f>
        <v>0</v>
      </c>
      <c r="K182" s="204" t="s">
        <v>21</v>
      </c>
      <c r="L182" s="62"/>
      <c r="M182" s="209" t="s">
        <v>21</v>
      </c>
      <c r="N182" s="210" t="s">
        <v>42</v>
      </c>
      <c r="O182" s="43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5" t="s">
        <v>161</v>
      </c>
      <c r="AT182" s="25" t="s">
        <v>157</v>
      </c>
      <c r="AU182" s="25" t="s">
        <v>81</v>
      </c>
      <c r="AY182" s="25" t="s">
        <v>154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79</v>
      </c>
      <c r="BK182" s="213">
        <f>ROUND(I182*H182,2)</f>
        <v>0</v>
      </c>
      <c r="BL182" s="25" t="s">
        <v>161</v>
      </c>
      <c r="BM182" s="25" t="s">
        <v>2010</v>
      </c>
    </row>
    <row r="183" spans="2:65" s="11" customFormat="1" ht="29.85" customHeight="1">
      <c r="B183" s="186"/>
      <c r="C183" s="187"/>
      <c r="D183" s="188" t="s">
        <v>70</v>
      </c>
      <c r="E183" s="200" t="s">
        <v>198</v>
      </c>
      <c r="F183" s="200" t="s">
        <v>254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SUM(P184:P185)</f>
        <v>0</v>
      </c>
      <c r="Q183" s="194"/>
      <c r="R183" s="195">
        <f>SUM(R184:R185)</f>
        <v>3.81E-3</v>
      </c>
      <c r="S183" s="194"/>
      <c r="T183" s="196">
        <f>SUM(T184:T185)</f>
        <v>0</v>
      </c>
      <c r="AR183" s="197" t="s">
        <v>79</v>
      </c>
      <c r="AT183" s="198" t="s">
        <v>70</v>
      </c>
      <c r="AU183" s="198" t="s">
        <v>79</v>
      </c>
      <c r="AY183" s="197" t="s">
        <v>154</v>
      </c>
      <c r="BK183" s="199">
        <f>SUM(BK184:BK185)</f>
        <v>0</v>
      </c>
    </row>
    <row r="184" spans="2:65" s="1" customFormat="1" ht="25.5" customHeight="1">
      <c r="B184" s="42"/>
      <c r="C184" s="202" t="s">
        <v>975</v>
      </c>
      <c r="D184" s="202" t="s">
        <v>157</v>
      </c>
      <c r="E184" s="203" t="s">
        <v>2011</v>
      </c>
      <c r="F184" s="204" t="s">
        <v>2012</v>
      </c>
      <c r="G184" s="205" t="s">
        <v>228</v>
      </c>
      <c r="H184" s="206">
        <v>3</v>
      </c>
      <c r="I184" s="207"/>
      <c r="J184" s="208">
        <f>ROUND(I184*H184,2)</f>
        <v>0</v>
      </c>
      <c r="K184" s="204" t="s">
        <v>21</v>
      </c>
      <c r="L184" s="62"/>
      <c r="M184" s="209" t="s">
        <v>21</v>
      </c>
      <c r="N184" s="210" t="s">
        <v>42</v>
      </c>
      <c r="O184" s="43"/>
      <c r="P184" s="211">
        <f>O184*H184</f>
        <v>0</v>
      </c>
      <c r="Q184" s="211">
        <v>3.0000000000000001E-5</v>
      </c>
      <c r="R184" s="211">
        <f>Q184*H184</f>
        <v>9.0000000000000006E-5</v>
      </c>
      <c r="S184" s="211">
        <v>0</v>
      </c>
      <c r="T184" s="212">
        <f>S184*H184</f>
        <v>0</v>
      </c>
      <c r="AR184" s="25" t="s">
        <v>161</v>
      </c>
      <c r="AT184" s="25" t="s">
        <v>157</v>
      </c>
      <c r="AU184" s="25" t="s">
        <v>81</v>
      </c>
      <c r="AY184" s="25" t="s">
        <v>154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79</v>
      </c>
      <c r="BK184" s="213">
        <f>ROUND(I184*H184,2)</f>
        <v>0</v>
      </c>
      <c r="BL184" s="25" t="s">
        <v>161</v>
      </c>
      <c r="BM184" s="25" t="s">
        <v>2013</v>
      </c>
    </row>
    <row r="185" spans="2:65" s="1" customFormat="1" ht="25.5" customHeight="1">
      <c r="B185" s="42"/>
      <c r="C185" s="217" t="s">
        <v>979</v>
      </c>
      <c r="D185" s="217" t="s">
        <v>187</v>
      </c>
      <c r="E185" s="218" t="s">
        <v>2014</v>
      </c>
      <c r="F185" s="219" t="s">
        <v>2015</v>
      </c>
      <c r="G185" s="220" t="s">
        <v>228</v>
      </c>
      <c r="H185" s="221">
        <v>3</v>
      </c>
      <c r="I185" s="222"/>
      <c r="J185" s="223">
        <f>ROUND(I185*H185,2)</f>
        <v>0</v>
      </c>
      <c r="K185" s="219" t="s">
        <v>21</v>
      </c>
      <c r="L185" s="224"/>
      <c r="M185" s="225" t="s">
        <v>21</v>
      </c>
      <c r="N185" s="226" t="s">
        <v>42</v>
      </c>
      <c r="O185" s="43"/>
      <c r="P185" s="211">
        <f>O185*H185</f>
        <v>0</v>
      </c>
      <c r="Q185" s="211">
        <v>1.24E-3</v>
      </c>
      <c r="R185" s="211">
        <f>Q185*H185</f>
        <v>3.7200000000000002E-3</v>
      </c>
      <c r="S185" s="211">
        <v>0</v>
      </c>
      <c r="T185" s="212">
        <f>S185*H185</f>
        <v>0</v>
      </c>
      <c r="AR185" s="25" t="s">
        <v>190</v>
      </c>
      <c r="AT185" s="25" t="s">
        <v>187</v>
      </c>
      <c r="AU185" s="25" t="s">
        <v>81</v>
      </c>
      <c r="AY185" s="25" t="s">
        <v>154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79</v>
      </c>
      <c r="BK185" s="213">
        <f>ROUND(I185*H185,2)</f>
        <v>0</v>
      </c>
      <c r="BL185" s="25" t="s">
        <v>161</v>
      </c>
      <c r="BM185" s="25" t="s">
        <v>2016</v>
      </c>
    </row>
    <row r="186" spans="2:65" s="11" customFormat="1" ht="29.85" customHeight="1">
      <c r="B186" s="186"/>
      <c r="C186" s="187"/>
      <c r="D186" s="188" t="s">
        <v>70</v>
      </c>
      <c r="E186" s="200" t="s">
        <v>297</v>
      </c>
      <c r="F186" s="200" t="s">
        <v>298</v>
      </c>
      <c r="G186" s="187"/>
      <c r="H186" s="187"/>
      <c r="I186" s="190"/>
      <c r="J186" s="201">
        <f>BK186</f>
        <v>0</v>
      </c>
      <c r="K186" s="187"/>
      <c r="L186" s="192"/>
      <c r="M186" s="193"/>
      <c r="N186" s="194"/>
      <c r="O186" s="194"/>
      <c r="P186" s="195">
        <f>SUM(P187:P188)</f>
        <v>0</v>
      </c>
      <c r="Q186" s="194"/>
      <c r="R186" s="195">
        <f>SUM(R187:R188)</f>
        <v>0</v>
      </c>
      <c r="S186" s="194"/>
      <c r="T186" s="196">
        <f>SUM(T187:T188)</f>
        <v>0</v>
      </c>
      <c r="AR186" s="197" t="s">
        <v>79</v>
      </c>
      <c r="AT186" s="198" t="s">
        <v>70</v>
      </c>
      <c r="AU186" s="198" t="s">
        <v>79</v>
      </c>
      <c r="AY186" s="197" t="s">
        <v>154</v>
      </c>
      <c r="BK186" s="199">
        <f>SUM(BK187:BK188)</f>
        <v>0</v>
      </c>
    </row>
    <row r="187" spans="2:65" s="1" customFormat="1" ht="16.5" customHeight="1">
      <c r="B187" s="42"/>
      <c r="C187" s="202" t="s">
        <v>1038</v>
      </c>
      <c r="D187" s="202" t="s">
        <v>157</v>
      </c>
      <c r="E187" s="203" t="s">
        <v>300</v>
      </c>
      <c r="F187" s="204" t="s">
        <v>301</v>
      </c>
      <c r="G187" s="205" t="s">
        <v>179</v>
      </c>
      <c r="H187" s="206">
        <v>205.75200000000001</v>
      </c>
      <c r="I187" s="207"/>
      <c r="J187" s="208">
        <f>ROUND(I187*H187,2)</f>
        <v>0</v>
      </c>
      <c r="K187" s="204" t="s">
        <v>21</v>
      </c>
      <c r="L187" s="62"/>
      <c r="M187" s="209" t="s">
        <v>21</v>
      </c>
      <c r="N187" s="210" t="s">
        <v>42</v>
      </c>
      <c r="O187" s="43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161</v>
      </c>
      <c r="AT187" s="25" t="s">
        <v>157</v>
      </c>
      <c r="AU187" s="25" t="s">
        <v>81</v>
      </c>
      <c r="AY187" s="25" t="s">
        <v>154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79</v>
      </c>
      <c r="BK187" s="213">
        <f>ROUND(I187*H187,2)</f>
        <v>0</v>
      </c>
      <c r="BL187" s="25" t="s">
        <v>161</v>
      </c>
      <c r="BM187" s="25" t="s">
        <v>2017</v>
      </c>
    </row>
    <row r="188" spans="2:65" s="1" customFormat="1" ht="16.5" customHeight="1">
      <c r="B188" s="42"/>
      <c r="C188" s="202" t="s">
        <v>1037</v>
      </c>
      <c r="D188" s="202" t="s">
        <v>157</v>
      </c>
      <c r="E188" s="203" t="s">
        <v>2018</v>
      </c>
      <c r="F188" s="204" t="s">
        <v>2019</v>
      </c>
      <c r="G188" s="205" t="s">
        <v>179</v>
      </c>
      <c r="H188" s="206">
        <v>50</v>
      </c>
      <c r="I188" s="207"/>
      <c r="J188" s="208">
        <f>ROUND(I188*H188,2)</f>
        <v>0</v>
      </c>
      <c r="K188" s="204" t="s">
        <v>21</v>
      </c>
      <c r="L188" s="62"/>
      <c r="M188" s="209" t="s">
        <v>21</v>
      </c>
      <c r="N188" s="210" t="s">
        <v>42</v>
      </c>
      <c r="O188" s="43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AR188" s="25" t="s">
        <v>161</v>
      </c>
      <c r="AT188" s="25" t="s">
        <v>157</v>
      </c>
      <c r="AU188" s="25" t="s">
        <v>81</v>
      </c>
      <c r="AY188" s="25" t="s">
        <v>154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25" t="s">
        <v>79</v>
      </c>
      <c r="BK188" s="213">
        <f>ROUND(I188*H188,2)</f>
        <v>0</v>
      </c>
      <c r="BL188" s="25" t="s">
        <v>161</v>
      </c>
      <c r="BM188" s="25" t="s">
        <v>2020</v>
      </c>
    </row>
    <row r="189" spans="2:65" s="11" customFormat="1" ht="37.35" customHeight="1">
      <c r="B189" s="186"/>
      <c r="C189" s="187"/>
      <c r="D189" s="188" t="s">
        <v>70</v>
      </c>
      <c r="E189" s="189" t="s">
        <v>341</v>
      </c>
      <c r="F189" s="189" t="s">
        <v>342</v>
      </c>
      <c r="G189" s="187"/>
      <c r="H189" s="187"/>
      <c r="I189" s="190"/>
      <c r="J189" s="191">
        <f>BK189</f>
        <v>0</v>
      </c>
      <c r="K189" s="187"/>
      <c r="L189" s="192"/>
      <c r="M189" s="193"/>
      <c r="N189" s="194"/>
      <c r="O189" s="194"/>
      <c r="P189" s="195">
        <f>P190</f>
        <v>0</v>
      </c>
      <c r="Q189" s="194"/>
      <c r="R189" s="195">
        <f>R190</f>
        <v>0</v>
      </c>
      <c r="S189" s="194"/>
      <c r="T189" s="196">
        <f>T190</f>
        <v>0</v>
      </c>
      <c r="AR189" s="197" t="s">
        <v>161</v>
      </c>
      <c r="AT189" s="198" t="s">
        <v>70</v>
      </c>
      <c r="AU189" s="198" t="s">
        <v>71</v>
      </c>
      <c r="AY189" s="197" t="s">
        <v>154</v>
      </c>
      <c r="BK189" s="199">
        <f>BK190</f>
        <v>0</v>
      </c>
    </row>
    <row r="190" spans="2:65" s="11" customFormat="1" ht="19.899999999999999" customHeight="1">
      <c r="B190" s="186"/>
      <c r="C190" s="187"/>
      <c r="D190" s="188" t="s">
        <v>70</v>
      </c>
      <c r="E190" s="200" t="s">
        <v>343</v>
      </c>
      <c r="F190" s="200" t="s">
        <v>344</v>
      </c>
      <c r="G190" s="187"/>
      <c r="H190" s="187"/>
      <c r="I190" s="190"/>
      <c r="J190" s="201">
        <f>BK190</f>
        <v>0</v>
      </c>
      <c r="K190" s="187"/>
      <c r="L190" s="192"/>
      <c r="M190" s="193"/>
      <c r="N190" s="194"/>
      <c r="O190" s="194"/>
      <c r="P190" s="195">
        <f>SUM(P191:P193)</f>
        <v>0</v>
      </c>
      <c r="Q190" s="194"/>
      <c r="R190" s="195">
        <f>SUM(R191:R193)</f>
        <v>0</v>
      </c>
      <c r="S190" s="194"/>
      <c r="T190" s="196">
        <f>SUM(T191:T193)</f>
        <v>0</v>
      </c>
      <c r="AR190" s="197" t="s">
        <v>161</v>
      </c>
      <c r="AT190" s="198" t="s">
        <v>70</v>
      </c>
      <c r="AU190" s="198" t="s">
        <v>79</v>
      </c>
      <c r="AY190" s="197" t="s">
        <v>154</v>
      </c>
      <c r="BK190" s="199">
        <f>SUM(BK191:BK193)</f>
        <v>0</v>
      </c>
    </row>
    <row r="191" spans="2:65" s="1" customFormat="1" ht="51" customHeight="1">
      <c r="B191" s="42"/>
      <c r="C191" s="202" t="s">
        <v>1048</v>
      </c>
      <c r="D191" s="202" t="s">
        <v>157</v>
      </c>
      <c r="E191" s="203" t="s">
        <v>346</v>
      </c>
      <c r="F191" s="204" t="s">
        <v>347</v>
      </c>
      <c r="G191" s="205" t="s">
        <v>348</v>
      </c>
      <c r="H191" s="206">
        <v>1</v>
      </c>
      <c r="I191" s="207"/>
      <c r="J191" s="208">
        <f>ROUND(I191*H191,2)</f>
        <v>0</v>
      </c>
      <c r="K191" s="204" t="s">
        <v>21</v>
      </c>
      <c r="L191" s="62"/>
      <c r="M191" s="209" t="s">
        <v>21</v>
      </c>
      <c r="N191" s="210" t="s">
        <v>42</v>
      </c>
      <c r="O191" s="43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25" t="s">
        <v>349</v>
      </c>
      <c r="AT191" s="25" t="s">
        <v>157</v>
      </c>
      <c r="AU191" s="25" t="s">
        <v>81</v>
      </c>
      <c r="AY191" s="25" t="s">
        <v>154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79</v>
      </c>
      <c r="BK191" s="213">
        <f>ROUND(I191*H191,2)</f>
        <v>0</v>
      </c>
      <c r="BL191" s="25" t="s">
        <v>349</v>
      </c>
      <c r="BM191" s="25" t="s">
        <v>2021</v>
      </c>
    </row>
    <row r="192" spans="2:65" s="1" customFormat="1" ht="25.5" customHeight="1">
      <c r="B192" s="42"/>
      <c r="C192" s="202" t="s">
        <v>1052</v>
      </c>
      <c r="D192" s="202" t="s">
        <v>157</v>
      </c>
      <c r="E192" s="203" t="s">
        <v>356</v>
      </c>
      <c r="F192" s="204" t="s">
        <v>357</v>
      </c>
      <c r="G192" s="205" t="s">
        <v>348</v>
      </c>
      <c r="H192" s="206">
        <v>1</v>
      </c>
      <c r="I192" s="207"/>
      <c r="J192" s="208">
        <f>ROUND(I192*H192,2)</f>
        <v>0</v>
      </c>
      <c r="K192" s="204" t="s">
        <v>21</v>
      </c>
      <c r="L192" s="62"/>
      <c r="M192" s="209" t="s">
        <v>21</v>
      </c>
      <c r="N192" s="210" t="s">
        <v>42</v>
      </c>
      <c r="O192" s="43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5" t="s">
        <v>349</v>
      </c>
      <c r="AT192" s="25" t="s">
        <v>157</v>
      </c>
      <c r="AU192" s="25" t="s">
        <v>81</v>
      </c>
      <c r="AY192" s="25" t="s">
        <v>154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79</v>
      </c>
      <c r="BK192" s="213">
        <f>ROUND(I192*H192,2)</f>
        <v>0</v>
      </c>
      <c r="BL192" s="25" t="s">
        <v>349</v>
      </c>
      <c r="BM192" s="25" t="s">
        <v>2022</v>
      </c>
    </row>
    <row r="193" spans="2:65" s="1" customFormat="1" ht="16.5" customHeight="1">
      <c r="B193" s="42"/>
      <c r="C193" s="202" t="s">
        <v>1055</v>
      </c>
      <c r="D193" s="202" t="s">
        <v>157</v>
      </c>
      <c r="E193" s="203" t="s">
        <v>565</v>
      </c>
      <c r="F193" s="204" t="s">
        <v>566</v>
      </c>
      <c r="G193" s="205" t="s">
        <v>348</v>
      </c>
      <c r="H193" s="206">
        <v>1</v>
      </c>
      <c r="I193" s="207"/>
      <c r="J193" s="208">
        <f>ROUND(I193*H193,2)</f>
        <v>0</v>
      </c>
      <c r="K193" s="204" t="s">
        <v>21</v>
      </c>
      <c r="L193" s="62"/>
      <c r="M193" s="209" t="s">
        <v>21</v>
      </c>
      <c r="N193" s="239" t="s">
        <v>42</v>
      </c>
      <c r="O193" s="240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5" t="s">
        <v>349</v>
      </c>
      <c r="AT193" s="25" t="s">
        <v>157</v>
      </c>
      <c r="AU193" s="25" t="s">
        <v>81</v>
      </c>
      <c r="AY193" s="25" t="s">
        <v>154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79</v>
      </c>
      <c r="BK193" s="213">
        <f>ROUND(I193*H193,2)</f>
        <v>0</v>
      </c>
      <c r="BL193" s="25" t="s">
        <v>349</v>
      </c>
      <c r="BM193" s="25" t="s">
        <v>2023</v>
      </c>
    </row>
    <row r="194" spans="2:65" s="1" customFormat="1" ht="6.95" customHeight="1">
      <c r="B194" s="57"/>
      <c r="C194" s="58"/>
      <c r="D194" s="58"/>
      <c r="E194" s="58"/>
      <c r="F194" s="58"/>
      <c r="G194" s="58"/>
      <c r="H194" s="58"/>
      <c r="I194" s="149"/>
      <c r="J194" s="58"/>
      <c r="K194" s="58"/>
      <c r="L194" s="62"/>
    </row>
  </sheetData>
  <sheetProtection algorithmName="SHA-512" hashValue="a4mTFVbIpzlvE6WTst3GlV36GYpxNBnBo8WtoZNSaNYQCM437OEEHOgs+klX+RoNauJDTmzRKHceEt9JGnOpew==" saltValue="4PtLDmsn0qYC3/BoMM7SU0oqMstSndsXeZYFh4UGLkqIiUjCvPTK1Tk7sZUVTpsbvyLOPNTRTEmr1qq9Wh1Oiw==" spinCount="100000" sheet="1" objects="1" scenarios="1" formatColumns="0" formatRows="0" autoFilter="0"/>
  <autoFilter ref="C82:K193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8" customWidth="1"/>
    <col min="2" max="2" width="1.6640625" style="278" customWidth="1"/>
    <col min="3" max="4" width="5" style="278" customWidth="1"/>
    <col min="5" max="5" width="11.6640625" style="278" customWidth="1"/>
    <col min="6" max="6" width="9.1640625" style="278" customWidth="1"/>
    <col min="7" max="7" width="5" style="278" customWidth="1"/>
    <col min="8" max="8" width="77.83203125" style="278" customWidth="1"/>
    <col min="9" max="10" width="20" style="278" customWidth="1"/>
    <col min="11" max="11" width="1.6640625" style="278" customWidth="1"/>
  </cols>
  <sheetData>
    <row r="1" spans="2:11" ht="37.5" customHeight="1"/>
    <row r="2" spans="2:1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6" customFormat="1" ht="45" customHeight="1">
      <c r="B3" s="282"/>
      <c r="C3" s="408" t="s">
        <v>2024</v>
      </c>
      <c r="D3" s="408"/>
      <c r="E3" s="408"/>
      <c r="F3" s="408"/>
      <c r="G3" s="408"/>
      <c r="H3" s="408"/>
      <c r="I3" s="408"/>
      <c r="J3" s="408"/>
      <c r="K3" s="283"/>
    </row>
    <row r="4" spans="2:11" ht="25.5" customHeight="1">
      <c r="B4" s="284"/>
      <c r="C4" s="409" t="s">
        <v>2025</v>
      </c>
      <c r="D4" s="409"/>
      <c r="E4" s="409"/>
      <c r="F4" s="409"/>
      <c r="G4" s="409"/>
      <c r="H4" s="409"/>
      <c r="I4" s="409"/>
      <c r="J4" s="409"/>
      <c r="K4" s="285"/>
    </row>
    <row r="5" spans="2:1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ht="15" customHeight="1">
      <c r="B6" s="284"/>
      <c r="C6" s="407" t="s">
        <v>2026</v>
      </c>
      <c r="D6" s="407"/>
      <c r="E6" s="407"/>
      <c r="F6" s="407"/>
      <c r="G6" s="407"/>
      <c r="H6" s="407"/>
      <c r="I6" s="407"/>
      <c r="J6" s="407"/>
      <c r="K6" s="285"/>
    </row>
    <row r="7" spans="2:11" ht="15" customHeight="1">
      <c r="B7" s="288"/>
      <c r="C7" s="407" t="s">
        <v>2027</v>
      </c>
      <c r="D7" s="407"/>
      <c r="E7" s="407"/>
      <c r="F7" s="407"/>
      <c r="G7" s="407"/>
      <c r="H7" s="407"/>
      <c r="I7" s="407"/>
      <c r="J7" s="407"/>
      <c r="K7" s="285"/>
    </row>
    <row r="8" spans="2:1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ht="15" customHeight="1">
      <c r="B9" s="288"/>
      <c r="C9" s="407" t="s">
        <v>2028</v>
      </c>
      <c r="D9" s="407"/>
      <c r="E9" s="407"/>
      <c r="F9" s="407"/>
      <c r="G9" s="407"/>
      <c r="H9" s="407"/>
      <c r="I9" s="407"/>
      <c r="J9" s="407"/>
      <c r="K9" s="285"/>
    </row>
    <row r="10" spans="2:11" ht="15" customHeight="1">
      <c r="B10" s="288"/>
      <c r="C10" s="287"/>
      <c r="D10" s="407" t="s">
        <v>2029</v>
      </c>
      <c r="E10" s="407"/>
      <c r="F10" s="407"/>
      <c r="G10" s="407"/>
      <c r="H10" s="407"/>
      <c r="I10" s="407"/>
      <c r="J10" s="407"/>
      <c r="K10" s="285"/>
    </row>
    <row r="11" spans="2:11" ht="15" customHeight="1">
      <c r="B11" s="288"/>
      <c r="C11" s="289"/>
      <c r="D11" s="407" t="s">
        <v>2030</v>
      </c>
      <c r="E11" s="407"/>
      <c r="F11" s="407"/>
      <c r="G11" s="407"/>
      <c r="H11" s="407"/>
      <c r="I11" s="407"/>
      <c r="J11" s="407"/>
      <c r="K11" s="285"/>
    </row>
    <row r="12" spans="2:11" ht="12.75" customHeight="1">
      <c r="B12" s="288"/>
      <c r="C12" s="289"/>
      <c r="D12" s="289"/>
      <c r="E12" s="289"/>
      <c r="F12" s="289"/>
      <c r="G12" s="289"/>
      <c r="H12" s="289"/>
      <c r="I12" s="289"/>
      <c r="J12" s="289"/>
      <c r="K12" s="285"/>
    </row>
    <row r="13" spans="2:11" ht="15" customHeight="1">
      <c r="B13" s="288"/>
      <c r="C13" s="289"/>
      <c r="D13" s="407" t="s">
        <v>2031</v>
      </c>
      <c r="E13" s="407"/>
      <c r="F13" s="407"/>
      <c r="G13" s="407"/>
      <c r="H13" s="407"/>
      <c r="I13" s="407"/>
      <c r="J13" s="407"/>
      <c r="K13" s="285"/>
    </row>
    <row r="14" spans="2:11" ht="15" customHeight="1">
      <c r="B14" s="288"/>
      <c r="C14" s="289"/>
      <c r="D14" s="407" t="s">
        <v>2032</v>
      </c>
      <c r="E14" s="407"/>
      <c r="F14" s="407"/>
      <c r="G14" s="407"/>
      <c r="H14" s="407"/>
      <c r="I14" s="407"/>
      <c r="J14" s="407"/>
      <c r="K14" s="285"/>
    </row>
    <row r="15" spans="2:11" ht="15" customHeight="1">
      <c r="B15" s="288"/>
      <c r="C15" s="289"/>
      <c r="D15" s="407" t="s">
        <v>2033</v>
      </c>
      <c r="E15" s="407"/>
      <c r="F15" s="407"/>
      <c r="G15" s="407"/>
      <c r="H15" s="407"/>
      <c r="I15" s="407"/>
      <c r="J15" s="407"/>
      <c r="K15" s="285"/>
    </row>
    <row r="16" spans="2:11" ht="15" customHeight="1">
      <c r="B16" s="288"/>
      <c r="C16" s="289"/>
      <c r="D16" s="289"/>
      <c r="E16" s="290" t="s">
        <v>78</v>
      </c>
      <c r="F16" s="407" t="s">
        <v>2034</v>
      </c>
      <c r="G16" s="407"/>
      <c r="H16" s="407"/>
      <c r="I16" s="407"/>
      <c r="J16" s="407"/>
      <c r="K16" s="285"/>
    </row>
    <row r="17" spans="2:11" ht="15" customHeight="1">
      <c r="B17" s="288"/>
      <c r="C17" s="289"/>
      <c r="D17" s="289"/>
      <c r="E17" s="290" t="s">
        <v>2035</v>
      </c>
      <c r="F17" s="407" t="s">
        <v>2036</v>
      </c>
      <c r="G17" s="407"/>
      <c r="H17" s="407"/>
      <c r="I17" s="407"/>
      <c r="J17" s="407"/>
      <c r="K17" s="285"/>
    </row>
    <row r="18" spans="2:11" ht="15" customHeight="1">
      <c r="B18" s="288"/>
      <c r="C18" s="289"/>
      <c r="D18" s="289"/>
      <c r="E18" s="290" t="s">
        <v>2037</v>
      </c>
      <c r="F18" s="407" t="s">
        <v>2038</v>
      </c>
      <c r="G18" s="407"/>
      <c r="H18" s="407"/>
      <c r="I18" s="407"/>
      <c r="J18" s="407"/>
      <c r="K18" s="285"/>
    </row>
    <row r="19" spans="2:11" ht="15" customHeight="1">
      <c r="B19" s="288"/>
      <c r="C19" s="289"/>
      <c r="D19" s="289"/>
      <c r="E19" s="290" t="s">
        <v>2039</v>
      </c>
      <c r="F19" s="407" t="s">
        <v>2040</v>
      </c>
      <c r="G19" s="407"/>
      <c r="H19" s="407"/>
      <c r="I19" s="407"/>
      <c r="J19" s="407"/>
      <c r="K19" s="285"/>
    </row>
    <row r="20" spans="2:11" ht="15" customHeight="1">
      <c r="B20" s="288"/>
      <c r="C20" s="289"/>
      <c r="D20" s="289"/>
      <c r="E20" s="290" t="s">
        <v>2041</v>
      </c>
      <c r="F20" s="407" t="s">
        <v>2042</v>
      </c>
      <c r="G20" s="407"/>
      <c r="H20" s="407"/>
      <c r="I20" s="407"/>
      <c r="J20" s="407"/>
      <c r="K20" s="285"/>
    </row>
    <row r="21" spans="2:11" ht="15" customHeight="1">
      <c r="B21" s="288"/>
      <c r="C21" s="289"/>
      <c r="D21" s="289"/>
      <c r="E21" s="290" t="s">
        <v>88</v>
      </c>
      <c r="F21" s="407" t="s">
        <v>2043</v>
      </c>
      <c r="G21" s="407"/>
      <c r="H21" s="407"/>
      <c r="I21" s="407"/>
      <c r="J21" s="407"/>
      <c r="K21" s="285"/>
    </row>
    <row r="22" spans="2:11" ht="12.75" customHeight="1">
      <c r="B22" s="288"/>
      <c r="C22" s="289"/>
      <c r="D22" s="289"/>
      <c r="E22" s="289"/>
      <c r="F22" s="289"/>
      <c r="G22" s="289"/>
      <c r="H22" s="289"/>
      <c r="I22" s="289"/>
      <c r="J22" s="289"/>
      <c r="K22" s="285"/>
    </row>
    <row r="23" spans="2:11" ht="15" customHeight="1">
      <c r="B23" s="288"/>
      <c r="C23" s="407" t="s">
        <v>2044</v>
      </c>
      <c r="D23" s="407"/>
      <c r="E23" s="407"/>
      <c r="F23" s="407"/>
      <c r="G23" s="407"/>
      <c r="H23" s="407"/>
      <c r="I23" s="407"/>
      <c r="J23" s="407"/>
      <c r="K23" s="285"/>
    </row>
    <row r="24" spans="2:11" ht="15" customHeight="1">
      <c r="B24" s="288"/>
      <c r="C24" s="407" t="s">
        <v>2045</v>
      </c>
      <c r="D24" s="407"/>
      <c r="E24" s="407"/>
      <c r="F24" s="407"/>
      <c r="G24" s="407"/>
      <c r="H24" s="407"/>
      <c r="I24" s="407"/>
      <c r="J24" s="407"/>
      <c r="K24" s="285"/>
    </row>
    <row r="25" spans="2:11" ht="15" customHeight="1">
      <c r="B25" s="288"/>
      <c r="C25" s="287"/>
      <c r="D25" s="407" t="s">
        <v>2046</v>
      </c>
      <c r="E25" s="407"/>
      <c r="F25" s="407"/>
      <c r="G25" s="407"/>
      <c r="H25" s="407"/>
      <c r="I25" s="407"/>
      <c r="J25" s="407"/>
      <c r="K25" s="285"/>
    </row>
    <row r="26" spans="2:11" ht="15" customHeight="1">
      <c r="B26" s="288"/>
      <c r="C26" s="289"/>
      <c r="D26" s="407" t="s">
        <v>2047</v>
      </c>
      <c r="E26" s="407"/>
      <c r="F26" s="407"/>
      <c r="G26" s="407"/>
      <c r="H26" s="407"/>
      <c r="I26" s="407"/>
      <c r="J26" s="407"/>
      <c r="K26" s="285"/>
    </row>
    <row r="27" spans="2:11" ht="12.75" customHeight="1">
      <c r="B27" s="288"/>
      <c r="C27" s="289"/>
      <c r="D27" s="289"/>
      <c r="E27" s="289"/>
      <c r="F27" s="289"/>
      <c r="G27" s="289"/>
      <c r="H27" s="289"/>
      <c r="I27" s="289"/>
      <c r="J27" s="289"/>
      <c r="K27" s="285"/>
    </row>
    <row r="28" spans="2:11" ht="15" customHeight="1">
      <c r="B28" s="288"/>
      <c r="C28" s="289"/>
      <c r="D28" s="407" t="s">
        <v>2048</v>
      </c>
      <c r="E28" s="407"/>
      <c r="F28" s="407"/>
      <c r="G28" s="407"/>
      <c r="H28" s="407"/>
      <c r="I28" s="407"/>
      <c r="J28" s="407"/>
      <c r="K28" s="285"/>
    </row>
    <row r="29" spans="2:11" ht="15" customHeight="1">
      <c r="B29" s="288"/>
      <c r="C29" s="289"/>
      <c r="D29" s="407" t="s">
        <v>2049</v>
      </c>
      <c r="E29" s="407"/>
      <c r="F29" s="407"/>
      <c r="G29" s="407"/>
      <c r="H29" s="407"/>
      <c r="I29" s="407"/>
      <c r="J29" s="407"/>
      <c r="K29" s="285"/>
    </row>
    <row r="30" spans="2:11" ht="12.75" customHeight="1">
      <c r="B30" s="288"/>
      <c r="C30" s="289"/>
      <c r="D30" s="289"/>
      <c r="E30" s="289"/>
      <c r="F30" s="289"/>
      <c r="G30" s="289"/>
      <c r="H30" s="289"/>
      <c r="I30" s="289"/>
      <c r="J30" s="289"/>
      <c r="K30" s="285"/>
    </row>
    <row r="31" spans="2:11" ht="15" customHeight="1">
      <c r="B31" s="288"/>
      <c r="C31" s="289"/>
      <c r="D31" s="407" t="s">
        <v>2050</v>
      </c>
      <c r="E31" s="407"/>
      <c r="F31" s="407"/>
      <c r="G31" s="407"/>
      <c r="H31" s="407"/>
      <c r="I31" s="407"/>
      <c r="J31" s="407"/>
      <c r="K31" s="285"/>
    </row>
    <row r="32" spans="2:11" ht="15" customHeight="1">
      <c r="B32" s="288"/>
      <c r="C32" s="289"/>
      <c r="D32" s="407" t="s">
        <v>2051</v>
      </c>
      <c r="E32" s="407"/>
      <c r="F32" s="407"/>
      <c r="G32" s="407"/>
      <c r="H32" s="407"/>
      <c r="I32" s="407"/>
      <c r="J32" s="407"/>
      <c r="K32" s="285"/>
    </row>
    <row r="33" spans="2:11" ht="15" customHeight="1">
      <c r="B33" s="288"/>
      <c r="C33" s="289"/>
      <c r="D33" s="407" t="s">
        <v>2052</v>
      </c>
      <c r="E33" s="407"/>
      <c r="F33" s="407"/>
      <c r="G33" s="407"/>
      <c r="H33" s="407"/>
      <c r="I33" s="407"/>
      <c r="J33" s="407"/>
      <c r="K33" s="285"/>
    </row>
    <row r="34" spans="2:11" ht="15" customHeight="1">
      <c r="B34" s="288"/>
      <c r="C34" s="289"/>
      <c r="D34" s="287"/>
      <c r="E34" s="291" t="s">
        <v>139</v>
      </c>
      <c r="F34" s="287"/>
      <c r="G34" s="407" t="s">
        <v>2053</v>
      </c>
      <c r="H34" s="407"/>
      <c r="I34" s="407"/>
      <c r="J34" s="407"/>
      <c r="K34" s="285"/>
    </row>
    <row r="35" spans="2:11" ht="30.75" customHeight="1">
      <c r="B35" s="288"/>
      <c r="C35" s="289"/>
      <c r="D35" s="287"/>
      <c r="E35" s="291" t="s">
        <v>2054</v>
      </c>
      <c r="F35" s="287"/>
      <c r="G35" s="407" t="s">
        <v>2055</v>
      </c>
      <c r="H35" s="407"/>
      <c r="I35" s="407"/>
      <c r="J35" s="407"/>
      <c r="K35" s="285"/>
    </row>
    <row r="36" spans="2:11" ht="15" customHeight="1">
      <c r="B36" s="288"/>
      <c r="C36" s="289"/>
      <c r="D36" s="287"/>
      <c r="E36" s="291" t="s">
        <v>52</v>
      </c>
      <c r="F36" s="287"/>
      <c r="G36" s="407" t="s">
        <v>2056</v>
      </c>
      <c r="H36" s="407"/>
      <c r="I36" s="407"/>
      <c r="J36" s="407"/>
      <c r="K36" s="285"/>
    </row>
    <row r="37" spans="2:11" ht="15" customHeight="1">
      <c r="B37" s="288"/>
      <c r="C37" s="289"/>
      <c r="D37" s="287"/>
      <c r="E37" s="291" t="s">
        <v>140</v>
      </c>
      <c r="F37" s="287"/>
      <c r="G37" s="407" t="s">
        <v>2057</v>
      </c>
      <c r="H37" s="407"/>
      <c r="I37" s="407"/>
      <c r="J37" s="407"/>
      <c r="K37" s="285"/>
    </row>
    <row r="38" spans="2:11" ht="15" customHeight="1">
      <c r="B38" s="288"/>
      <c r="C38" s="289"/>
      <c r="D38" s="287"/>
      <c r="E38" s="291" t="s">
        <v>141</v>
      </c>
      <c r="F38" s="287"/>
      <c r="G38" s="407" t="s">
        <v>2058</v>
      </c>
      <c r="H38" s="407"/>
      <c r="I38" s="407"/>
      <c r="J38" s="407"/>
      <c r="K38" s="285"/>
    </row>
    <row r="39" spans="2:11" ht="15" customHeight="1">
      <c r="B39" s="288"/>
      <c r="C39" s="289"/>
      <c r="D39" s="287"/>
      <c r="E39" s="291" t="s">
        <v>142</v>
      </c>
      <c r="F39" s="287"/>
      <c r="G39" s="407" t="s">
        <v>2059</v>
      </c>
      <c r="H39" s="407"/>
      <c r="I39" s="407"/>
      <c r="J39" s="407"/>
      <c r="K39" s="285"/>
    </row>
    <row r="40" spans="2:11" ht="15" customHeight="1">
      <c r="B40" s="288"/>
      <c r="C40" s="289"/>
      <c r="D40" s="287"/>
      <c r="E40" s="291" t="s">
        <v>2060</v>
      </c>
      <c r="F40" s="287"/>
      <c r="G40" s="407" t="s">
        <v>2061</v>
      </c>
      <c r="H40" s="407"/>
      <c r="I40" s="407"/>
      <c r="J40" s="407"/>
      <c r="K40" s="285"/>
    </row>
    <row r="41" spans="2:11" ht="15" customHeight="1">
      <c r="B41" s="288"/>
      <c r="C41" s="289"/>
      <c r="D41" s="287"/>
      <c r="E41" s="291"/>
      <c r="F41" s="287"/>
      <c r="G41" s="407" t="s">
        <v>2062</v>
      </c>
      <c r="H41" s="407"/>
      <c r="I41" s="407"/>
      <c r="J41" s="407"/>
      <c r="K41" s="285"/>
    </row>
    <row r="42" spans="2:11" ht="15" customHeight="1">
      <c r="B42" s="288"/>
      <c r="C42" s="289"/>
      <c r="D42" s="287"/>
      <c r="E42" s="291" t="s">
        <v>2063</v>
      </c>
      <c r="F42" s="287"/>
      <c r="G42" s="407" t="s">
        <v>2064</v>
      </c>
      <c r="H42" s="407"/>
      <c r="I42" s="407"/>
      <c r="J42" s="407"/>
      <c r="K42" s="285"/>
    </row>
    <row r="43" spans="2:11" ht="15" customHeight="1">
      <c r="B43" s="288"/>
      <c r="C43" s="289"/>
      <c r="D43" s="287"/>
      <c r="E43" s="291" t="s">
        <v>144</v>
      </c>
      <c r="F43" s="287"/>
      <c r="G43" s="407" t="s">
        <v>2065</v>
      </c>
      <c r="H43" s="407"/>
      <c r="I43" s="407"/>
      <c r="J43" s="407"/>
      <c r="K43" s="285"/>
    </row>
    <row r="44" spans="2:11" ht="12.75" customHeight="1">
      <c r="B44" s="288"/>
      <c r="C44" s="289"/>
      <c r="D44" s="287"/>
      <c r="E44" s="287"/>
      <c r="F44" s="287"/>
      <c r="G44" s="287"/>
      <c r="H44" s="287"/>
      <c r="I44" s="287"/>
      <c r="J44" s="287"/>
      <c r="K44" s="285"/>
    </row>
    <row r="45" spans="2:11" ht="15" customHeight="1">
      <c r="B45" s="288"/>
      <c r="C45" s="289"/>
      <c r="D45" s="407" t="s">
        <v>2066</v>
      </c>
      <c r="E45" s="407"/>
      <c r="F45" s="407"/>
      <c r="G45" s="407"/>
      <c r="H45" s="407"/>
      <c r="I45" s="407"/>
      <c r="J45" s="407"/>
      <c r="K45" s="285"/>
    </row>
    <row r="46" spans="2:11" ht="15" customHeight="1">
      <c r="B46" s="288"/>
      <c r="C46" s="289"/>
      <c r="D46" s="289"/>
      <c r="E46" s="407" t="s">
        <v>2067</v>
      </c>
      <c r="F46" s="407"/>
      <c r="G46" s="407"/>
      <c r="H46" s="407"/>
      <c r="I46" s="407"/>
      <c r="J46" s="407"/>
      <c r="K46" s="285"/>
    </row>
    <row r="47" spans="2:11" ht="15" customHeight="1">
      <c r="B47" s="288"/>
      <c r="C47" s="289"/>
      <c r="D47" s="289"/>
      <c r="E47" s="407" t="s">
        <v>2068</v>
      </c>
      <c r="F47" s="407"/>
      <c r="G47" s="407"/>
      <c r="H47" s="407"/>
      <c r="I47" s="407"/>
      <c r="J47" s="407"/>
      <c r="K47" s="285"/>
    </row>
    <row r="48" spans="2:11" ht="15" customHeight="1">
      <c r="B48" s="288"/>
      <c r="C48" s="289"/>
      <c r="D48" s="289"/>
      <c r="E48" s="407" t="s">
        <v>2069</v>
      </c>
      <c r="F48" s="407"/>
      <c r="G48" s="407"/>
      <c r="H48" s="407"/>
      <c r="I48" s="407"/>
      <c r="J48" s="407"/>
      <c r="K48" s="285"/>
    </row>
    <row r="49" spans="2:11" ht="15" customHeight="1">
      <c r="B49" s="288"/>
      <c r="C49" s="289"/>
      <c r="D49" s="407" t="s">
        <v>2070</v>
      </c>
      <c r="E49" s="407"/>
      <c r="F49" s="407"/>
      <c r="G49" s="407"/>
      <c r="H49" s="407"/>
      <c r="I49" s="407"/>
      <c r="J49" s="407"/>
      <c r="K49" s="285"/>
    </row>
    <row r="50" spans="2:11" ht="25.5" customHeight="1">
      <c r="B50" s="284"/>
      <c r="C50" s="409" t="s">
        <v>2071</v>
      </c>
      <c r="D50" s="409"/>
      <c r="E50" s="409"/>
      <c r="F50" s="409"/>
      <c r="G50" s="409"/>
      <c r="H50" s="409"/>
      <c r="I50" s="409"/>
      <c r="J50" s="409"/>
      <c r="K50" s="285"/>
    </row>
    <row r="51" spans="2:11" ht="5.25" customHeight="1">
      <c r="B51" s="284"/>
      <c r="C51" s="286"/>
      <c r="D51" s="286"/>
      <c r="E51" s="286"/>
      <c r="F51" s="286"/>
      <c r="G51" s="286"/>
      <c r="H51" s="286"/>
      <c r="I51" s="286"/>
      <c r="J51" s="286"/>
      <c r="K51" s="285"/>
    </row>
    <row r="52" spans="2:11" ht="15" customHeight="1">
      <c r="B52" s="284"/>
      <c r="C52" s="407" t="s">
        <v>2072</v>
      </c>
      <c r="D52" s="407"/>
      <c r="E52" s="407"/>
      <c r="F52" s="407"/>
      <c r="G52" s="407"/>
      <c r="H52" s="407"/>
      <c r="I52" s="407"/>
      <c r="J52" s="407"/>
      <c r="K52" s="285"/>
    </row>
    <row r="53" spans="2:11" ht="15" customHeight="1">
      <c r="B53" s="284"/>
      <c r="C53" s="407" t="s">
        <v>2073</v>
      </c>
      <c r="D53" s="407"/>
      <c r="E53" s="407"/>
      <c r="F53" s="407"/>
      <c r="G53" s="407"/>
      <c r="H53" s="407"/>
      <c r="I53" s="407"/>
      <c r="J53" s="407"/>
      <c r="K53" s="285"/>
    </row>
    <row r="54" spans="2:11" ht="12.75" customHeight="1">
      <c r="B54" s="284"/>
      <c r="C54" s="287"/>
      <c r="D54" s="287"/>
      <c r="E54" s="287"/>
      <c r="F54" s="287"/>
      <c r="G54" s="287"/>
      <c r="H54" s="287"/>
      <c r="I54" s="287"/>
      <c r="J54" s="287"/>
      <c r="K54" s="285"/>
    </row>
    <row r="55" spans="2:11" ht="15" customHeight="1">
      <c r="B55" s="284"/>
      <c r="C55" s="407" t="s">
        <v>2074</v>
      </c>
      <c r="D55" s="407"/>
      <c r="E55" s="407"/>
      <c r="F55" s="407"/>
      <c r="G55" s="407"/>
      <c r="H55" s="407"/>
      <c r="I55" s="407"/>
      <c r="J55" s="407"/>
      <c r="K55" s="285"/>
    </row>
    <row r="56" spans="2:11" ht="15" customHeight="1">
      <c r="B56" s="284"/>
      <c r="C56" s="289"/>
      <c r="D56" s="407" t="s">
        <v>2075</v>
      </c>
      <c r="E56" s="407"/>
      <c r="F56" s="407"/>
      <c r="G56" s="407"/>
      <c r="H56" s="407"/>
      <c r="I56" s="407"/>
      <c r="J56" s="407"/>
      <c r="K56" s="285"/>
    </row>
    <row r="57" spans="2:11" ht="15" customHeight="1">
      <c r="B57" s="284"/>
      <c r="C57" s="289"/>
      <c r="D57" s="407" t="s">
        <v>2076</v>
      </c>
      <c r="E57" s="407"/>
      <c r="F57" s="407"/>
      <c r="G57" s="407"/>
      <c r="H57" s="407"/>
      <c r="I57" s="407"/>
      <c r="J57" s="407"/>
      <c r="K57" s="285"/>
    </row>
    <row r="58" spans="2:11" ht="15" customHeight="1">
      <c r="B58" s="284"/>
      <c r="C58" s="289"/>
      <c r="D58" s="407" t="s">
        <v>2077</v>
      </c>
      <c r="E58" s="407"/>
      <c r="F58" s="407"/>
      <c r="G58" s="407"/>
      <c r="H58" s="407"/>
      <c r="I58" s="407"/>
      <c r="J58" s="407"/>
      <c r="K58" s="285"/>
    </row>
    <row r="59" spans="2:11" ht="15" customHeight="1">
      <c r="B59" s="284"/>
      <c r="C59" s="289"/>
      <c r="D59" s="407" t="s">
        <v>2078</v>
      </c>
      <c r="E59" s="407"/>
      <c r="F59" s="407"/>
      <c r="G59" s="407"/>
      <c r="H59" s="407"/>
      <c r="I59" s="407"/>
      <c r="J59" s="407"/>
      <c r="K59" s="285"/>
    </row>
    <row r="60" spans="2:11" ht="15" customHeight="1">
      <c r="B60" s="284"/>
      <c r="C60" s="289"/>
      <c r="D60" s="410" t="s">
        <v>2079</v>
      </c>
      <c r="E60" s="410"/>
      <c r="F60" s="410"/>
      <c r="G60" s="410"/>
      <c r="H60" s="410"/>
      <c r="I60" s="410"/>
      <c r="J60" s="410"/>
      <c r="K60" s="285"/>
    </row>
    <row r="61" spans="2:11" ht="15" customHeight="1">
      <c r="B61" s="284"/>
      <c r="C61" s="289"/>
      <c r="D61" s="407" t="s">
        <v>2080</v>
      </c>
      <c r="E61" s="407"/>
      <c r="F61" s="407"/>
      <c r="G61" s="407"/>
      <c r="H61" s="407"/>
      <c r="I61" s="407"/>
      <c r="J61" s="407"/>
      <c r="K61" s="285"/>
    </row>
    <row r="62" spans="2:11" ht="12.75" customHeight="1">
      <c r="B62" s="284"/>
      <c r="C62" s="289"/>
      <c r="D62" s="289"/>
      <c r="E62" s="292"/>
      <c r="F62" s="289"/>
      <c r="G62" s="289"/>
      <c r="H62" s="289"/>
      <c r="I62" s="289"/>
      <c r="J62" s="289"/>
      <c r="K62" s="285"/>
    </row>
    <row r="63" spans="2:11" ht="15" customHeight="1">
      <c r="B63" s="284"/>
      <c r="C63" s="289"/>
      <c r="D63" s="407" t="s">
        <v>2081</v>
      </c>
      <c r="E63" s="407"/>
      <c r="F63" s="407"/>
      <c r="G63" s="407"/>
      <c r="H63" s="407"/>
      <c r="I63" s="407"/>
      <c r="J63" s="407"/>
      <c r="K63" s="285"/>
    </row>
    <row r="64" spans="2:11" ht="15" customHeight="1">
      <c r="B64" s="284"/>
      <c r="C64" s="289"/>
      <c r="D64" s="410" t="s">
        <v>2082</v>
      </c>
      <c r="E64" s="410"/>
      <c r="F64" s="410"/>
      <c r="G64" s="410"/>
      <c r="H64" s="410"/>
      <c r="I64" s="410"/>
      <c r="J64" s="410"/>
      <c r="K64" s="285"/>
    </row>
    <row r="65" spans="2:11" ht="15" customHeight="1">
      <c r="B65" s="284"/>
      <c r="C65" s="289"/>
      <c r="D65" s="407" t="s">
        <v>2083</v>
      </c>
      <c r="E65" s="407"/>
      <c r="F65" s="407"/>
      <c r="G65" s="407"/>
      <c r="H65" s="407"/>
      <c r="I65" s="407"/>
      <c r="J65" s="407"/>
      <c r="K65" s="285"/>
    </row>
    <row r="66" spans="2:11" ht="15" customHeight="1">
      <c r="B66" s="284"/>
      <c r="C66" s="289"/>
      <c r="D66" s="407" t="s">
        <v>2084</v>
      </c>
      <c r="E66" s="407"/>
      <c r="F66" s="407"/>
      <c r="G66" s="407"/>
      <c r="H66" s="407"/>
      <c r="I66" s="407"/>
      <c r="J66" s="407"/>
      <c r="K66" s="285"/>
    </row>
    <row r="67" spans="2:11" ht="15" customHeight="1">
      <c r="B67" s="284"/>
      <c r="C67" s="289"/>
      <c r="D67" s="407" t="s">
        <v>2085</v>
      </c>
      <c r="E67" s="407"/>
      <c r="F67" s="407"/>
      <c r="G67" s="407"/>
      <c r="H67" s="407"/>
      <c r="I67" s="407"/>
      <c r="J67" s="407"/>
      <c r="K67" s="285"/>
    </row>
    <row r="68" spans="2:11" ht="15" customHeight="1">
      <c r="B68" s="284"/>
      <c r="C68" s="289"/>
      <c r="D68" s="407" t="s">
        <v>2086</v>
      </c>
      <c r="E68" s="407"/>
      <c r="F68" s="407"/>
      <c r="G68" s="407"/>
      <c r="H68" s="407"/>
      <c r="I68" s="407"/>
      <c r="J68" s="407"/>
      <c r="K68" s="285"/>
    </row>
    <row r="69" spans="2:11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spans="2:11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spans="2:1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2:11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spans="2:11" ht="45" customHeight="1">
      <c r="B73" s="301"/>
      <c r="C73" s="411" t="s">
        <v>115</v>
      </c>
      <c r="D73" s="411"/>
      <c r="E73" s="411"/>
      <c r="F73" s="411"/>
      <c r="G73" s="411"/>
      <c r="H73" s="411"/>
      <c r="I73" s="411"/>
      <c r="J73" s="411"/>
      <c r="K73" s="302"/>
    </row>
    <row r="74" spans="2:11" ht="17.25" customHeight="1">
      <c r="B74" s="301"/>
      <c r="C74" s="303" t="s">
        <v>2087</v>
      </c>
      <c r="D74" s="303"/>
      <c r="E74" s="303"/>
      <c r="F74" s="303" t="s">
        <v>2088</v>
      </c>
      <c r="G74" s="304"/>
      <c r="H74" s="303" t="s">
        <v>140</v>
      </c>
      <c r="I74" s="303" t="s">
        <v>56</v>
      </c>
      <c r="J74" s="303" t="s">
        <v>2089</v>
      </c>
      <c r="K74" s="302"/>
    </row>
    <row r="75" spans="2:11" ht="17.25" customHeight="1">
      <c r="B75" s="301"/>
      <c r="C75" s="305" t="s">
        <v>2090</v>
      </c>
      <c r="D75" s="305"/>
      <c r="E75" s="305"/>
      <c r="F75" s="306" t="s">
        <v>2091</v>
      </c>
      <c r="G75" s="307"/>
      <c r="H75" s="305"/>
      <c r="I75" s="305"/>
      <c r="J75" s="305" t="s">
        <v>2092</v>
      </c>
      <c r="K75" s="302"/>
    </row>
    <row r="76" spans="2:11" ht="5.25" customHeight="1">
      <c r="B76" s="301"/>
      <c r="C76" s="308"/>
      <c r="D76" s="308"/>
      <c r="E76" s="308"/>
      <c r="F76" s="308"/>
      <c r="G76" s="309"/>
      <c r="H76" s="308"/>
      <c r="I76" s="308"/>
      <c r="J76" s="308"/>
      <c r="K76" s="302"/>
    </row>
    <row r="77" spans="2:11" ht="15" customHeight="1">
      <c r="B77" s="301"/>
      <c r="C77" s="291" t="s">
        <v>52</v>
      </c>
      <c r="D77" s="308"/>
      <c r="E77" s="308"/>
      <c r="F77" s="310" t="s">
        <v>579</v>
      </c>
      <c r="G77" s="309"/>
      <c r="H77" s="291" t="s">
        <v>2093</v>
      </c>
      <c r="I77" s="291" t="s">
        <v>2094</v>
      </c>
      <c r="J77" s="291">
        <v>20</v>
      </c>
      <c r="K77" s="302"/>
    </row>
    <row r="78" spans="2:11" ht="15" customHeight="1">
      <c r="B78" s="301"/>
      <c r="C78" s="291" t="s">
        <v>2095</v>
      </c>
      <c r="D78" s="291"/>
      <c r="E78" s="291"/>
      <c r="F78" s="310" t="s">
        <v>579</v>
      </c>
      <c r="G78" s="309"/>
      <c r="H78" s="291" t="s">
        <v>2096</v>
      </c>
      <c r="I78" s="291" t="s">
        <v>2094</v>
      </c>
      <c r="J78" s="291">
        <v>120</v>
      </c>
      <c r="K78" s="302"/>
    </row>
    <row r="79" spans="2:11" ht="15" customHeight="1">
      <c r="B79" s="311"/>
      <c r="C79" s="291" t="s">
        <v>2097</v>
      </c>
      <c r="D79" s="291"/>
      <c r="E79" s="291"/>
      <c r="F79" s="310" t="s">
        <v>2098</v>
      </c>
      <c r="G79" s="309"/>
      <c r="H79" s="291" t="s">
        <v>2099</v>
      </c>
      <c r="I79" s="291" t="s">
        <v>2094</v>
      </c>
      <c r="J79" s="291">
        <v>50</v>
      </c>
      <c r="K79" s="302"/>
    </row>
    <row r="80" spans="2:11" ht="15" customHeight="1">
      <c r="B80" s="311"/>
      <c r="C80" s="291" t="s">
        <v>2100</v>
      </c>
      <c r="D80" s="291"/>
      <c r="E80" s="291"/>
      <c r="F80" s="310" t="s">
        <v>579</v>
      </c>
      <c r="G80" s="309"/>
      <c r="H80" s="291" t="s">
        <v>2101</v>
      </c>
      <c r="I80" s="291" t="s">
        <v>2102</v>
      </c>
      <c r="J80" s="291"/>
      <c r="K80" s="302"/>
    </row>
    <row r="81" spans="2:11" ht="15" customHeight="1">
      <c r="B81" s="311"/>
      <c r="C81" s="312" t="s">
        <v>2103</v>
      </c>
      <c r="D81" s="312"/>
      <c r="E81" s="312"/>
      <c r="F81" s="313" t="s">
        <v>2098</v>
      </c>
      <c r="G81" s="312"/>
      <c r="H81" s="312" t="s">
        <v>2104</v>
      </c>
      <c r="I81" s="312" t="s">
        <v>2094</v>
      </c>
      <c r="J81" s="312">
        <v>15</v>
      </c>
      <c r="K81" s="302"/>
    </row>
    <row r="82" spans="2:11" ht="15" customHeight="1">
      <c r="B82" s="311"/>
      <c r="C82" s="312" t="s">
        <v>2105</v>
      </c>
      <c r="D82" s="312"/>
      <c r="E82" s="312"/>
      <c r="F82" s="313" t="s">
        <v>2098</v>
      </c>
      <c r="G82" s="312"/>
      <c r="H82" s="312" t="s">
        <v>2106</v>
      </c>
      <c r="I82" s="312" t="s">
        <v>2094</v>
      </c>
      <c r="J82" s="312">
        <v>15</v>
      </c>
      <c r="K82" s="302"/>
    </row>
    <row r="83" spans="2:11" ht="15" customHeight="1">
      <c r="B83" s="311"/>
      <c r="C83" s="312" t="s">
        <v>2107</v>
      </c>
      <c r="D83" s="312"/>
      <c r="E83" s="312"/>
      <c r="F83" s="313" t="s">
        <v>2098</v>
      </c>
      <c r="G83" s="312"/>
      <c r="H83" s="312" t="s">
        <v>2108</v>
      </c>
      <c r="I83" s="312" t="s">
        <v>2094</v>
      </c>
      <c r="J83" s="312">
        <v>20</v>
      </c>
      <c r="K83" s="302"/>
    </row>
    <row r="84" spans="2:11" ht="15" customHeight="1">
      <c r="B84" s="311"/>
      <c r="C84" s="312" t="s">
        <v>2109</v>
      </c>
      <c r="D84" s="312"/>
      <c r="E84" s="312"/>
      <c r="F84" s="313" t="s">
        <v>2098</v>
      </c>
      <c r="G84" s="312"/>
      <c r="H84" s="312" t="s">
        <v>2110</v>
      </c>
      <c r="I84" s="312" t="s">
        <v>2094</v>
      </c>
      <c r="J84" s="312">
        <v>20</v>
      </c>
      <c r="K84" s="302"/>
    </row>
    <row r="85" spans="2:11" ht="15" customHeight="1">
      <c r="B85" s="311"/>
      <c r="C85" s="291" t="s">
        <v>2111</v>
      </c>
      <c r="D85" s="291"/>
      <c r="E85" s="291"/>
      <c r="F85" s="310" t="s">
        <v>2098</v>
      </c>
      <c r="G85" s="309"/>
      <c r="H85" s="291" t="s">
        <v>2112</v>
      </c>
      <c r="I85" s="291" t="s">
        <v>2094</v>
      </c>
      <c r="J85" s="291">
        <v>50</v>
      </c>
      <c r="K85" s="302"/>
    </row>
    <row r="86" spans="2:11" ht="15" customHeight="1">
      <c r="B86" s="311"/>
      <c r="C86" s="291" t="s">
        <v>2113</v>
      </c>
      <c r="D86" s="291"/>
      <c r="E86" s="291"/>
      <c r="F86" s="310" t="s">
        <v>2098</v>
      </c>
      <c r="G86" s="309"/>
      <c r="H86" s="291" t="s">
        <v>2114</v>
      </c>
      <c r="I86" s="291" t="s">
        <v>2094</v>
      </c>
      <c r="J86" s="291">
        <v>20</v>
      </c>
      <c r="K86" s="302"/>
    </row>
    <row r="87" spans="2:11" ht="15" customHeight="1">
      <c r="B87" s="311"/>
      <c r="C87" s="291" t="s">
        <v>2115</v>
      </c>
      <c r="D87" s="291"/>
      <c r="E87" s="291"/>
      <c r="F87" s="310" t="s">
        <v>2098</v>
      </c>
      <c r="G87" s="309"/>
      <c r="H87" s="291" t="s">
        <v>2116</v>
      </c>
      <c r="I87" s="291" t="s">
        <v>2094</v>
      </c>
      <c r="J87" s="291">
        <v>20</v>
      </c>
      <c r="K87" s="302"/>
    </row>
    <row r="88" spans="2:11" ht="15" customHeight="1">
      <c r="B88" s="311"/>
      <c r="C88" s="291" t="s">
        <v>2117</v>
      </c>
      <c r="D88" s="291"/>
      <c r="E88" s="291"/>
      <c r="F88" s="310" t="s">
        <v>2098</v>
      </c>
      <c r="G88" s="309"/>
      <c r="H88" s="291" t="s">
        <v>2118</v>
      </c>
      <c r="I88" s="291" t="s">
        <v>2094</v>
      </c>
      <c r="J88" s="291">
        <v>50</v>
      </c>
      <c r="K88" s="302"/>
    </row>
    <row r="89" spans="2:11" ht="15" customHeight="1">
      <c r="B89" s="311"/>
      <c r="C89" s="291" t="s">
        <v>2119</v>
      </c>
      <c r="D89" s="291"/>
      <c r="E89" s="291"/>
      <c r="F89" s="310" t="s">
        <v>2098</v>
      </c>
      <c r="G89" s="309"/>
      <c r="H89" s="291" t="s">
        <v>2119</v>
      </c>
      <c r="I89" s="291" t="s">
        <v>2094</v>
      </c>
      <c r="J89" s="291">
        <v>50</v>
      </c>
      <c r="K89" s="302"/>
    </row>
    <row r="90" spans="2:11" ht="15" customHeight="1">
      <c r="B90" s="311"/>
      <c r="C90" s="291" t="s">
        <v>145</v>
      </c>
      <c r="D90" s="291"/>
      <c r="E90" s="291"/>
      <c r="F90" s="310" t="s">
        <v>2098</v>
      </c>
      <c r="G90" s="309"/>
      <c r="H90" s="291" t="s">
        <v>2120</v>
      </c>
      <c r="I90" s="291" t="s">
        <v>2094</v>
      </c>
      <c r="J90" s="291">
        <v>255</v>
      </c>
      <c r="K90" s="302"/>
    </row>
    <row r="91" spans="2:11" ht="15" customHeight="1">
      <c r="B91" s="311"/>
      <c r="C91" s="291" t="s">
        <v>2121</v>
      </c>
      <c r="D91" s="291"/>
      <c r="E91" s="291"/>
      <c r="F91" s="310" t="s">
        <v>579</v>
      </c>
      <c r="G91" s="309"/>
      <c r="H91" s="291" t="s">
        <v>2122</v>
      </c>
      <c r="I91" s="291" t="s">
        <v>2123</v>
      </c>
      <c r="J91" s="291"/>
      <c r="K91" s="302"/>
    </row>
    <row r="92" spans="2:11" ht="15" customHeight="1">
      <c r="B92" s="311"/>
      <c r="C92" s="291" t="s">
        <v>2124</v>
      </c>
      <c r="D92" s="291"/>
      <c r="E92" s="291"/>
      <c r="F92" s="310" t="s">
        <v>579</v>
      </c>
      <c r="G92" s="309"/>
      <c r="H92" s="291" t="s">
        <v>2125</v>
      </c>
      <c r="I92" s="291" t="s">
        <v>2126</v>
      </c>
      <c r="J92" s="291"/>
      <c r="K92" s="302"/>
    </row>
    <row r="93" spans="2:11" ht="15" customHeight="1">
      <c r="B93" s="311"/>
      <c r="C93" s="291" t="s">
        <v>2127</v>
      </c>
      <c r="D93" s="291"/>
      <c r="E93" s="291"/>
      <c r="F93" s="310" t="s">
        <v>579</v>
      </c>
      <c r="G93" s="309"/>
      <c r="H93" s="291" t="s">
        <v>2127</v>
      </c>
      <c r="I93" s="291" t="s">
        <v>2126</v>
      </c>
      <c r="J93" s="291"/>
      <c r="K93" s="302"/>
    </row>
    <row r="94" spans="2:11" ht="15" customHeight="1">
      <c r="B94" s="311"/>
      <c r="C94" s="291" t="s">
        <v>37</v>
      </c>
      <c r="D94" s="291"/>
      <c r="E94" s="291"/>
      <c r="F94" s="310" t="s">
        <v>579</v>
      </c>
      <c r="G94" s="309"/>
      <c r="H94" s="291" t="s">
        <v>2128</v>
      </c>
      <c r="I94" s="291" t="s">
        <v>2126</v>
      </c>
      <c r="J94" s="291"/>
      <c r="K94" s="302"/>
    </row>
    <row r="95" spans="2:11" ht="15" customHeight="1">
      <c r="B95" s="311"/>
      <c r="C95" s="291" t="s">
        <v>47</v>
      </c>
      <c r="D95" s="291"/>
      <c r="E95" s="291"/>
      <c r="F95" s="310" t="s">
        <v>579</v>
      </c>
      <c r="G95" s="309"/>
      <c r="H95" s="291" t="s">
        <v>2129</v>
      </c>
      <c r="I95" s="291" t="s">
        <v>2126</v>
      </c>
      <c r="J95" s="291"/>
      <c r="K95" s="302"/>
    </row>
    <row r="96" spans="2:11" ht="15" customHeight="1">
      <c r="B96" s="314"/>
      <c r="C96" s="315"/>
      <c r="D96" s="315"/>
      <c r="E96" s="315"/>
      <c r="F96" s="315"/>
      <c r="G96" s="315"/>
      <c r="H96" s="315"/>
      <c r="I96" s="315"/>
      <c r="J96" s="315"/>
      <c r="K96" s="316"/>
    </row>
    <row r="97" spans="2:11" ht="18.75" customHeight="1">
      <c r="B97" s="317"/>
      <c r="C97" s="318"/>
      <c r="D97" s="318"/>
      <c r="E97" s="318"/>
      <c r="F97" s="318"/>
      <c r="G97" s="318"/>
      <c r="H97" s="318"/>
      <c r="I97" s="318"/>
      <c r="J97" s="318"/>
      <c r="K97" s="317"/>
    </row>
    <row r="98" spans="2:11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2:11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spans="2:11" ht="45" customHeight="1">
      <c r="B100" s="301"/>
      <c r="C100" s="411" t="s">
        <v>2130</v>
      </c>
      <c r="D100" s="411"/>
      <c r="E100" s="411"/>
      <c r="F100" s="411"/>
      <c r="G100" s="411"/>
      <c r="H100" s="411"/>
      <c r="I100" s="411"/>
      <c r="J100" s="411"/>
      <c r="K100" s="302"/>
    </row>
    <row r="101" spans="2:11" ht="17.25" customHeight="1">
      <c r="B101" s="301"/>
      <c r="C101" s="303" t="s">
        <v>2087</v>
      </c>
      <c r="D101" s="303"/>
      <c r="E101" s="303"/>
      <c r="F101" s="303" t="s">
        <v>2088</v>
      </c>
      <c r="G101" s="304"/>
      <c r="H101" s="303" t="s">
        <v>140</v>
      </c>
      <c r="I101" s="303" t="s">
        <v>56</v>
      </c>
      <c r="J101" s="303" t="s">
        <v>2089</v>
      </c>
      <c r="K101" s="302"/>
    </row>
    <row r="102" spans="2:11" ht="17.25" customHeight="1">
      <c r="B102" s="301"/>
      <c r="C102" s="305" t="s">
        <v>2090</v>
      </c>
      <c r="D102" s="305"/>
      <c r="E102" s="305"/>
      <c r="F102" s="306" t="s">
        <v>2091</v>
      </c>
      <c r="G102" s="307"/>
      <c r="H102" s="305"/>
      <c r="I102" s="305"/>
      <c r="J102" s="305" t="s">
        <v>2092</v>
      </c>
      <c r="K102" s="302"/>
    </row>
    <row r="103" spans="2:11" ht="5.25" customHeight="1">
      <c r="B103" s="301"/>
      <c r="C103" s="303"/>
      <c r="D103" s="303"/>
      <c r="E103" s="303"/>
      <c r="F103" s="303"/>
      <c r="G103" s="319"/>
      <c r="H103" s="303"/>
      <c r="I103" s="303"/>
      <c r="J103" s="303"/>
      <c r="K103" s="302"/>
    </row>
    <row r="104" spans="2:11" ht="15" customHeight="1">
      <c r="B104" s="301"/>
      <c r="C104" s="291" t="s">
        <v>52</v>
      </c>
      <c r="D104" s="308"/>
      <c r="E104" s="308"/>
      <c r="F104" s="310" t="s">
        <v>579</v>
      </c>
      <c r="G104" s="319"/>
      <c r="H104" s="291" t="s">
        <v>2131</v>
      </c>
      <c r="I104" s="291" t="s">
        <v>2094</v>
      </c>
      <c r="J104" s="291">
        <v>20</v>
      </c>
      <c r="K104" s="302"/>
    </row>
    <row r="105" spans="2:11" ht="15" customHeight="1">
      <c r="B105" s="301"/>
      <c r="C105" s="291" t="s">
        <v>2095</v>
      </c>
      <c r="D105" s="291"/>
      <c r="E105" s="291"/>
      <c r="F105" s="310" t="s">
        <v>579</v>
      </c>
      <c r="G105" s="291"/>
      <c r="H105" s="291" t="s">
        <v>2131</v>
      </c>
      <c r="I105" s="291" t="s">
        <v>2094</v>
      </c>
      <c r="J105" s="291">
        <v>120</v>
      </c>
      <c r="K105" s="302"/>
    </row>
    <row r="106" spans="2:11" ht="15" customHeight="1">
      <c r="B106" s="311"/>
      <c r="C106" s="291" t="s">
        <v>2097</v>
      </c>
      <c r="D106" s="291"/>
      <c r="E106" s="291"/>
      <c r="F106" s="310" t="s">
        <v>2098</v>
      </c>
      <c r="G106" s="291"/>
      <c r="H106" s="291" t="s">
        <v>2131</v>
      </c>
      <c r="I106" s="291" t="s">
        <v>2094</v>
      </c>
      <c r="J106" s="291">
        <v>50</v>
      </c>
      <c r="K106" s="302"/>
    </row>
    <row r="107" spans="2:11" ht="15" customHeight="1">
      <c r="B107" s="311"/>
      <c r="C107" s="291" t="s">
        <v>2100</v>
      </c>
      <c r="D107" s="291"/>
      <c r="E107" s="291"/>
      <c r="F107" s="310" t="s">
        <v>579</v>
      </c>
      <c r="G107" s="291"/>
      <c r="H107" s="291" t="s">
        <v>2131</v>
      </c>
      <c r="I107" s="291" t="s">
        <v>2102</v>
      </c>
      <c r="J107" s="291"/>
      <c r="K107" s="302"/>
    </row>
    <row r="108" spans="2:11" ht="15" customHeight="1">
      <c r="B108" s="311"/>
      <c r="C108" s="291" t="s">
        <v>2111</v>
      </c>
      <c r="D108" s="291"/>
      <c r="E108" s="291"/>
      <c r="F108" s="310" t="s">
        <v>2098</v>
      </c>
      <c r="G108" s="291"/>
      <c r="H108" s="291" t="s">
        <v>2131</v>
      </c>
      <c r="I108" s="291" t="s">
        <v>2094</v>
      </c>
      <c r="J108" s="291">
        <v>50</v>
      </c>
      <c r="K108" s="302"/>
    </row>
    <row r="109" spans="2:11" ht="15" customHeight="1">
      <c r="B109" s="311"/>
      <c r="C109" s="291" t="s">
        <v>2119</v>
      </c>
      <c r="D109" s="291"/>
      <c r="E109" s="291"/>
      <c r="F109" s="310" t="s">
        <v>2098</v>
      </c>
      <c r="G109" s="291"/>
      <c r="H109" s="291" t="s">
        <v>2131</v>
      </c>
      <c r="I109" s="291" t="s">
        <v>2094</v>
      </c>
      <c r="J109" s="291">
        <v>50</v>
      </c>
      <c r="K109" s="302"/>
    </row>
    <row r="110" spans="2:11" ht="15" customHeight="1">
      <c r="B110" s="311"/>
      <c r="C110" s="291" t="s">
        <v>2117</v>
      </c>
      <c r="D110" s="291"/>
      <c r="E110" s="291"/>
      <c r="F110" s="310" t="s">
        <v>2098</v>
      </c>
      <c r="G110" s="291"/>
      <c r="H110" s="291" t="s">
        <v>2131</v>
      </c>
      <c r="I110" s="291" t="s">
        <v>2094</v>
      </c>
      <c r="J110" s="291">
        <v>50</v>
      </c>
      <c r="K110" s="302"/>
    </row>
    <row r="111" spans="2:11" ht="15" customHeight="1">
      <c r="B111" s="311"/>
      <c r="C111" s="291" t="s">
        <v>52</v>
      </c>
      <c r="D111" s="291"/>
      <c r="E111" s="291"/>
      <c r="F111" s="310" t="s">
        <v>579</v>
      </c>
      <c r="G111" s="291"/>
      <c r="H111" s="291" t="s">
        <v>2132</v>
      </c>
      <c r="I111" s="291" t="s">
        <v>2094</v>
      </c>
      <c r="J111" s="291">
        <v>20</v>
      </c>
      <c r="K111" s="302"/>
    </row>
    <row r="112" spans="2:11" ht="15" customHeight="1">
      <c r="B112" s="311"/>
      <c r="C112" s="291" t="s">
        <v>2133</v>
      </c>
      <c r="D112" s="291"/>
      <c r="E112" s="291"/>
      <c r="F112" s="310" t="s">
        <v>579</v>
      </c>
      <c r="G112" s="291"/>
      <c r="H112" s="291" t="s">
        <v>2134</v>
      </c>
      <c r="I112" s="291" t="s">
        <v>2094</v>
      </c>
      <c r="J112" s="291">
        <v>120</v>
      </c>
      <c r="K112" s="302"/>
    </row>
    <row r="113" spans="2:11" ht="15" customHeight="1">
      <c r="B113" s="311"/>
      <c r="C113" s="291" t="s">
        <v>37</v>
      </c>
      <c r="D113" s="291"/>
      <c r="E113" s="291"/>
      <c r="F113" s="310" t="s">
        <v>579</v>
      </c>
      <c r="G113" s="291"/>
      <c r="H113" s="291" t="s">
        <v>2135</v>
      </c>
      <c r="I113" s="291" t="s">
        <v>2126</v>
      </c>
      <c r="J113" s="291"/>
      <c r="K113" s="302"/>
    </row>
    <row r="114" spans="2:11" ht="15" customHeight="1">
      <c r="B114" s="311"/>
      <c r="C114" s="291" t="s">
        <v>47</v>
      </c>
      <c r="D114" s="291"/>
      <c r="E114" s="291"/>
      <c r="F114" s="310" t="s">
        <v>579</v>
      </c>
      <c r="G114" s="291"/>
      <c r="H114" s="291" t="s">
        <v>2136</v>
      </c>
      <c r="I114" s="291" t="s">
        <v>2126</v>
      </c>
      <c r="J114" s="291"/>
      <c r="K114" s="302"/>
    </row>
    <row r="115" spans="2:11" ht="15" customHeight="1">
      <c r="B115" s="311"/>
      <c r="C115" s="291" t="s">
        <v>56</v>
      </c>
      <c r="D115" s="291"/>
      <c r="E115" s="291"/>
      <c r="F115" s="310" t="s">
        <v>579</v>
      </c>
      <c r="G115" s="291"/>
      <c r="H115" s="291" t="s">
        <v>2137</v>
      </c>
      <c r="I115" s="291" t="s">
        <v>2138</v>
      </c>
      <c r="J115" s="291"/>
      <c r="K115" s="302"/>
    </row>
    <row r="116" spans="2:11" ht="15" customHeight="1">
      <c r="B116" s="314"/>
      <c r="C116" s="320"/>
      <c r="D116" s="320"/>
      <c r="E116" s="320"/>
      <c r="F116" s="320"/>
      <c r="G116" s="320"/>
      <c r="H116" s="320"/>
      <c r="I116" s="320"/>
      <c r="J116" s="320"/>
      <c r="K116" s="316"/>
    </row>
    <row r="117" spans="2:11" ht="18.75" customHeight="1">
      <c r="B117" s="321"/>
      <c r="C117" s="287"/>
      <c r="D117" s="287"/>
      <c r="E117" s="287"/>
      <c r="F117" s="322"/>
      <c r="G117" s="287"/>
      <c r="H117" s="287"/>
      <c r="I117" s="287"/>
      <c r="J117" s="287"/>
      <c r="K117" s="321"/>
    </row>
    <row r="118" spans="2:11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2:11" ht="7.5" customHeight="1"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spans="2:11" ht="45" customHeight="1">
      <c r="B120" s="326"/>
      <c r="C120" s="408" t="s">
        <v>2139</v>
      </c>
      <c r="D120" s="408"/>
      <c r="E120" s="408"/>
      <c r="F120" s="408"/>
      <c r="G120" s="408"/>
      <c r="H120" s="408"/>
      <c r="I120" s="408"/>
      <c r="J120" s="408"/>
      <c r="K120" s="327"/>
    </row>
    <row r="121" spans="2:11" ht="17.25" customHeight="1">
      <c r="B121" s="328"/>
      <c r="C121" s="303" t="s">
        <v>2087</v>
      </c>
      <c r="D121" s="303"/>
      <c r="E121" s="303"/>
      <c r="F121" s="303" t="s">
        <v>2088</v>
      </c>
      <c r="G121" s="304"/>
      <c r="H121" s="303" t="s">
        <v>140</v>
      </c>
      <c r="I121" s="303" t="s">
        <v>56</v>
      </c>
      <c r="J121" s="303" t="s">
        <v>2089</v>
      </c>
      <c r="K121" s="329"/>
    </row>
    <row r="122" spans="2:11" ht="17.25" customHeight="1">
      <c r="B122" s="328"/>
      <c r="C122" s="305" t="s">
        <v>2090</v>
      </c>
      <c r="D122" s="305"/>
      <c r="E122" s="305"/>
      <c r="F122" s="306" t="s">
        <v>2091</v>
      </c>
      <c r="G122" s="307"/>
      <c r="H122" s="305"/>
      <c r="I122" s="305"/>
      <c r="J122" s="305" t="s">
        <v>2092</v>
      </c>
      <c r="K122" s="329"/>
    </row>
    <row r="123" spans="2:11" ht="5.25" customHeight="1">
      <c r="B123" s="330"/>
      <c r="C123" s="308"/>
      <c r="D123" s="308"/>
      <c r="E123" s="308"/>
      <c r="F123" s="308"/>
      <c r="G123" s="291"/>
      <c r="H123" s="308"/>
      <c r="I123" s="308"/>
      <c r="J123" s="308"/>
      <c r="K123" s="331"/>
    </row>
    <row r="124" spans="2:11" ht="15" customHeight="1">
      <c r="B124" s="330"/>
      <c r="C124" s="291" t="s">
        <v>2095</v>
      </c>
      <c r="D124" s="308"/>
      <c r="E124" s="308"/>
      <c r="F124" s="310" t="s">
        <v>579</v>
      </c>
      <c r="G124" s="291"/>
      <c r="H124" s="291" t="s">
        <v>2131</v>
      </c>
      <c r="I124" s="291" t="s">
        <v>2094</v>
      </c>
      <c r="J124" s="291">
        <v>120</v>
      </c>
      <c r="K124" s="332"/>
    </row>
    <row r="125" spans="2:11" ht="15" customHeight="1">
      <c r="B125" s="330"/>
      <c r="C125" s="291" t="s">
        <v>2140</v>
      </c>
      <c r="D125" s="291"/>
      <c r="E125" s="291"/>
      <c r="F125" s="310" t="s">
        <v>579</v>
      </c>
      <c r="G125" s="291"/>
      <c r="H125" s="291" t="s">
        <v>2141</v>
      </c>
      <c r="I125" s="291" t="s">
        <v>2094</v>
      </c>
      <c r="J125" s="291" t="s">
        <v>2142</v>
      </c>
      <c r="K125" s="332"/>
    </row>
    <row r="126" spans="2:11" ht="15" customHeight="1">
      <c r="B126" s="330"/>
      <c r="C126" s="291" t="s">
        <v>88</v>
      </c>
      <c r="D126" s="291"/>
      <c r="E126" s="291"/>
      <c r="F126" s="310" t="s">
        <v>579</v>
      </c>
      <c r="G126" s="291"/>
      <c r="H126" s="291" t="s">
        <v>2143</v>
      </c>
      <c r="I126" s="291" t="s">
        <v>2094</v>
      </c>
      <c r="J126" s="291" t="s">
        <v>2142</v>
      </c>
      <c r="K126" s="332"/>
    </row>
    <row r="127" spans="2:11" ht="15" customHeight="1">
      <c r="B127" s="330"/>
      <c r="C127" s="291" t="s">
        <v>2103</v>
      </c>
      <c r="D127" s="291"/>
      <c r="E127" s="291"/>
      <c r="F127" s="310" t="s">
        <v>2098</v>
      </c>
      <c r="G127" s="291"/>
      <c r="H127" s="291" t="s">
        <v>2104</v>
      </c>
      <c r="I127" s="291" t="s">
        <v>2094</v>
      </c>
      <c r="J127" s="291">
        <v>15</v>
      </c>
      <c r="K127" s="332"/>
    </row>
    <row r="128" spans="2:11" ht="15" customHeight="1">
      <c r="B128" s="330"/>
      <c r="C128" s="312" t="s">
        <v>2105</v>
      </c>
      <c r="D128" s="312"/>
      <c r="E128" s="312"/>
      <c r="F128" s="313" t="s">
        <v>2098</v>
      </c>
      <c r="G128" s="312"/>
      <c r="H128" s="312" t="s">
        <v>2106</v>
      </c>
      <c r="I128" s="312" t="s">
        <v>2094</v>
      </c>
      <c r="J128" s="312">
        <v>15</v>
      </c>
      <c r="K128" s="332"/>
    </row>
    <row r="129" spans="2:11" ht="15" customHeight="1">
      <c r="B129" s="330"/>
      <c r="C129" s="312" t="s">
        <v>2107</v>
      </c>
      <c r="D129" s="312"/>
      <c r="E129" s="312"/>
      <c r="F129" s="313" t="s">
        <v>2098</v>
      </c>
      <c r="G129" s="312"/>
      <c r="H129" s="312" t="s">
        <v>2108</v>
      </c>
      <c r="I129" s="312" t="s">
        <v>2094</v>
      </c>
      <c r="J129" s="312">
        <v>20</v>
      </c>
      <c r="K129" s="332"/>
    </row>
    <row r="130" spans="2:11" ht="15" customHeight="1">
      <c r="B130" s="330"/>
      <c r="C130" s="312" t="s">
        <v>2109</v>
      </c>
      <c r="D130" s="312"/>
      <c r="E130" s="312"/>
      <c r="F130" s="313" t="s">
        <v>2098</v>
      </c>
      <c r="G130" s="312"/>
      <c r="H130" s="312" t="s">
        <v>2110</v>
      </c>
      <c r="I130" s="312" t="s">
        <v>2094</v>
      </c>
      <c r="J130" s="312">
        <v>20</v>
      </c>
      <c r="K130" s="332"/>
    </row>
    <row r="131" spans="2:11" ht="15" customHeight="1">
      <c r="B131" s="330"/>
      <c r="C131" s="291" t="s">
        <v>2097</v>
      </c>
      <c r="D131" s="291"/>
      <c r="E131" s="291"/>
      <c r="F131" s="310" t="s">
        <v>2098</v>
      </c>
      <c r="G131" s="291"/>
      <c r="H131" s="291" t="s">
        <v>2131</v>
      </c>
      <c r="I131" s="291" t="s">
        <v>2094</v>
      </c>
      <c r="J131" s="291">
        <v>50</v>
      </c>
      <c r="K131" s="332"/>
    </row>
    <row r="132" spans="2:11" ht="15" customHeight="1">
      <c r="B132" s="330"/>
      <c r="C132" s="291" t="s">
        <v>2111</v>
      </c>
      <c r="D132" s="291"/>
      <c r="E132" s="291"/>
      <c r="F132" s="310" t="s">
        <v>2098</v>
      </c>
      <c r="G132" s="291"/>
      <c r="H132" s="291" t="s">
        <v>2131</v>
      </c>
      <c r="I132" s="291" t="s">
        <v>2094</v>
      </c>
      <c r="J132" s="291">
        <v>50</v>
      </c>
      <c r="K132" s="332"/>
    </row>
    <row r="133" spans="2:11" ht="15" customHeight="1">
      <c r="B133" s="330"/>
      <c r="C133" s="291" t="s">
        <v>2117</v>
      </c>
      <c r="D133" s="291"/>
      <c r="E133" s="291"/>
      <c r="F133" s="310" t="s">
        <v>2098</v>
      </c>
      <c r="G133" s="291"/>
      <c r="H133" s="291" t="s">
        <v>2131</v>
      </c>
      <c r="I133" s="291" t="s">
        <v>2094</v>
      </c>
      <c r="J133" s="291">
        <v>50</v>
      </c>
      <c r="K133" s="332"/>
    </row>
    <row r="134" spans="2:11" ht="15" customHeight="1">
      <c r="B134" s="330"/>
      <c r="C134" s="291" t="s">
        <v>2119</v>
      </c>
      <c r="D134" s="291"/>
      <c r="E134" s="291"/>
      <c r="F134" s="310" t="s">
        <v>2098</v>
      </c>
      <c r="G134" s="291"/>
      <c r="H134" s="291" t="s">
        <v>2131</v>
      </c>
      <c r="I134" s="291" t="s">
        <v>2094</v>
      </c>
      <c r="J134" s="291">
        <v>50</v>
      </c>
      <c r="K134" s="332"/>
    </row>
    <row r="135" spans="2:11" ht="15" customHeight="1">
      <c r="B135" s="330"/>
      <c r="C135" s="291" t="s">
        <v>145</v>
      </c>
      <c r="D135" s="291"/>
      <c r="E135" s="291"/>
      <c r="F135" s="310" t="s">
        <v>2098</v>
      </c>
      <c r="G135" s="291"/>
      <c r="H135" s="291" t="s">
        <v>2144</v>
      </c>
      <c r="I135" s="291" t="s">
        <v>2094</v>
      </c>
      <c r="J135" s="291">
        <v>255</v>
      </c>
      <c r="K135" s="332"/>
    </row>
    <row r="136" spans="2:11" ht="15" customHeight="1">
      <c r="B136" s="330"/>
      <c r="C136" s="291" t="s">
        <v>2121</v>
      </c>
      <c r="D136" s="291"/>
      <c r="E136" s="291"/>
      <c r="F136" s="310" t="s">
        <v>579</v>
      </c>
      <c r="G136" s="291"/>
      <c r="H136" s="291" t="s">
        <v>2145</v>
      </c>
      <c r="I136" s="291" t="s">
        <v>2123</v>
      </c>
      <c r="J136" s="291"/>
      <c r="K136" s="332"/>
    </row>
    <row r="137" spans="2:11" ht="15" customHeight="1">
      <c r="B137" s="330"/>
      <c r="C137" s="291" t="s">
        <v>2124</v>
      </c>
      <c r="D137" s="291"/>
      <c r="E137" s="291"/>
      <c r="F137" s="310" t="s">
        <v>579</v>
      </c>
      <c r="G137" s="291"/>
      <c r="H137" s="291" t="s">
        <v>2146</v>
      </c>
      <c r="I137" s="291" t="s">
        <v>2126</v>
      </c>
      <c r="J137" s="291"/>
      <c r="K137" s="332"/>
    </row>
    <row r="138" spans="2:11" ht="15" customHeight="1">
      <c r="B138" s="330"/>
      <c r="C138" s="291" t="s">
        <v>2127</v>
      </c>
      <c r="D138" s="291"/>
      <c r="E138" s="291"/>
      <c r="F138" s="310" t="s">
        <v>579</v>
      </c>
      <c r="G138" s="291"/>
      <c r="H138" s="291" t="s">
        <v>2127</v>
      </c>
      <c r="I138" s="291" t="s">
        <v>2126</v>
      </c>
      <c r="J138" s="291"/>
      <c r="K138" s="332"/>
    </row>
    <row r="139" spans="2:11" ht="15" customHeight="1">
      <c r="B139" s="330"/>
      <c r="C139" s="291" t="s">
        <v>37</v>
      </c>
      <c r="D139" s="291"/>
      <c r="E139" s="291"/>
      <c r="F139" s="310" t="s">
        <v>579</v>
      </c>
      <c r="G139" s="291"/>
      <c r="H139" s="291" t="s">
        <v>2147</v>
      </c>
      <c r="I139" s="291" t="s">
        <v>2126</v>
      </c>
      <c r="J139" s="291"/>
      <c r="K139" s="332"/>
    </row>
    <row r="140" spans="2:11" ht="15" customHeight="1">
      <c r="B140" s="330"/>
      <c r="C140" s="291" t="s">
        <v>2148</v>
      </c>
      <c r="D140" s="291"/>
      <c r="E140" s="291"/>
      <c r="F140" s="310" t="s">
        <v>579</v>
      </c>
      <c r="G140" s="291"/>
      <c r="H140" s="291" t="s">
        <v>2149</v>
      </c>
      <c r="I140" s="291" t="s">
        <v>2126</v>
      </c>
      <c r="J140" s="291"/>
      <c r="K140" s="332"/>
    </row>
    <row r="141" spans="2:11" ht="15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5"/>
    </row>
    <row r="142" spans="2:11" ht="18.75" customHeight="1">
      <c r="B142" s="287"/>
      <c r="C142" s="287"/>
      <c r="D142" s="287"/>
      <c r="E142" s="287"/>
      <c r="F142" s="322"/>
      <c r="G142" s="287"/>
      <c r="H142" s="287"/>
      <c r="I142" s="287"/>
      <c r="J142" s="287"/>
      <c r="K142" s="287"/>
    </row>
    <row r="143" spans="2:11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spans="2:11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spans="2:11" ht="45" customHeight="1">
      <c r="B145" s="301"/>
      <c r="C145" s="411" t="s">
        <v>2150</v>
      </c>
      <c r="D145" s="411"/>
      <c r="E145" s="411"/>
      <c r="F145" s="411"/>
      <c r="G145" s="411"/>
      <c r="H145" s="411"/>
      <c r="I145" s="411"/>
      <c r="J145" s="411"/>
      <c r="K145" s="302"/>
    </row>
    <row r="146" spans="2:11" ht="17.25" customHeight="1">
      <c r="B146" s="301"/>
      <c r="C146" s="303" t="s">
        <v>2087</v>
      </c>
      <c r="D146" s="303"/>
      <c r="E146" s="303"/>
      <c r="F146" s="303" t="s">
        <v>2088</v>
      </c>
      <c r="G146" s="304"/>
      <c r="H146" s="303" t="s">
        <v>140</v>
      </c>
      <c r="I146" s="303" t="s">
        <v>56</v>
      </c>
      <c r="J146" s="303" t="s">
        <v>2089</v>
      </c>
      <c r="K146" s="302"/>
    </row>
    <row r="147" spans="2:11" ht="17.25" customHeight="1">
      <c r="B147" s="301"/>
      <c r="C147" s="305" t="s">
        <v>2090</v>
      </c>
      <c r="D147" s="305"/>
      <c r="E147" s="305"/>
      <c r="F147" s="306" t="s">
        <v>2091</v>
      </c>
      <c r="G147" s="307"/>
      <c r="H147" s="305"/>
      <c r="I147" s="305"/>
      <c r="J147" s="305" t="s">
        <v>2092</v>
      </c>
      <c r="K147" s="302"/>
    </row>
    <row r="148" spans="2:11" ht="5.25" customHeight="1">
      <c r="B148" s="311"/>
      <c r="C148" s="308"/>
      <c r="D148" s="308"/>
      <c r="E148" s="308"/>
      <c r="F148" s="308"/>
      <c r="G148" s="309"/>
      <c r="H148" s="308"/>
      <c r="I148" s="308"/>
      <c r="J148" s="308"/>
      <c r="K148" s="332"/>
    </row>
    <row r="149" spans="2:11" ht="15" customHeight="1">
      <c r="B149" s="311"/>
      <c r="C149" s="336" t="s">
        <v>2095</v>
      </c>
      <c r="D149" s="291"/>
      <c r="E149" s="291"/>
      <c r="F149" s="337" t="s">
        <v>579</v>
      </c>
      <c r="G149" s="291"/>
      <c r="H149" s="336" t="s">
        <v>2131</v>
      </c>
      <c r="I149" s="336" t="s">
        <v>2094</v>
      </c>
      <c r="J149" s="336">
        <v>120</v>
      </c>
      <c r="K149" s="332"/>
    </row>
    <row r="150" spans="2:11" ht="15" customHeight="1">
      <c r="B150" s="311"/>
      <c r="C150" s="336" t="s">
        <v>2140</v>
      </c>
      <c r="D150" s="291"/>
      <c r="E150" s="291"/>
      <c r="F150" s="337" t="s">
        <v>579</v>
      </c>
      <c r="G150" s="291"/>
      <c r="H150" s="336" t="s">
        <v>2151</v>
      </c>
      <c r="I150" s="336" t="s">
        <v>2094</v>
      </c>
      <c r="J150" s="336" t="s">
        <v>2142</v>
      </c>
      <c r="K150" s="332"/>
    </row>
    <row r="151" spans="2:11" ht="15" customHeight="1">
      <c r="B151" s="311"/>
      <c r="C151" s="336" t="s">
        <v>88</v>
      </c>
      <c r="D151" s="291"/>
      <c r="E151" s="291"/>
      <c r="F151" s="337" t="s">
        <v>579</v>
      </c>
      <c r="G151" s="291"/>
      <c r="H151" s="336" t="s">
        <v>2152</v>
      </c>
      <c r="I151" s="336" t="s">
        <v>2094</v>
      </c>
      <c r="J151" s="336" t="s">
        <v>2142</v>
      </c>
      <c r="K151" s="332"/>
    </row>
    <row r="152" spans="2:11" ht="15" customHeight="1">
      <c r="B152" s="311"/>
      <c r="C152" s="336" t="s">
        <v>2097</v>
      </c>
      <c r="D152" s="291"/>
      <c r="E152" s="291"/>
      <c r="F152" s="337" t="s">
        <v>2098</v>
      </c>
      <c r="G152" s="291"/>
      <c r="H152" s="336" t="s">
        <v>2131</v>
      </c>
      <c r="I152" s="336" t="s">
        <v>2094</v>
      </c>
      <c r="J152" s="336">
        <v>50</v>
      </c>
      <c r="K152" s="332"/>
    </row>
    <row r="153" spans="2:11" ht="15" customHeight="1">
      <c r="B153" s="311"/>
      <c r="C153" s="336" t="s">
        <v>2100</v>
      </c>
      <c r="D153" s="291"/>
      <c r="E153" s="291"/>
      <c r="F153" s="337" t="s">
        <v>579</v>
      </c>
      <c r="G153" s="291"/>
      <c r="H153" s="336" t="s">
        <v>2131</v>
      </c>
      <c r="I153" s="336" t="s">
        <v>2102</v>
      </c>
      <c r="J153" s="336"/>
      <c r="K153" s="332"/>
    </row>
    <row r="154" spans="2:11" ht="15" customHeight="1">
      <c r="B154" s="311"/>
      <c r="C154" s="336" t="s">
        <v>2111</v>
      </c>
      <c r="D154" s="291"/>
      <c r="E154" s="291"/>
      <c r="F154" s="337" t="s">
        <v>2098</v>
      </c>
      <c r="G154" s="291"/>
      <c r="H154" s="336" t="s">
        <v>2131</v>
      </c>
      <c r="I154" s="336" t="s">
        <v>2094</v>
      </c>
      <c r="J154" s="336">
        <v>50</v>
      </c>
      <c r="K154" s="332"/>
    </row>
    <row r="155" spans="2:11" ht="15" customHeight="1">
      <c r="B155" s="311"/>
      <c r="C155" s="336" t="s">
        <v>2119</v>
      </c>
      <c r="D155" s="291"/>
      <c r="E155" s="291"/>
      <c r="F155" s="337" t="s">
        <v>2098</v>
      </c>
      <c r="G155" s="291"/>
      <c r="H155" s="336" t="s">
        <v>2131</v>
      </c>
      <c r="I155" s="336" t="s">
        <v>2094</v>
      </c>
      <c r="J155" s="336">
        <v>50</v>
      </c>
      <c r="K155" s="332"/>
    </row>
    <row r="156" spans="2:11" ht="15" customHeight="1">
      <c r="B156" s="311"/>
      <c r="C156" s="336" t="s">
        <v>2117</v>
      </c>
      <c r="D156" s="291"/>
      <c r="E156" s="291"/>
      <c r="F156" s="337" t="s">
        <v>2098</v>
      </c>
      <c r="G156" s="291"/>
      <c r="H156" s="336" t="s">
        <v>2131</v>
      </c>
      <c r="I156" s="336" t="s">
        <v>2094</v>
      </c>
      <c r="J156" s="336">
        <v>50</v>
      </c>
      <c r="K156" s="332"/>
    </row>
    <row r="157" spans="2:11" ht="15" customHeight="1">
      <c r="B157" s="311"/>
      <c r="C157" s="336" t="s">
        <v>121</v>
      </c>
      <c r="D157" s="291"/>
      <c r="E157" s="291"/>
      <c r="F157" s="337" t="s">
        <v>579</v>
      </c>
      <c r="G157" s="291"/>
      <c r="H157" s="336" t="s">
        <v>2153</v>
      </c>
      <c r="I157" s="336" t="s">
        <v>2094</v>
      </c>
      <c r="J157" s="336" t="s">
        <v>2154</v>
      </c>
      <c r="K157" s="332"/>
    </row>
    <row r="158" spans="2:11" ht="15" customHeight="1">
      <c r="B158" s="311"/>
      <c r="C158" s="336" t="s">
        <v>2155</v>
      </c>
      <c r="D158" s="291"/>
      <c r="E158" s="291"/>
      <c r="F158" s="337" t="s">
        <v>579</v>
      </c>
      <c r="G158" s="291"/>
      <c r="H158" s="336" t="s">
        <v>2156</v>
      </c>
      <c r="I158" s="336" t="s">
        <v>2126</v>
      </c>
      <c r="J158" s="336"/>
      <c r="K158" s="332"/>
    </row>
    <row r="159" spans="2:11" ht="15" customHeight="1">
      <c r="B159" s="338"/>
      <c r="C159" s="320"/>
      <c r="D159" s="320"/>
      <c r="E159" s="320"/>
      <c r="F159" s="320"/>
      <c r="G159" s="320"/>
      <c r="H159" s="320"/>
      <c r="I159" s="320"/>
      <c r="J159" s="320"/>
      <c r="K159" s="339"/>
    </row>
    <row r="160" spans="2:11" ht="18.75" customHeight="1">
      <c r="B160" s="287"/>
      <c r="C160" s="291"/>
      <c r="D160" s="291"/>
      <c r="E160" s="291"/>
      <c r="F160" s="310"/>
      <c r="G160" s="291"/>
      <c r="H160" s="291"/>
      <c r="I160" s="291"/>
      <c r="J160" s="291"/>
      <c r="K160" s="287"/>
    </row>
    <row r="161" spans="2:1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spans="2:11" ht="7.5" customHeight="1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>
      <c r="B163" s="282"/>
      <c r="C163" s="408" t="s">
        <v>2157</v>
      </c>
      <c r="D163" s="408"/>
      <c r="E163" s="408"/>
      <c r="F163" s="408"/>
      <c r="G163" s="408"/>
      <c r="H163" s="408"/>
      <c r="I163" s="408"/>
      <c r="J163" s="408"/>
      <c r="K163" s="283"/>
    </row>
    <row r="164" spans="2:11" ht="17.25" customHeight="1">
      <c r="B164" s="282"/>
      <c r="C164" s="303" t="s">
        <v>2087</v>
      </c>
      <c r="D164" s="303"/>
      <c r="E164" s="303"/>
      <c r="F164" s="303" t="s">
        <v>2088</v>
      </c>
      <c r="G164" s="340"/>
      <c r="H164" s="341" t="s">
        <v>140</v>
      </c>
      <c r="I164" s="341" t="s">
        <v>56</v>
      </c>
      <c r="J164" s="303" t="s">
        <v>2089</v>
      </c>
      <c r="K164" s="283"/>
    </row>
    <row r="165" spans="2:11" ht="17.25" customHeight="1">
      <c r="B165" s="284"/>
      <c r="C165" s="305" t="s">
        <v>2090</v>
      </c>
      <c r="D165" s="305"/>
      <c r="E165" s="305"/>
      <c r="F165" s="306" t="s">
        <v>2091</v>
      </c>
      <c r="G165" s="342"/>
      <c r="H165" s="343"/>
      <c r="I165" s="343"/>
      <c r="J165" s="305" t="s">
        <v>2092</v>
      </c>
      <c r="K165" s="285"/>
    </row>
    <row r="166" spans="2:11" ht="5.25" customHeight="1">
      <c r="B166" s="311"/>
      <c r="C166" s="308"/>
      <c r="D166" s="308"/>
      <c r="E166" s="308"/>
      <c r="F166" s="308"/>
      <c r="G166" s="309"/>
      <c r="H166" s="308"/>
      <c r="I166" s="308"/>
      <c r="J166" s="308"/>
      <c r="K166" s="332"/>
    </row>
    <row r="167" spans="2:11" ht="15" customHeight="1">
      <c r="B167" s="311"/>
      <c r="C167" s="291" t="s">
        <v>2095</v>
      </c>
      <c r="D167" s="291"/>
      <c r="E167" s="291"/>
      <c r="F167" s="310" t="s">
        <v>579</v>
      </c>
      <c r="G167" s="291"/>
      <c r="H167" s="291" t="s">
        <v>2131</v>
      </c>
      <c r="I167" s="291" t="s">
        <v>2094</v>
      </c>
      <c r="J167" s="291">
        <v>120</v>
      </c>
      <c r="K167" s="332"/>
    </row>
    <row r="168" spans="2:11" ht="15" customHeight="1">
      <c r="B168" s="311"/>
      <c r="C168" s="291" t="s">
        <v>2140</v>
      </c>
      <c r="D168" s="291"/>
      <c r="E168" s="291"/>
      <c r="F168" s="310" t="s">
        <v>579</v>
      </c>
      <c r="G168" s="291"/>
      <c r="H168" s="291" t="s">
        <v>2141</v>
      </c>
      <c r="I168" s="291" t="s">
        <v>2094</v>
      </c>
      <c r="J168" s="291" t="s">
        <v>2142</v>
      </c>
      <c r="K168" s="332"/>
    </row>
    <row r="169" spans="2:11" ht="15" customHeight="1">
      <c r="B169" s="311"/>
      <c r="C169" s="291" t="s">
        <v>88</v>
      </c>
      <c r="D169" s="291"/>
      <c r="E169" s="291"/>
      <c r="F169" s="310" t="s">
        <v>579</v>
      </c>
      <c r="G169" s="291"/>
      <c r="H169" s="291" t="s">
        <v>2158</v>
      </c>
      <c r="I169" s="291" t="s">
        <v>2094</v>
      </c>
      <c r="J169" s="291" t="s">
        <v>2142</v>
      </c>
      <c r="K169" s="332"/>
    </row>
    <row r="170" spans="2:11" ht="15" customHeight="1">
      <c r="B170" s="311"/>
      <c r="C170" s="291" t="s">
        <v>2097</v>
      </c>
      <c r="D170" s="291"/>
      <c r="E170" s="291"/>
      <c r="F170" s="310" t="s">
        <v>2098</v>
      </c>
      <c r="G170" s="291"/>
      <c r="H170" s="291" t="s">
        <v>2158</v>
      </c>
      <c r="I170" s="291" t="s">
        <v>2094</v>
      </c>
      <c r="J170" s="291">
        <v>50</v>
      </c>
      <c r="K170" s="332"/>
    </row>
    <row r="171" spans="2:11" ht="15" customHeight="1">
      <c r="B171" s="311"/>
      <c r="C171" s="291" t="s">
        <v>2100</v>
      </c>
      <c r="D171" s="291"/>
      <c r="E171" s="291"/>
      <c r="F171" s="310" t="s">
        <v>579</v>
      </c>
      <c r="G171" s="291"/>
      <c r="H171" s="291" t="s">
        <v>2158</v>
      </c>
      <c r="I171" s="291" t="s">
        <v>2102</v>
      </c>
      <c r="J171" s="291"/>
      <c r="K171" s="332"/>
    </row>
    <row r="172" spans="2:11" ht="15" customHeight="1">
      <c r="B172" s="311"/>
      <c r="C172" s="291" t="s">
        <v>2111</v>
      </c>
      <c r="D172" s="291"/>
      <c r="E172" s="291"/>
      <c r="F172" s="310" t="s">
        <v>2098</v>
      </c>
      <c r="G172" s="291"/>
      <c r="H172" s="291" t="s">
        <v>2158</v>
      </c>
      <c r="I172" s="291" t="s">
        <v>2094</v>
      </c>
      <c r="J172" s="291">
        <v>50</v>
      </c>
      <c r="K172" s="332"/>
    </row>
    <row r="173" spans="2:11" ht="15" customHeight="1">
      <c r="B173" s="311"/>
      <c r="C173" s="291" t="s">
        <v>2119</v>
      </c>
      <c r="D173" s="291"/>
      <c r="E173" s="291"/>
      <c r="F173" s="310" t="s">
        <v>2098</v>
      </c>
      <c r="G173" s="291"/>
      <c r="H173" s="291" t="s">
        <v>2158</v>
      </c>
      <c r="I173" s="291" t="s">
        <v>2094</v>
      </c>
      <c r="J173" s="291">
        <v>50</v>
      </c>
      <c r="K173" s="332"/>
    </row>
    <row r="174" spans="2:11" ht="15" customHeight="1">
      <c r="B174" s="311"/>
      <c r="C174" s="291" t="s">
        <v>2117</v>
      </c>
      <c r="D174" s="291"/>
      <c r="E174" s="291"/>
      <c r="F174" s="310" t="s">
        <v>2098</v>
      </c>
      <c r="G174" s="291"/>
      <c r="H174" s="291" t="s">
        <v>2158</v>
      </c>
      <c r="I174" s="291" t="s">
        <v>2094</v>
      </c>
      <c r="J174" s="291">
        <v>50</v>
      </c>
      <c r="K174" s="332"/>
    </row>
    <row r="175" spans="2:11" ht="15" customHeight="1">
      <c r="B175" s="311"/>
      <c r="C175" s="291" t="s">
        <v>139</v>
      </c>
      <c r="D175" s="291"/>
      <c r="E175" s="291"/>
      <c r="F175" s="310" t="s">
        <v>579</v>
      </c>
      <c r="G175" s="291"/>
      <c r="H175" s="291" t="s">
        <v>2159</v>
      </c>
      <c r="I175" s="291" t="s">
        <v>2160</v>
      </c>
      <c r="J175" s="291"/>
      <c r="K175" s="332"/>
    </row>
    <row r="176" spans="2:11" ht="15" customHeight="1">
      <c r="B176" s="311"/>
      <c r="C176" s="291" t="s">
        <v>56</v>
      </c>
      <c r="D176" s="291"/>
      <c r="E176" s="291"/>
      <c r="F176" s="310" t="s">
        <v>579</v>
      </c>
      <c r="G176" s="291"/>
      <c r="H176" s="291" t="s">
        <v>2161</v>
      </c>
      <c r="I176" s="291" t="s">
        <v>2162</v>
      </c>
      <c r="J176" s="291">
        <v>1</v>
      </c>
      <c r="K176" s="332"/>
    </row>
    <row r="177" spans="2:11" ht="15" customHeight="1">
      <c r="B177" s="311"/>
      <c r="C177" s="291" t="s">
        <v>52</v>
      </c>
      <c r="D177" s="291"/>
      <c r="E177" s="291"/>
      <c r="F177" s="310" t="s">
        <v>579</v>
      </c>
      <c r="G177" s="291"/>
      <c r="H177" s="291" t="s">
        <v>2163</v>
      </c>
      <c r="I177" s="291" t="s">
        <v>2094</v>
      </c>
      <c r="J177" s="291">
        <v>20</v>
      </c>
      <c r="K177" s="332"/>
    </row>
    <row r="178" spans="2:11" ht="15" customHeight="1">
      <c r="B178" s="311"/>
      <c r="C178" s="291" t="s">
        <v>140</v>
      </c>
      <c r="D178" s="291"/>
      <c r="E178" s="291"/>
      <c r="F178" s="310" t="s">
        <v>579</v>
      </c>
      <c r="G178" s="291"/>
      <c r="H178" s="291" t="s">
        <v>2164</v>
      </c>
      <c r="I178" s="291" t="s">
        <v>2094</v>
      </c>
      <c r="J178" s="291">
        <v>255</v>
      </c>
      <c r="K178" s="332"/>
    </row>
    <row r="179" spans="2:11" ht="15" customHeight="1">
      <c r="B179" s="311"/>
      <c r="C179" s="291" t="s">
        <v>141</v>
      </c>
      <c r="D179" s="291"/>
      <c r="E179" s="291"/>
      <c r="F179" s="310" t="s">
        <v>579</v>
      </c>
      <c r="G179" s="291"/>
      <c r="H179" s="291" t="s">
        <v>2058</v>
      </c>
      <c r="I179" s="291" t="s">
        <v>2094</v>
      </c>
      <c r="J179" s="291">
        <v>10</v>
      </c>
      <c r="K179" s="332"/>
    </row>
    <row r="180" spans="2:11" ht="15" customHeight="1">
      <c r="B180" s="311"/>
      <c r="C180" s="291" t="s">
        <v>142</v>
      </c>
      <c r="D180" s="291"/>
      <c r="E180" s="291"/>
      <c r="F180" s="310" t="s">
        <v>579</v>
      </c>
      <c r="G180" s="291"/>
      <c r="H180" s="291" t="s">
        <v>2165</v>
      </c>
      <c r="I180" s="291" t="s">
        <v>2126</v>
      </c>
      <c r="J180" s="291"/>
      <c r="K180" s="332"/>
    </row>
    <row r="181" spans="2:11" ht="15" customHeight="1">
      <c r="B181" s="311"/>
      <c r="C181" s="291" t="s">
        <v>2166</v>
      </c>
      <c r="D181" s="291"/>
      <c r="E181" s="291"/>
      <c r="F181" s="310" t="s">
        <v>579</v>
      </c>
      <c r="G181" s="291"/>
      <c r="H181" s="291" t="s">
        <v>2167</v>
      </c>
      <c r="I181" s="291" t="s">
        <v>2126</v>
      </c>
      <c r="J181" s="291"/>
      <c r="K181" s="332"/>
    </row>
    <row r="182" spans="2:11" ht="15" customHeight="1">
      <c r="B182" s="311"/>
      <c r="C182" s="291" t="s">
        <v>2155</v>
      </c>
      <c r="D182" s="291"/>
      <c r="E182" s="291"/>
      <c r="F182" s="310" t="s">
        <v>579</v>
      </c>
      <c r="G182" s="291"/>
      <c r="H182" s="291" t="s">
        <v>2168</v>
      </c>
      <c r="I182" s="291" t="s">
        <v>2126</v>
      </c>
      <c r="J182" s="291"/>
      <c r="K182" s="332"/>
    </row>
    <row r="183" spans="2:11" ht="15" customHeight="1">
      <c r="B183" s="311"/>
      <c r="C183" s="291" t="s">
        <v>144</v>
      </c>
      <c r="D183" s="291"/>
      <c r="E183" s="291"/>
      <c r="F183" s="310" t="s">
        <v>2098</v>
      </c>
      <c r="G183" s="291"/>
      <c r="H183" s="291" t="s">
        <v>2169</v>
      </c>
      <c r="I183" s="291" t="s">
        <v>2094</v>
      </c>
      <c r="J183" s="291">
        <v>50</v>
      </c>
      <c r="K183" s="332"/>
    </row>
    <row r="184" spans="2:11" ht="15" customHeight="1">
      <c r="B184" s="311"/>
      <c r="C184" s="291" t="s">
        <v>2170</v>
      </c>
      <c r="D184" s="291"/>
      <c r="E184" s="291"/>
      <c r="F184" s="310" t="s">
        <v>2098</v>
      </c>
      <c r="G184" s="291"/>
      <c r="H184" s="291" t="s">
        <v>2171</v>
      </c>
      <c r="I184" s="291" t="s">
        <v>2172</v>
      </c>
      <c r="J184" s="291"/>
      <c r="K184" s="332"/>
    </row>
    <row r="185" spans="2:11" ht="15" customHeight="1">
      <c r="B185" s="311"/>
      <c r="C185" s="291" t="s">
        <v>2173</v>
      </c>
      <c r="D185" s="291"/>
      <c r="E185" s="291"/>
      <c r="F185" s="310" t="s">
        <v>2098</v>
      </c>
      <c r="G185" s="291"/>
      <c r="H185" s="291" t="s">
        <v>2174</v>
      </c>
      <c r="I185" s="291" t="s">
        <v>2172</v>
      </c>
      <c r="J185" s="291"/>
      <c r="K185" s="332"/>
    </row>
    <row r="186" spans="2:11" ht="15" customHeight="1">
      <c r="B186" s="311"/>
      <c r="C186" s="291" t="s">
        <v>2175</v>
      </c>
      <c r="D186" s="291"/>
      <c r="E186" s="291"/>
      <c r="F186" s="310" t="s">
        <v>2098</v>
      </c>
      <c r="G186" s="291"/>
      <c r="H186" s="291" t="s">
        <v>2176</v>
      </c>
      <c r="I186" s="291" t="s">
        <v>2172</v>
      </c>
      <c r="J186" s="291"/>
      <c r="K186" s="332"/>
    </row>
    <row r="187" spans="2:11" ht="15" customHeight="1">
      <c r="B187" s="311"/>
      <c r="C187" s="344" t="s">
        <v>2177</v>
      </c>
      <c r="D187" s="291"/>
      <c r="E187" s="291"/>
      <c r="F187" s="310" t="s">
        <v>2098</v>
      </c>
      <c r="G187" s="291"/>
      <c r="H187" s="291" t="s">
        <v>2178</v>
      </c>
      <c r="I187" s="291" t="s">
        <v>2179</v>
      </c>
      <c r="J187" s="345" t="s">
        <v>2180</v>
      </c>
      <c r="K187" s="332"/>
    </row>
    <row r="188" spans="2:11" ht="15" customHeight="1">
      <c r="B188" s="311"/>
      <c r="C188" s="296" t="s">
        <v>41</v>
      </c>
      <c r="D188" s="291"/>
      <c r="E188" s="291"/>
      <c r="F188" s="310" t="s">
        <v>579</v>
      </c>
      <c r="G188" s="291"/>
      <c r="H188" s="287" t="s">
        <v>2181</v>
      </c>
      <c r="I188" s="291" t="s">
        <v>2182</v>
      </c>
      <c r="J188" s="291"/>
      <c r="K188" s="332"/>
    </row>
    <row r="189" spans="2:11" ht="15" customHeight="1">
      <c r="B189" s="311"/>
      <c r="C189" s="296" t="s">
        <v>2183</v>
      </c>
      <c r="D189" s="291"/>
      <c r="E189" s="291"/>
      <c r="F189" s="310" t="s">
        <v>579</v>
      </c>
      <c r="G189" s="291"/>
      <c r="H189" s="291" t="s">
        <v>2184</v>
      </c>
      <c r="I189" s="291" t="s">
        <v>2126</v>
      </c>
      <c r="J189" s="291"/>
      <c r="K189" s="332"/>
    </row>
    <row r="190" spans="2:11" ht="15" customHeight="1">
      <c r="B190" s="311"/>
      <c r="C190" s="296" t="s">
        <v>2185</v>
      </c>
      <c r="D190" s="291"/>
      <c r="E190" s="291"/>
      <c r="F190" s="310" t="s">
        <v>579</v>
      </c>
      <c r="G190" s="291"/>
      <c r="H190" s="291" t="s">
        <v>2186</v>
      </c>
      <c r="I190" s="291" t="s">
        <v>2126</v>
      </c>
      <c r="J190" s="291"/>
      <c r="K190" s="332"/>
    </row>
    <row r="191" spans="2:11" ht="15" customHeight="1">
      <c r="B191" s="311"/>
      <c r="C191" s="296" t="s">
        <v>2187</v>
      </c>
      <c r="D191" s="291"/>
      <c r="E191" s="291"/>
      <c r="F191" s="310" t="s">
        <v>2098</v>
      </c>
      <c r="G191" s="291"/>
      <c r="H191" s="291" t="s">
        <v>2188</v>
      </c>
      <c r="I191" s="291" t="s">
        <v>2126</v>
      </c>
      <c r="J191" s="291"/>
      <c r="K191" s="332"/>
    </row>
    <row r="192" spans="2:11" ht="15" customHeight="1">
      <c r="B192" s="338"/>
      <c r="C192" s="346"/>
      <c r="D192" s="320"/>
      <c r="E192" s="320"/>
      <c r="F192" s="320"/>
      <c r="G192" s="320"/>
      <c r="H192" s="320"/>
      <c r="I192" s="320"/>
      <c r="J192" s="320"/>
      <c r="K192" s="339"/>
    </row>
    <row r="193" spans="2:11" ht="18.75" customHeight="1">
      <c r="B193" s="287"/>
      <c r="C193" s="291"/>
      <c r="D193" s="291"/>
      <c r="E193" s="291"/>
      <c r="F193" s="310"/>
      <c r="G193" s="291"/>
      <c r="H193" s="291"/>
      <c r="I193" s="291"/>
      <c r="J193" s="291"/>
      <c r="K193" s="287"/>
    </row>
    <row r="194" spans="2:11" ht="18.75" customHeight="1">
      <c r="B194" s="287"/>
      <c r="C194" s="291"/>
      <c r="D194" s="291"/>
      <c r="E194" s="291"/>
      <c r="F194" s="310"/>
      <c r="G194" s="291"/>
      <c r="H194" s="291"/>
      <c r="I194" s="291"/>
      <c r="J194" s="291"/>
      <c r="K194" s="287"/>
    </row>
    <row r="195" spans="2:11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spans="2:11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1">
      <c r="B197" s="282"/>
      <c r="C197" s="408" t="s">
        <v>2189</v>
      </c>
      <c r="D197" s="408"/>
      <c r="E197" s="408"/>
      <c r="F197" s="408"/>
      <c r="G197" s="408"/>
      <c r="H197" s="408"/>
      <c r="I197" s="408"/>
      <c r="J197" s="408"/>
      <c r="K197" s="283"/>
    </row>
    <row r="198" spans="2:11" ht="25.5" customHeight="1">
      <c r="B198" s="282"/>
      <c r="C198" s="347" t="s">
        <v>2190</v>
      </c>
      <c r="D198" s="347"/>
      <c r="E198" s="347"/>
      <c r="F198" s="347" t="s">
        <v>2191</v>
      </c>
      <c r="G198" s="348"/>
      <c r="H198" s="412" t="s">
        <v>2192</v>
      </c>
      <c r="I198" s="412"/>
      <c r="J198" s="412"/>
      <c r="K198" s="283"/>
    </row>
    <row r="199" spans="2:11" ht="5.25" customHeight="1">
      <c r="B199" s="311"/>
      <c r="C199" s="308"/>
      <c r="D199" s="308"/>
      <c r="E199" s="308"/>
      <c r="F199" s="308"/>
      <c r="G199" s="291"/>
      <c r="H199" s="308"/>
      <c r="I199" s="308"/>
      <c r="J199" s="308"/>
      <c r="K199" s="332"/>
    </row>
    <row r="200" spans="2:11" ht="15" customHeight="1">
      <c r="B200" s="311"/>
      <c r="C200" s="291" t="s">
        <v>2182</v>
      </c>
      <c r="D200" s="291"/>
      <c r="E200" s="291"/>
      <c r="F200" s="310" t="s">
        <v>42</v>
      </c>
      <c r="G200" s="291"/>
      <c r="H200" s="413" t="s">
        <v>2193</v>
      </c>
      <c r="I200" s="413"/>
      <c r="J200" s="413"/>
      <c r="K200" s="332"/>
    </row>
    <row r="201" spans="2:11" ht="15" customHeight="1">
      <c r="B201" s="311"/>
      <c r="C201" s="317"/>
      <c r="D201" s="291"/>
      <c r="E201" s="291"/>
      <c r="F201" s="310" t="s">
        <v>43</v>
      </c>
      <c r="G201" s="291"/>
      <c r="H201" s="413" t="s">
        <v>2194</v>
      </c>
      <c r="I201" s="413"/>
      <c r="J201" s="413"/>
      <c r="K201" s="332"/>
    </row>
    <row r="202" spans="2:11" ht="15" customHeight="1">
      <c r="B202" s="311"/>
      <c r="C202" s="317"/>
      <c r="D202" s="291"/>
      <c r="E202" s="291"/>
      <c r="F202" s="310" t="s">
        <v>46</v>
      </c>
      <c r="G202" s="291"/>
      <c r="H202" s="413" t="s">
        <v>2195</v>
      </c>
      <c r="I202" s="413"/>
      <c r="J202" s="413"/>
      <c r="K202" s="332"/>
    </row>
    <row r="203" spans="2:11" ht="15" customHeight="1">
      <c r="B203" s="311"/>
      <c r="C203" s="291"/>
      <c r="D203" s="291"/>
      <c r="E203" s="291"/>
      <c r="F203" s="310" t="s">
        <v>44</v>
      </c>
      <c r="G203" s="291"/>
      <c r="H203" s="413" t="s">
        <v>2196</v>
      </c>
      <c r="I203" s="413"/>
      <c r="J203" s="413"/>
      <c r="K203" s="332"/>
    </row>
    <row r="204" spans="2:11" ht="15" customHeight="1">
      <c r="B204" s="311"/>
      <c r="C204" s="291"/>
      <c r="D204" s="291"/>
      <c r="E204" s="291"/>
      <c r="F204" s="310" t="s">
        <v>45</v>
      </c>
      <c r="G204" s="291"/>
      <c r="H204" s="413" t="s">
        <v>2197</v>
      </c>
      <c r="I204" s="413"/>
      <c r="J204" s="413"/>
      <c r="K204" s="332"/>
    </row>
    <row r="205" spans="2:11" ht="15" customHeight="1">
      <c r="B205" s="311"/>
      <c r="C205" s="291"/>
      <c r="D205" s="291"/>
      <c r="E205" s="291"/>
      <c r="F205" s="310"/>
      <c r="G205" s="291"/>
      <c r="H205" s="291"/>
      <c r="I205" s="291"/>
      <c r="J205" s="291"/>
      <c r="K205" s="332"/>
    </row>
    <row r="206" spans="2:11" ht="15" customHeight="1">
      <c r="B206" s="311"/>
      <c r="C206" s="291" t="s">
        <v>2138</v>
      </c>
      <c r="D206" s="291"/>
      <c r="E206" s="291"/>
      <c r="F206" s="310" t="s">
        <v>78</v>
      </c>
      <c r="G206" s="291"/>
      <c r="H206" s="413" t="s">
        <v>2198</v>
      </c>
      <c r="I206" s="413"/>
      <c r="J206" s="413"/>
      <c r="K206" s="332"/>
    </row>
    <row r="207" spans="2:11" ht="15" customHeight="1">
      <c r="B207" s="311"/>
      <c r="C207" s="317"/>
      <c r="D207" s="291"/>
      <c r="E207" s="291"/>
      <c r="F207" s="310" t="s">
        <v>2037</v>
      </c>
      <c r="G207" s="291"/>
      <c r="H207" s="413" t="s">
        <v>2038</v>
      </c>
      <c r="I207" s="413"/>
      <c r="J207" s="413"/>
      <c r="K207" s="332"/>
    </row>
    <row r="208" spans="2:11" ht="15" customHeight="1">
      <c r="B208" s="311"/>
      <c r="C208" s="291"/>
      <c r="D208" s="291"/>
      <c r="E208" s="291"/>
      <c r="F208" s="310" t="s">
        <v>2035</v>
      </c>
      <c r="G208" s="291"/>
      <c r="H208" s="413" t="s">
        <v>2199</v>
      </c>
      <c r="I208" s="413"/>
      <c r="J208" s="413"/>
      <c r="K208" s="332"/>
    </row>
    <row r="209" spans="2:11" ht="15" customHeight="1">
      <c r="B209" s="349"/>
      <c r="C209" s="317"/>
      <c r="D209" s="317"/>
      <c r="E209" s="317"/>
      <c r="F209" s="310" t="s">
        <v>2039</v>
      </c>
      <c r="G209" s="296"/>
      <c r="H209" s="414" t="s">
        <v>2040</v>
      </c>
      <c r="I209" s="414"/>
      <c r="J209" s="414"/>
      <c r="K209" s="350"/>
    </row>
    <row r="210" spans="2:11" ht="15" customHeight="1">
      <c r="B210" s="349"/>
      <c r="C210" s="317"/>
      <c r="D210" s="317"/>
      <c r="E210" s="317"/>
      <c r="F210" s="310" t="s">
        <v>2041</v>
      </c>
      <c r="G210" s="296"/>
      <c r="H210" s="414" t="s">
        <v>2200</v>
      </c>
      <c r="I210" s="414"/>
      <c r="J210" s="414"/>
      <c r="K210" s="350"/>
    </row>
    <row r="211" spans="2:11" ht="15" customHeight="1">
      <c r="B211" s="349"/>
      <c r="C211" s="317"/>
      <c r="D211" s="317"/>
      <c r="E211" s="317"/>
      <c r="F211" s="351"/>
      <c r="G211" s="296"/>
      <c r="H211" s="352"/>
      <c r="I211" s="352"/>
      <c r="J211" s="352"/>
      <c r="K211" s="350"/>
    </row>
    <row r="212" spans="2:11" ht="15" customHeight="1">
      <c r="B212" s="349"/>
      <c r="C212" s="291" t="s">
        <v>2162</v>
      </c>
      <c r="D212" s="317"/>
      <c r="E212" s="317"/>
      <c r="F212" s="310">
        <v>1</v>
      </c>
      <c r="G212" s="296"/>
      <c r="H212" s="414" t="s">
        <v>2201</v>
      </c>
      <c r="I212" s="414"/>
      <c r="J212" s="414"/>
      <c r="K212" s="350"/>
    </row>
    <row r="213" spans="2:11" ht="15" customHeight="1">
      <c r="B213" s="349"/>
      <c r="C213" s="317"/>
      <c r="D213" s="317"/>
      <c r="E213" s="317"/>
      <c r="F213" s="310">
        <v>2</v>
      </c>
      <c r="G213" s="296"/>
      <c r="H213" s="414" t="s">
        <v>2202</v>
      </c>
      <c r="I213" s="414"/>
      <c r="J213" s="414"/>
      <c r="K213" s="350"/>
    </row>
    <row r="214" spans="2:11" ht="15" customHeight="1">
      <c r="B214" s="349"/>
      <c r="C214" s="317"/>
      <c r="D214" s="317"/>
      <c r="E214" s="317"/>
      <c r="F214" s="310">
        <v>3</v>
      </c>
      <c r="G214" s="296"/>
      <c r="H214" s="414" t="s">
        <v>2203</v>
      </c>
      <c r="I214" s="414"/>
      <c r="J214" s="414"/>
      <c r="K214" s="350"/>
    </row>
    <row r="215" spans="2:11" ht="15" customHeight="1">
      <c r="B215" s="349"/>
      <c r="C215" s="317"/>
      <c r="D215" s="317"/>
      <c r="E215" s="317"/>
      <c r="F215" s="310">
        <v>4</v>
      </c>
      <c r="G215" s="296"/>
      <c r="H215" s="414" t="s">
        <v>2204</v>
      </c>
      <c r="I215" s="414"/>
      <c r="J215" s="414"/>
      <c r="K215" s="350"/>
    </row>
    <row r="216" spans="2:11" ht="12.75" customHeight="1">
      <c r="B216" s="353"/>
      <c r="C216" s="354"/>
      <c r="D216" s="354"/>
      <c r="E216" s="354"/>
      <c r="F216" s="354"/>
      <c r="G216" s="354"/>
      <c r="H216" s="354"/>
      <c r="I216" s="354"/>
      <c r="J216" s="354"/>
      <c r="K216" s="35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SO 01 Stavební úpravy</vt:lpstr>
      <vt:lpstr>02 - SO 02 Komunikace</vt:lpstr>
      <vt:lpstr>06 - SO 06 Kanalizace</vt:lpstr>
      <vt:lpstr>06.1 - SO 06.1 Kanalizačn...</vt:lpstr>
      <vt:lpstr>06.2 - SO 06.2 Kanalizačn...</vt:lpstr>
      <vt:lpstr>07 - SO 07 Vodovod</vt:lpstr>
      <vt:lpstr>07.1 - SO 07.1 Vodovodní ...</vt:lpstr>
      <vt:lpstr>07.2 - SO 07.2 Vodovodní ...</vt:lpstr>
      <vt:lpstr>03 - SO 03 Veřejné osvětlení</vt:lpstr>
      <vt:lpstr>04 - SO 04 Terénní a sado...</vt:lpstr>
      <vt:lpstr>Pokyny pro vyplnění</vt:lpstr>
      <vt:lpstr>'01 - SO 01 Stavební úpravy'!Názvy_tisku</vt:lpstr>
      <vt:lpstr>'02 - SO 02 Komunikace'!Názvy_tisku</vt:lpstr>
      <vt:lpstr>'03 - SO 03 Veřejné osvětlení'!Názvy_tisku</vt:lpstr>
      <vt:lpstr>'04 - SO 04 Terénní a sado...'!Názvy_tisku</vt:lpstr>
      <vt:lpstr>'06 - SO 06 Kanalizace'!Názvy_tisku</vt:lpstr>
      <vt:lpstr>'06.1 - SO 06.1 Kanalizačn...'!Názvy_tisku</vt:lpstr>
      <vt:lpstr>'06.2 - SO 06.2 Kanalizačn...'!Názvy_tisku</vt:lpstr>
      <vt:lpstr>'07 - SO 07 Vodovod'!Názvy_tisku</vt:lpstr>
      <vt:lpstr>'07.1 - SO 07.1 Vodovodní ...'!Názvy_tisku</vt:lpstr>
      <vt:lpstr>'07.2 - SO 07.2 Vodovodní ...'!Názvy_tisku</vt:lpstr>
      <vt:lpstr>'Rekapitulace stavby'!Názvy_tisku</vt:lpstr>
      <vt:lpstr>'01 - SO 01 Stavební úpravy'!Oblast_tisku</vt:lpstr>
      <vt:lpstr>'02 - SO 02 Komunikace'!Oblast_tisku</vt:lpstr>
      <vt:lpstr>'03 - SO 03 Veřejné osvětlení'!Oblast_tisku</vt:lpstr>
      <vt:lpstr>'04 - SO 04 Terénní a sado...'!Oblast_tisku</vt:lpstr>
      <vt:lpstr>'06 - SO 06 Kanalizace'!Oblast_tisku</vt:lpstr>
      <vt:lpstr>'06.1 - SO 06.1 Kanalizačn...'!Oblast_tisku</vt:lpstr>
      <vt:lpstr>'06.2 - SO 06.2 Kanalizačn...'!Oblast_tisku</vt:lpstr>
      <vt:lpstr>'07 - SO 07 Vodovod'!Oblast_tisku</vt:lpstr>
      <vt:lpstr>'07.1 - SO 07.1 Vodovodní ...'!Oblast_tisku</vt:lpstr>
      <vt:lpstr>'07.2 - SO 07.2 Vodovodní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2019-01-07T07:23:20Z</dcterms:created>
  <dcterms:modified xsi:type="dcterms:W3CDTF">2019-01-07T07:25:13Z</dcterms:modified>
</cp:coreProperties>
</file>