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030a - Rekonstrukce kotel..." sheetId="2" r:id="rId2"/>
    <sheet name="030b - Rekonstrukce kotel..." sheetId="3" r:id="rId3"/>
    <sheet name="030c - Rekonstrukce kotel..." sheetId="4" r:id="rId4"/>
    <sheet name="030d - Rekonstrukce kotel..." sheetId="5" r:id="rId5"/>
    <sheet name="030e - Rekonstrukce kotel..." sheetId="6" r:id="rId6"/>
    <sheet name="040 - Vedlejší a ostatní ..." sheetId="7" r:id="rId7"/>
  </sheets>
  <definedNames>
    <definedName name="_xlnm.Print_Area" localSheetId="0">'Rekapitulace stavby'!$D$4:$AO$36,'Rekapitulace stavby'!$C$42:$AQ$61</definedName>
    <definedName name="_xlnm.Print_Titles" localSheetId="0">'Rekapitulace stavby'!$52:$52</definedName>
    <definedName name="_xlnm._FilterDatabase" localSheetId="1" hidden="1">'030a - Rekonstrukce kotel...'!$C$87:$K$172</definedName>
    <definedName name="_xlnm.Print_Area" localSheetId="1">'030a - Rekonstrukce kotel...'!$C$4:$J$39,'030a - Rekonstrukce kotel...'!$C$45:$J$69,'030a - Rekonstrukce kotel...'!$C$75:$K$172</definedName>
    <definedName name="_xlnm.Print_Titles" localSheetId="1">'030a - Rekonstrukce kotel...'!$87:$87</definedName>
    <definedName name="_xlnm._FilterDatabase" localSheetId="2" hidden="1">'030b - Rekonstrukce kotel...'!$C$89:$K$256</definedName>
    <definedName name="_xlnm.Print_Area" localSheetId="2">'030b - Rekonstrukce kotel...'!$C$4:$J$39,'030b - Rekonstrukce kotel...'!$C$45:$J$71,'030b - Rekonstrukce kotel...'!$C$77:$K$256</definedName>
    <definedName name="_xlnm.Print_Titles" localSheetId="2">'030b - Rekonstrukce kotel...'!$89:$89</definedName>
    <definedName name="_xlnm._FilterDatabase" localSheetId="3" hidden="1">'030c - Rekonstrukce kotel...'!$C$88:$K$142</definedName>
    <definedName name="_xlnm.Print_Area" localSheetId="3">'030c - Rekonstrukce kotel...'!$C$4:$J$39,'030c - Rekonstrukce kotel...'!$C$45:$J$70,'030c - Rekonstrukce kotel...'!$C$76:$K$142</definedName>
    <definedName name="_xlnm.Print_Titles" localSheetId="3">'030c - Rekonstrukce kotel...'!$88:$88</definedName>
    <definedName name="_xlnm._FilterDatabase" localSheetId="4" hidden="1">'030d - Rekonstrukce kotel...'!$C$81:$K$115</definedName>
    <definedName name="_xlnm.Print_Area" localSheetId="4">'030d - Rekonstrukce kotel...'!$C$4:$J$39,'030d - Rekonstrukce kotel...'!$C$45:$J$63,'030d - Rekonstrukce kotel...'!$C$69:$K$115</definedName>
    <definedName name="_xlnm.Print_Titles" localSheetId="4">'030d - Rekonstrukce kotel...'!$81:$81</definedName>
    <definedName name="_xlnm._FilterDatabase" localSheetId="5" hidden="1">'030e - Rekonstrukce kotel...'!$C$80:$K$84</definedName>
    <definedName name="_xlnm.Print_Area" localSheetId="5">'030e - Rekonstrukce kotel...'!$C$4:$J$39,'030e - Rekonstrukce kotel...'!$C$45:$J$62,'030e - Rekonstrukce kotel...'!$C$68:$K$84</definedName>
    <definedName name="_xlnm.Print_Titles" localSheetId="5">'030e - Rekonstrukce kotel...'!$80:$80</definedName>
    <definedName name="_xlnm._FilterDatabase" localSheetId="6" hidden="1">'040 - Vedlejší a ostatní ...'!$C$80:$K$90</definedName>
    <definedName name="_xlnm.Print_Area" localSheetId="6">'040 - Vedlejší a ostatní ...'!$C$4:$J$39,'040 - Vedlejší a ostatní ...'!$C$45:$J$62,'040 - Vedlejší a ostatní ...'!$C$68:$K$90</definedName>
    <definedName name="_xlnm.Print_Titles" localSheetId="6">'040 - Vedlejší a ostatní ...'!$80:$80</definedName>
  </definedNames>
  <calcPr/>
</workbook>
</file>

<file path=xl/calcChain.xml><?xml version="1.0" encoding="utf-8"?>
<calcChain xmlns="http://schemas.openxmlformats.org/spreadsheetml/2006/main">
  <c i="7" r="J37"/>
  <c r="J36"/>
  <c i="1" r="AY60"/>
  <c i="7" r="J35"/>
  <c i="1" r="AX60"/>
  <c i="7" r="BI90"/>
  <c r="BH90"/>
  <c r="BG90"/>
  <c r="BF90"/>
  <c r="T90"/>
  <c r="R90"/>
  <c r="P90"/>
  <c r="BK90"/>
  <c r="J90"/>
  <c r="BE90"/>
  <c r="BI89"/>
  <c r="BH89"/>
  <c r="BG89"/>
  <c r="BF89"/>
  <c r="T89"/>
  <c r="R89"/>
  <c r="P89"/>
  <c r="BK89"/>
  <c r="J89"/>
  <c r="BE89"/>
  <c r="BI88"/>
  <c r="BH88"/>
  <c r="BG88"/>
  <c r="BF88"/>
  <c r="T88"/>
  <c r="R88"/>
  <c r="P88"/>
  <c r="BK88"/>
  <c r="J88"/>
  <c r="BE88"/>
  <c r="BI87"/>
  <c r="BH87"/>
  <c r="BG87"/>
  <c r="BF87"/>
  <c r="T87"/>
  <c r="R87"/>
  <c r="P87"/>
  <c r="BK87"/>
  <c r="J87"/>
  <c r="BE87"/>
  <c r="BI86"/>
  <c r="BH86"/>
  <c r="BG86"/>
  <c r="BF86"/>
  <c r="T86"/>
  <c r="R86"/>
  <c r="P86"/>
  <c r="BK86"/>
  <c r="J86"/>
  <c r="BE86"/>
  <c r="BI85"/>
  <c r="BH85"/>
  <c r="BG85"/>
  <c r="BF85"/>
  <c r="T85"/>
  <c r="R85"/>
  <c r="P85"/>
  <c r="BK85"/>
  <c r="J85"/>
  <c r="BE85"/>
  <c r="BI84"/>
  <c r="F37"/>
  <c i="1" r="BD60"/>
  <c i="7" r="BH84"/>
  <c r="F36"/>
  <c i="1" r="BC60"/>
  <c i="7" r="BG84"/>
  <c r="F35"/>
  <c i="1" r="BB60"/>
  <c i="7" r="BF84"/>
  <c r="J34"/>
  <c i="1" r="AW60"/>
  <c i="7" r="F34"/>
  <c i="1" r="BA60"/>
  <c i="7" r="T84"/>
  <c r="T83"/>
  <c r="T82"/>
  <c r="T81"/>
  <c r="R84"/>
  <c r="R83"/>
  <c r="R82"/>
  <c r="R81"/>
  <c r="P84"/>
  <c r="P83"/>
  <c r="P82"/>
  <c r="P81"/>
  <c i="1" r="AU60"/>
  <c i="7" r="BK84"/>
  <c r="BK83"/>
  <c r="J83"/>
  <c r="BK82"/>
  <c r="J82"/>
  <c r="BK81"/>
  <c r="J81"/>
  <c r="J59"/>
  <c r="J30"/>
  <c i="1" r="AG60"/>
  <c i="7" r="J84"/>
  <c r="BE84"/>
  <c r="J33"/>
  <c i="1" r="AV60"/>
  <c i="7" r="F33"/>
  <c i="1" r="AZ60"/>
  <c i="7" r="J61"/>
  <c r="J60"/>
  <c r="F75"/>
  <c r="E73"/>
  <c r="F52"/>
  <c r="E50"/>
  <c r="J39"/>
  <c r="J24"/>
  <c r="E24"/>
  <c r="J78"/>
  <c r="J55"/>
  <c r="J23"/>
  <c r="J21"/>
  <c r="E21"/>
  <c r="J77"/>
  <c r="J54"/>
  <c r="J20"/>
  <c r="J18"/>
  <c r="E18"/>
  <c r="F78"/>
  <c r="F55"/>
  <c r="J17"/>
  <c r="J15"/>
  <c r="E15"/>
  <c r="F77"/>
  <c r="F54"/>
  <c r="J14"/>
  <c r="J12"/>
  <c r="J75"/>
  <c r="J52"/>
  <c r="E7"/>
  <c r="E71"/>
  <c r="E48"/>
  <c i="6" r="J37"/>
  <c r="J36"/>
  <c i="1" r="AY59"/>
  <c i="6" r="J35"/>
  <c i="1" r="AX59"/>
  <c i="6" r="BI84"/>
  <c r="F37"/>
  <c i="1" r="BD59"/>
  <c i="6" r="BH84"/>
  <c r="F36"/>
  <c i="1" r="BC59"/>
  <c i="6" r="BG84"/>
  <c r="F35"/>
  <c i="1" r="BB59"/>
  <c i="6" r="BF84"/>
  <c r="J34"/>
  <c i="1" r="AW59"/>
  <c i="6" r="F34"/>
  <c i="1" r="BA59"/>
  <c i="6" r="T84"/>
  <c r="T83"/>
  <c r="T82"/>
  <c r="T81"/>
  <c r="R84"/>
  <c r="R83"/>
  <c r="R82"/>
  <c r="R81"/>
  <c r="P84"/>
  <c r="P83"/>
  <c r="P82"/>
  <c r="P81"/>
  <c i="1" r="AU59"/>
  <c i="6" r="BK84"/>
  <c r="BK83"/>
  <c r="J83"/>
  <c r="BK82"/>
  <c r="J82"/>
  <c r="BK81"/>
  <c r="J81"/>
  <c r="J59"/>
  <c r="J30"/>
  <c i="1" r="AG59"/>
  <c i="6" r="J84"/>
  <c r="BE84"/>
  <c r="J33"/>
  <c i="1" r="AV59"/>
  <c i="6" r="F33"/>
  <c i="1" r="AZ59"/>
  <c i="6" r="J61"/>
  <c r="J60"/>
  <c r="F75"/>
  <c r="E73"/>
  <c r="F52"/>
  <c r="E50"/>
  <c r="J39"/>
  <c r="J24"/>
  <c r="E24"/>
  <c r="J78"/>
  <c r="J55"/>
  <c r="J23"/>
  <c r="J21"/>
  <c r="E21"/>
  <c r="J77"/>
  <c r="J54"/>
  <c r="J20"/>
  <c r="J18"/>
  <c r="E18"/>
  <c r="F78"/>
  <c r="F55"/>
  <c r="J17"/>
  <c r="J15"/>
  <c r="E15"/>
  <c r="F77"/>
  <c r="F54"/>
  <c r="J14"/>
  <c r="J12"/>
  <c r="J75"/>
  <c r="J52"/>
  <c r="E7"/>
  <c r="E71"/>
  <c r="E48"/>
  <c i="5" r="J37"/>
  <c r="J36"/>
  <c i="1" r="AY58"/>
  <c i="5" r="J35"/>
  <c i="1" r="AX58"/>
  <c i="5" r="BI115"/>
  <c r="BH115"/>
  <c r="BG115"/>
  <c r="BF115"/>
  <c r="T115"/>
  <c r="R115"/>
  <c r="P115"/>
  <c r="BK115"/>
  <c r="J115"/>
  <c r="BE115"/>
  <c r="BI114"/>
  <c r="BH114"/>
  <c r="BG114"/>
  <c r="BF114"/>
  <c r="T114"/>
  <c r="R114"/>
  <c r="P114"/>
  <c r="BK114"/>
  <c r="J114"/>
  <c r="BE114"/>
  <c r="BI113"/>
  <c r="BH113"/>
  <c r="BG113"/>
  <c r="BF113"/>
  <c r="T113"/>
  <c r="R113"/>
  <c r="P113"/>
  <c r="BK113"/>
  <c r="J113"/>
  <c r="BE113"/>
  <c r="BI112"/>
  <c r="BH112"/>
  <c r="BG112"/>
  <c r="BF112"/>
  <c r="T112"/>
  <c r="R112"/>
  <c r="P112"/>
  <c r="BK112"/>
  <c r="J112"/>
  <c r="BE112"/>
  <c r="BI111"/>
  <c r="BH111"/>
  <c r="BG111"/>
  <c r="BF111"/>
  <c r="T111"/>
  <c r="R111"/>
  <c r="P111"/>
  <c r="BK111"/>
  <c r="J111"/>
  <c r="BE111"/>
  <c r="BI110"/>
  <c r="BH110"/>
  <c r="BG110"/>
  <c r="BF110"/>
  <c r="T110"/>
  <c r="T109"/>
  <c r="R110"/>
  <c r="R109"/>
  <c r="P110"/>
  <c r="P109"/>
  <c r="BK110"/>
  <c r="BK109"/>
  <c r="J109"/>
  <c r="J110"/>
  <c r="BE110"/>
  <c r="J62"/>
  <c r="BI108"/>
  <c r="BH108"/>
  <c r="BG108"/>
  <c r="BF108"/>
  <c r="T108"/>
  <c r="R108"/>
  <c r="P108"/>
  <c r="BK108"/>
  <c r="J108"/>
  <c r="BE108"/>
  <c r="BI107"/>
  <c r="BH107"/>
  <c r="BG107"/>
  <c r="BF107"/>
  <c r="T107"/>
  <c r="R107"/>
  <c r="P107"/>
  <c r="BK107"/>
  <c r="J107"/>
  <c r="BE107"/>
  <c r="BI106"/>
  <c r="BH106"/>
  <c r="BG106"/>
  <c r="BF106"/>
  <c r="T106"/>
  <c r="R106"/>
  <c r="P106"/>
  <c r="BK106"/>
  <c r="J106"/>
  <c r="BE106"/>
  <c r="BI105"/>
  <c r="BH105"/>
  <c r="BG105"/>
  <c r="BF105"/>
  <c r="T105"/>
  <c r="R105"/>
  <c r="P105"/>
  <c r="BK105"/>
  <c r="J105"/>
  <c r="BE105"/>
  <c r="BI104"/>
  <c r="BH104"/>
  <c r="BG104"/>
  <c r="BF104"/>
  <c r="T104"/>
  <c r="R104"/>
  <c r="P104"/>
  <c r="BK104"/>
  <c r="J104"/>
  <c r="BE104"/>
  <c r="BI103"/>
  <c r="BH103"/>
  <c r="BG103"/>
  <c r="BF103"/>
  <c r="T103"/>
  <c r="R103"/>
  <c r="P103"/>
  <c r="BK103"/>
  <c r="J103"/>
  <c r="BE103"/>
  <c r="BI102"/>
  <c r="BH102"/>
  <c r="BG102"/>
  <c r="BF102"/>
  <c r="T102"/>
  <c r="R102"/>
  <c r="P102"/>
  <c r="BK102"/>
  <c r="J102"/>
  <c r="BE102"/>
  <c r="BI101"/>
  <c r="BH101"/>
  <c r="BG101"/>
  <c r="BF101"/>
  <c r="T101"/>
  <c r="R101"/>
  <c r="P101"/>
  <c r="BK101"/>
  <c r="J101"/>
  <c r="BE101"/>
  <c r="BI100"/>
  <c r="BH100"/>
  <c r="BG100"/>
  <c r="BF100"/>
  <c r="T100"/>
  <c r="R100"/>
  <c r="P100"/>
  <c r="BK100"/>
  <c r="J100"/>
  <c r="BE100"/>
  <c r="BI99"/>
  <c r="BH99"/>
  <c r="BG99"/>
  <c r="BF99"/>
  <c r="T99"/>
  <c r="R99"/>
  <c r="P99"/>
  <c r="BK99"/>
  <c r="J99"/>
  <c r="BE99"/>
  <c r="BI98"/>
  <c r="BH98"/>
  <c r="BG98"/>
  <c r="BF98"/>
  <c r="T98"/>
  <c r="R98"/>
  <c r="P98"/>
  <c r="BK98"/>
  <c r="J98"/>
  <c r="BE98"/>
  <c r="BI97"/>
  <c r="BH97"/>
  <c r="BG97"/>
  <c r="BF97"/>
  <c r="T97"/>
  <c r="R97"/>
  <c r="P97"/>
  <c r="BK97"/>
  <c r="J97"/>
  <c r="BE97"/>
  <c r="BI96"/>
  <c r="BH96"/>
  <c r="BG96"/>
  <c r="BF96"/>
  <c r="T96"/>
  <c r="R96"/>
  <c r="P96"/>
  <c r="BK96"/>
  <c r="J96"/>
  <c r="BE96"/>
  <c r="BI95"/>
  <c r="BH95"/>
  <c r="BG95"/>
  <c r="BF95"/>
  <c r="T95"/>
  <c r="R95"/>
  <c r="P95"/>
  <c r="BK95"/>
  <c r="J95"/>
  <c r="BE95"/>
  <c r="BI94"/>
  <c r="BH94"/>
  <c r="BG94"/>
  <c r="BF94"/>
  <c r="T94"/>
  <c r="R94"/>
  <c r="P94"/>
  <c r="BK94"/>
  <c r="J94"/>
  <c r="BE94"/>
  <c r="BI93"/>
  <c r="BH93"/>
  <c r="BG93"/>
  <c r="BF93"/>
  <c r="T93"/>
  <c r="R93"/>
  <c r="P93"/>
  <c r="BK93"/>
  <c r="J93"/>
  <c r="BE93"/>
  <c r="BI92"/>
  <c r="BH92"/>
  <c r="BG92"/>
  <c r="BF92"/>
  <c r="T92"/>
  <c r="R92"/>
  <c r="P92"/>
  <c r="BK92"/>
  <c r="J92"/>
  <c r="BE92"/>
  <c r="BI91"/>
  <c r="BH91"/>
  <c r="BG91"/>
  <c r="BF91"/>
  <c r="T91"/>
  <c r="R91"/>
  <c r="P91"/>
  <c r="BK91"/>
  <c r="J91"/>
  <c r="BE91"/>
  <c r="BI90"/>
  <c r="BH90"/>
  <c r="BG90"/>
  <c r="BF90"/>
  <c r="T90"/>
  <c r="R90"/>
  <c r="P90"/>
  <c r="BK90"/>
  <c r="J90"/>
  <c r="BE90"/>
  <c r="BI89"/>
  <c r="BH89"/>
  <c r="BG89"/>
  <c r="BF89"/>
  <c r="T89"/>
  <c r="R89"/>
  <c r="P89"/>
  <c r="BK89"/>
  <c r="J89"/>
  <c r="BE89"/>
  <c r="BI88"/>
  <c r="BH88"/>
  <c r="BG88"/>
  <c r="BF88"/>
  <c r="T88"/>
  <c r="R88"/>
  <c r="P88"/>
  <c r="BK88"/>
  <c r="J88"/>
  <c r="BE88"/>
  <c r="BI87"/>
  <c r="BH87"/>
  <c r="BG87"/>
  <c r="BF87"/>
  <c r="T87"/>
  <c r="R87"/>
  <c r="P87"/>
  <c r="BK87"/>
  <c r="J87"/>
  <c r="BE87"/>
  <c r="BI86"/>
  <c r="BH86"/>
  <c r="BG86"/>
  <c r="BF86"/>
  <c r="T86"/>
  <c r="R86"/>
  <c r="P86"/>
  <c r="BK86"/>
  <c r="J86"/>
  <c r="BE86"/>
  <c r="BI85"/>
  <c r="F37"/>
  <c i="1" r="BD58"/>
  <c i="5" r="BH85"/>
  <c r="F36"/>
  <c i="1" r="BC58"/>
  <c i="5" r="BG85"/>
  <c r="F35"/>
  <c i="1" r="BB58"/>
  <c i="5" r="BF85"/>
  <c r="J34"/>
  <c i="1" r="AW58"/>
  <c i="5" r="F34"/>
  <c i="1" r="BA58"/>
  <c i="5" r="T85"/>
  <c r="T84"/>
  <c r="T83"/>
  <c r="T82"/>
  <c r="R85"/>
  <c r="R84"/>
  <c r="R83"/>
  <c r="R82"/>
  <c r="P85"/>
  <c r="P84"/>
  <c r="P83"/>
  <c r="P82"/>
  <c i="1" r="AU58"/>
  <c i="5" r="BK85"/>
  <c r="BK84"/>
  <c r="J84"/>
  <c r="BK83"/>
  <c r="J83"/>
  <c r="BK82"/>
  <c r="J82"/>
  <c r="J59"/>
  <c r="J30"/>
  <c i="1" r="AG58"/>
  <c i="5" r="J85"/>
  <c r="BE85"/>
  <c r="J33"/>
  <c i="1" r="AV58"/>
  <c i="5" r="F33"/>
  <c i="1" r="AZ58"/>
  <c i="5" r="J61"/>
  <c r="J60"/>
  <c r="F76"/>
  <c r="E74"/>
  <c r="F52"/>
  <c r="E50"/>
  <c r="J39"/>
  <c r="J24"/>
  <c r="E24"/>
  <c r="J79"/>
  <c r="J55"/>
  <c r="J23"/>
  <c r="J21"/>
  <c r="E21"/>
  <c r="J78"/>
  <c r="J54"/>
  <c r="J20"/>
  <c r="J18"/>
  <c r="E18"/>
  <c r="F79"/>
  <c r="F55"/>
  <c r="J17"/>
  <c r="J15"/>
  <c r="E15"/>
  <c r="F78"/>
  <c r="F54"/>
  <c r="J14"/>
  <c r="J12"/>
  <c r="J76"/>
  <c r="J52"/>
  <c r="E7"/>
  <c r="E72"/>
  <c r="E48"/>
  <c i="4" r="J37"/>
  <c r="J36"/>
  <c i="1" r="AY57"/>
  <c i="4" r="J35"/>
  <c i="1" r="AX57"/>
  <c i="4" r="BI142"/>
  <c r="BH142"/>
  <c r="BG142"/>
  <c r="BF142"/>
  <c r="T142"/>
  <c r="T141"/>
  <c r="T140"/>
  <c r="R142"/>
  <c r="R141"/>
  <c r="R140"/>
  <c r="P142"/>
  <c r="P141"/>
  <c r="P140"/>
  <c r="BK142"/>
  <c r="BK141"/>
  <c r="J141"/>
  <c r="BK140"/>
  <c r="J140"/>
  <c r="J142"/>
  <c r="BE142"/>
  <c r="J69"/>
  <c r="J68"/>
  <c r="BI139"/>
  <c r="BH139"/>
  <c r="BG139"/>
  <c r="BF139"/>
  <c r="T139"/>
  <c r="T138"/>
  <c r="R139"/>
  <c r="R138"/>
  <c r="P139"/>
  <c r="P138"/>
  <c r="BK139"/>
  <c r="BK138"/>
  <c r="J138"/>
  <c r="J139"/>
  <c r="BE139"/>
  <c r="J67"/>
  <c r="BI137"/>
  <c r="BH137"/>
  <c r="BG137"/>
  <c r="BF137"/>
  <c r="T137"/>
  <c r="R137"/>
  <c r="P137"/>
  <c r="BK137"/>
  <c r="J137"/>
  <c r="BE137"/>
  <c r="BI136"/>
  <c r="BH136"/>
  <c r="BG136"/>
  <c r="BF136"/>
  <c r="T136"/>
  <c r="R136"/>
  <c r="P136"/>
  <c r="BK136"/>
  <c r="J136"/>
  <c r="BE136"/>
  <c r="BI135"/>
  <c r="BH135"/>
  <c r="BG135"/>
  <c r="BF135"/>
  <c r="T135"/>
  <c r="T134"/>
  <c r="R135"/>
  <c r="R134"/>
  <c r="P135"/>
  <c r="P134"/>
  <c r="BK135"/>
  <c r="BK134"/>
  <c r="J134"/>
  <c r="J135"/>
  <c r="BE135"/>
  <c r="J66"/>
  <c r="BI133"/>
  <c r="BH133"/>
  <c r="BG133"/>
  <c r="BF133"/>
  <c r="T133"/>
  <c r="R133"/>
  <c r="P133"/>
  <c r="BK133"/>
  <c r="J133"/>
  <c r="BE133"/>
  <c r="BI132"/>
  <c r="BH132"/>
  <c r="BG132"/>
  <c r="BF132"/>
  <c r="T132"/>
  <c r="R132"/>
  <c r="P132"/>
  <c r="BK132"/>
  <c r="J132"/>
  <c r="BE132"/>
  <c r="BI131"/>
  <c r="BH131"/>
  <c r="BG131"/>
  <c r="BF131"/>
  <c r="T131"/>
  <c r="R131"/>
  <c r="P131"/>
  <c r="BK131"/>
  <c r="J131"/>
  <c r="BE131"/>
  <c r="BI130"/>
  <c r="BH130"/>
  <c r="BG130"/>
  <c r="BF130"/>
  <c r="T130"/>
  <c r="R130"/>
  <c r="P130"/>
  <c r="BK130"/>
  <c r="J130"/>
  <c r="BE130"/>
  <c r="BI129"/>
  <c r="BH129"/>
  <c r="BG129"/>
  <c r="BF129"/>
  <c r="T129"/>
  <c r="R129"/>
  <c r="P129"/>
  <c r="BK129"/>
  <c r="J129"/>
  <c r="BE129"/>
  <c r="BI128"/>
  <c r="BH128"/>
  <c r="BG128"/>
  <c r="BF128"/>
  <c r="T128"/>
  <c r="R128"/>
  <c r="P128"/>
  <c r="BK128"/>
  <c r="J128"/>
  <c r="BE128"/>
  <c r="BI127"/>
  <c r="BH127"/>
  <c r="BG127"/>
  <c r="BF127"/>
  <c r="T127"/>
  <c r="R127"/>
  <c r="P127"/>
  <c r="BK127"/>
  <c r="J127"/>
  <c r="BE127"/>
  <c r="BI126"/>
  <c r="BH126"/>
  <c r="BG126"/>
  <c r="BF126"/>
  <c r="T126"/>
  <c r="R126"/>
  <c r="P126"/>
  <c r="BK126"/>
  <c r="J126"/>
  <c r="BE126"/>
  <c r="BI125"/>
  <c r="BH125"/>
  <c r="BG125"/>
  <c r="BF125"/>
  <c r="T125"/>
  <c r="R125"/>
  <c r="P125"/>
  <c r="BK125"/>
  <c r="J125"/>
  <c r="BE125"/>
  <c r="BI124"/>
  <c r="BH124"/>
  <c r="BG124"/>
  <c r="BF124"/>
  <c r="T124"/>
  <c r="R124"/>
  <c r="P124"/>
  <c r="BK124"/>
  <c r="J124"/>
  <c r="BE124"/>
  <c r="BI123"/>
  <c r="BH123"/>
  <c r="BG123"/>
  <c r="BF123"/>
  <c r="T123"/>
  <c r="T122"/>
  <c r="R123"/>
  <c r="R122"/>
  <c r="P123"/>
  <c r="P122"/>
  <c r="BK123"/>
  <c r="BK122"/>
  <c r="J122"/>
  <c r="J123"/>
  <c r="BE123"/>
  <c r="J65"/>
  <c r="BI121"/>
  <c r="BH121"/>
  <c r="BG121"/>
  <c r="BF121"/>
  <c r="T121"/>
  <c r="R121"/>
  <c r="P121"/>
  <c r="BK121"/>
  <c r="J121"/>
  <c r="BE121"/>
  <c r="BI120"/>
  <c r="BH120"/>
  <c r="BG120"/>
  <c r="BF120"/>
  <c r="T120"/>
  <c r="R120"/>
  <c r="P120"/>
  <c r="BK120"/>
  <c r="J120"/>
  <c r="BE120"/>
  <c r="BI119"/>
  <c r="BH119"/>
  <c r="BG119"/>
  <c r="BF119"/>
  <c r="T119"/>
  <c r="R119"/>
  <c r="P119"/>
  <c r="BK119"/>
  <c r="J119"/>
  <c r="BE119"/>
  <c r="BI118"/>
  <c r="BH118"/>
  <c r="BG118"/>
  <c r="BF118"/>
  <c r="T118"/>
  <c r="R118"/>
  <c r="P118"/>
  <c r="BK118"/>
  <c r="J118"/>
  <c r="BE118"/>
  <c r="BI117"/>
  <c r="BH117"/>
  <c r="BG117"/>
  <c r="BF117"/>
  <c r="T117"/>
  <c r="R117"/>
  <c r="P117"/>
  <c r="BK117"/>
  <c r="J117"/>
  <c r="BE117"/>
  <c r="BI116"/>
  <c r="BH116"/>
  <c r="BG116"/>
  <c r="BF116"/>
  <c r="T116"/>
  <c r="R116"/>
  <c r="P116"/>
  <c r="BK116"/>
  <c r="J116"/>
  <c r="BE116"/>
  <c r="BI115"/>
  <c r="BH115"/>
  <c r="BG115"/>
  <c r="BF115"/>
  <c r="T115"/>
  <c r="R115"/>
  <c r="P115"/>
  <c r="BK115"/>
  <c r="J115"/>
  <c r="BE115"/>
  <c r="BI114"/>
  <c r="BH114"/>
  <c r="BG114"/>
  <c r="BF114"/>
  <c r="T114"/>
  <c r="T113"/>
  <c r="R114"/>
  <c r="R113"/>
  <c r="P114"/>
  <c r="P113"/>
  <c r="BK114"/>
  <c r="BK113"/>
  <c r="J113"/>
  <c r="J114"/>
  <c r="BE114"/>
  <c r="J64"/>
  <c r="BI112"/>
  <c r="BH112"/>
  <c r="BG112"/>
  <c r="BF112"/>
  <c r="T112"/>
  <c r="R112"/>
  <c r="P112"/>
  <c r="BK112"/>
  <c r="J112"/>
  <c r="BE112"/>
  <c r="BI111"/>
  <c r="BH111"/>
  <c r="BG111"/>
  <c r="BF111"/>
  <c r="T111"/>
  <c r="R111"/>
  <c r="P111"/>
  <c r="BK111"/>
  <c r="J111"/>
  <c r="BE111"/>
  <c r="BI110"/>
  <c r="BH110"/>
  <c r="BG110"/>
  <c r="BF110"/>
  <c r="T110"/>
  <c r="R110"/>
  <c r="P110"/>
  <c r="BK110"/>
  <c r="J110"/>
  <c r="BE110"/>
  <c r="BI109"/>
  <c r="BH109"/>
  <c r="BG109"/>
  <c r="BF109"/>
  <c r="T109"/>
  <c r="R109"/>
  <c r="P109"/>
  <c r="BK109"/>
  <c r="J109"/>
  <c r="BE109"/>
  <c r="BI108"/>
  <c r="BH108"/>
  <c r="BG108"/>
  <c r="BF108"/>
  <c r="T108"/>
  <c r="R108"/>
  <c r="P108"/>
  <c r="BK108"/>
  <c r="J108"/>
  <c r="BE108"/>
  <c r="BI107"/>
  <c r="BH107"/>
  <c r="BG107"/>
  <c r="BF107"/>
  <c r="T107"/>
  <c r="R107"/>
  <c r="P107"/>
  <c r="BK107"/>
  <c r="J107"/>
  <c r="BE107"/>
  <c r="BI106"/>
  <c r="BH106"/>
  <c r="BG106"/>
  <c r="BF106"/>
  <c r="T106"/>
  <c r="R106"/>
  <c r="P106"/>
  <c r="BK106"/>
  <c r="J106"/>
  <c r="BE106"/>
  <c r="BI105"/>
  <c r="BH105"/>
  <c r="BG105"/>
  <c r="BF105"/>
  <c r="T105"/>
  <c r="R105"/>
  <c r="P105"/>
  <c r="BK105"/>
  <c r="J105"/>
  <c r="BE105"/>
  <c r="BI104"/>
  <c r="BH104"/>
  <c r="BG104"/>
  <c r="BF104"/>
  <c r="T104"/>
  <c r="T103"/>
  <c r="R104"/>
  <c r="R103"/>
  <c r="P104"/>
  <c r="P103"/>
  <c r="BK104"/>
  <c r="BK103"/>
  <c r="J103"/>
  <c r="J104"/>
  <c r="BE104"/>
  <c r="J63"/>
  <c r="BI102"/>
  <c r="BH102"/>
  <c r="BG102"/>
  <c r="BF102"/>
  <c r="T102"/>
  <c r="R102"/>
  <c r="P102"/>
  <c r="BK102"/>
  <c r="J102"/>
  <c r="BE102"/>
  <c r="BI101"/>
  <c r="BH101"/>
  <c r="BG101"/>
  <c r="BF101"/>
  <c r="T101"/>
  <c r="R101"/>
  <c r="P101"/>
  <c r="BK101"/>
  <c r="J101"/>
  <c r="BE101"/>
  <c r="BI100"/>
  <c r="BH100"/>
  <c r="BG100"/>
  <c r="BF100"/>
  <c r="T100"/>
  <c r="R100"/>
  <c r="P100"/>
  <c r="BK100"/>
  <c r="J100"/>
  <c r="BE100"/>
  <c r="BI99"/>
  <c r="BH99"/>
  <c r="BG99"/>
  <c r="BF99"/>
  <c r="T99"/>
  <c r="R99"/>
  <c r="P99"/>
  <c r="BK99"/>
  <c r="J99"/>
  <c r="BE99"/>
  <c r="BI98"/>
  <c r="BH98"/>
  <c r="BG98"/>
  <c r="BF98"/>
  <c r="T98"/>
  <c r="T97"/>
  <c r="R98"/>
  <c r="R97"/>
  <c r="P98"/>
  <c r="P97"/>
  <c r="BK98"/>
  <c r="BK97"/>
  <c r="J97"/>
  <c r="J98"/>
  <c r="BE98"/>
  <c r="J62"/>
  <c r="BI96"/>
  <c r="BH96"/>
  <c r="BG96"/>
  <c r="BF96"/>
  <c r="T96"/>
  <c r="R96"/>
  <c r="P96"/>
  <c r="BK96"/>
  <c r="J96"/>
  <c r="BE96"/>
  <c r="BI95"/>
  <c r="BH95"/>
  <c r="BG95"/>
  <c r="BF95"/>
  <c r="T95"/>
  <c r="R95"/>
  <c r="P95"/>
  <c r="BK95"/>
  <c r="J95"/>
  <c r="BE95"/>
  <c r="BI94"/>
  <c r="BH94"/>
  <c r="BG94"/>
  <c r="BF94"/>
  <c r="T94"/>
  <c r="R94"/>
  <c r="P94"/>
  <c r="BK94"/>
  <c r="J94"/>
  <c r="BE94"/>
  <c r="BI93"/>
  <c r="BH93"/>
  <c r="BG93"/>
  <c r="BF93"/>
  <c r="T93"/>
  <c r="R93"/>
  <c r="P93"/>
  <c r="BK93"/>
  <c r="J93"/>
  <c r="BE93"/>
  <c r="BI92"/>
  <c r="F37"/>
  <c i="1" r="BD57"/>
  <c i="4" r="BH92"/>
  <c r="F36"/>
  <c i="1" r="BC57"/>
  <c i="4" r="BG92"/>
  <c r="F35"/>
  <c i="1" r="BB57"/>
  <c i="4" r="BF92"/>
  <c r="J34"/>
  <c i="1" r="AW57"/>
  <c i="4" r="F34"/>
  <c i="1" r="BA57"/>
  <c i="4" r="T92"/>
  <c r="T91"/>
  <c r="T90"/>
  <c r="T89"/>
  <c r="R92"/>
  <c r="R91"/>
  <c r="R90"/>
  <c r="R89"/>
  <c r="P92"/>
  <c r="P91"/>
  <c r="P90"/>
  <c r="P89"/>
  <c i="1" r="AU57"/>
  <c i="4" r="BK92"/>
  <c r="BK91"/>
  <c r="J91"/>
  <c r="BK90"/>
  <c r="J90"/>
  <c r="BK89"/>
  <c r="J89"/>
  <c r="J59"/>
  <c r="J30"/>
  <c i="1" r="AG57"/>
  <c i="4" r="J92"/>
  <c r="BE92"/>
  <c r="J33"/>
  <c i="1" r="AV57"/>
  <c i="4" r="F33"/>
  <c i="1" r="AZ57"/>
  <c i="4" r="J61"/>
  <c r="J60"/>
  <c r="F83"/>
  <c r="E81"/>
  <c r="F52"/>
  <c r="E50"/>
  <c r="J39"/>
  <c r="J24"/>
  <c r="E24"/>
  <c r="J86"/>
  <c r="J55"/>
  <c r="J23"/>
  <c r="J21"/>
  <c r="E21"/>
  <c r="J85"/>
  <c r="J54"/>
  <c r="J20"/>
  <c r="J18"/>
  <c r="E18"/>
  <c r="F86"/>
  <c r="F55"/>
  <c r="J17"/>
  <c r="J15"/>
  <c r="E15"/>
  <c r="F85"/>
  <c r="F54"/>
  <c r="J14"/>
  <c r="J12"/>
  <c r="J83"/>
  <c r="J52"/>
  <c r="E7"/>
  <c r="E79"/>
  <c r="E48"/>
  <c i="3" r="J37"/>
  <c r="J36"/>
  <c i="1" r="AY56"/>
  <c i="3" r="J35"/>
  <c i="1" r="AX56"/>
  <c i="3" r="BI256"/>
  <c r="BH256"/>
  <c r="BG256"/>
  <c r="BF256"/>
  <c r="T256"/>
  <c r="R256"/>
  <c r="P256"/>
  <c r="BK256"/>
  <c r="J256"/>
  <c r="BE256"/>
  <c r="BI255"/>
  <c r="BH255"/>
  <c r="BG255"/>
  <c r="BF255"/>
  <c r="T255"/>
  <c r="R255"/>
  <c r="P255"/>
  <c r="BK255"/>
  <c r="J255"/>
  <c r="BE255"/>
  <c r="BI254"/>
  <c r="BH254"/>
  <c r="BG254"/>
  <c r="BF254"/>
  <c r="T254"/>
  <c r="R254"/>
  <c r="P254"/>
  <c r="BK254"/>
  <c r="J254"/>
  <c r="BE254"/>
  <c r="BI253"/>
  <c r="BH253"/>
  <c r="BG253"/>
  <c r="BF253"/>
  <c r="T253"/>
  <c r="R253"/>
  <c r="P253"/>
  <c r="BK253"/>
  <c r="J253"/>
  <c r="BE253"/>
  <c r="BI252"/>
  <c r="BH252"/>
  <c r="BG252"/>
  <c r="BF252"/>
  <c r="T252"/>
  <c r="R252"/>
  <c r="P252"/>
  <c r="BK252"/>
  <c r="J252"/>
  <c r="BE252"/>
  <c r="BI251"/>
  <c r="BH251"/>
  <c r="BG251"/>
  <c r="BF251"/>
  <c r="T251"/>
  <c r="R251"/>
  <c r="P251"/>
  <c r="BK251"/>
  <c r="J251"/>
  <c r="BE251"/>
  <c r="BI250"/>
  <c r="BH250"/>
  <c r="BG250"/>
  <c r="BF250"/>
  <c r="T250"/>
  <c r="T249"/>
  <c r="R250"/>
  <c r="R249"/>
  <c r="P250"/>
  <c r="P249"/>
  <c r="BK250"/>
  <c r="BK249"/>
  <c r="J249"/>
  <c r="J250"/>
  <c r="BE250"/>
  <c r="J70"/>
  <c r="BI248"/>
  <c r="BH248"/>
  <c r="BG248"/>
  <c r="BF248"/>
  <c r="T248"/>
  <c r="R248"/>
  <c r="P248"/>
  <c r="BK248"/>
  <c r="J248"/>
  <c r="BE248"/>
  <c r="BI247"/>
  <c r="BH247"/>
  <c r="BG247"/>
  <c r="BF247"/>
  <c r="T247"/>
  <c r="R247"/>
  <c r="P247"/>
  <c r="BK247"/>
  <c r="J247"/>
  <c r="BE247"/>
  <c r="BI246"/>
  <c r="BH246"/>
  <c r="BG246"/>
  <c r="BF246"/>
  <c r="T246"/>
  <c r="R246"/>
  <c r="P246"/>
  <c r="BK246"/>
  <c r="J246"/>
  <c r="BE246"/>
  <c r="BI245"/>
  <c r="BH245"/>
  <c r="BG245"/>
  <c r="BF245"/>
  <c r="T245"/>
  <c r="R245"/>
  <c r="P245"/>
  <c r="BK245"/>
  <c r="J245"/>
  <c r="BE245"/>
  <c r="BI244"/>
  <c r="BH244"/>
  <c r="BG244"/>
  <c r="BF244"/>
  <c r="T244"/>
  <c r="R244"/>
  <c r="P244"/>
  <c r="BK244"/>
  <c r="J244"/>
  <c r="BE244"/>
  <c r="BI243"/>
  <c r="BH243"/>
  <c r="BG243"/>
  <c r="BF243"/>
  <c r="T243"/>
  <c r="R243"/>
  <c r="P243"/>
  <c r="BK243"/>
  <c r="J243"/>
  <c r="BE243"/>
  <c r="BI242"/>
  <c r="BH242"/>
  <c r="BG242"/>
  <c r="BF242"/>
  <c r="T242"/>
  <c r="R242"/>
  <c r="P242"/>
  <c r="BK242"/>
  <c r="J242"/>
  <c r="BE242"/>
  <c r="BI241"/>
  <c r="BH241"/>
  <c r="BG241"/>
  <c r="BF241"/>
  <c r="T241"/>
  <c r="R241"/>
  <c r="P241"/>
  <c r="BK241"/>
  <c r="J241"/>
  <c r="BE241"/>
  <c r="BI240"/>
  <c r="BH240"/>
  <c r="BG240"/>
  <c r="BF240"/>
  <c r="T240"/>
  <c r="T239"/>
  <c r="R240"/>
  <c r="R239"/>
  <c r="P240"/>
  <c r="P239"/>
  <c r="BK240"/>
  <c r="BK239"/>
  <c r="J239"/>
  <c r="J240"/>
  <c r="BE240"/>
  <c r="J69"/>
  <c r="BI238"/>
  <c r="BH238"/>
  <c r="BG238"/>
  <c r="BF238"/>
  <c r="T238"/>
  <c r="R238"/>
  <c r="P238"/>
  <c r="BK238"/>
  <c r="J238"/>
  <c r="BE238"/>
  <c r="BI237"/>
  <c r="BH237"/>
  <c r="BG237"/>
  <c r="BF237"/>
  <c r="T237"/>
  <c r="R237"/>
  <c r="P237"/>
  <c r="BK237"/>
  <c r="J237"/>
  <c r="BE237"/>
  <c r="BI236"/>
  <c r="BH236"/>
  <c r="BG236"/>
  <c r="BF236"/>
  <c r="T236"/>
  <c r="T235"/>
  <c r="R236"/>
  <c r="R235"/>
  <c r="P236"/>
  <c r="P235"/>
  <c r="BK236"/>
  <c r="BK235"/>
  <c r="J235"/>
  <c r="J236"/>
  <c r="BE236"/>
  <c r="J68"/>
  <c r="BI234"/>
  <c r="BH234"/>
  <c r="BG234"/>
  <c r="BF234"/>
  <c r="T234"/>
  <c r="R234"/>
  <c r="P234"/>
  <c r="BK234"/>
  <c r="J234"/>
  <c r="BE234"/>
  <c r="BI233"/>
  <c r="BH233"/>
  <c r="BG233"/>
  <c r="BF233"/>
  <c r="T233"/>
  <c r="R233"/>
  <c r="P233"/>
  <c r="BK233"/>
  <c r="J233"/>
  <c r="BE233"/>
  <c r="BI232"/>
  <c r="BH232"/>
  <c r="BG232"/>
  <c r="BF232"/>
  <c r="T232"/>
  <c r="R232"/>
  <c r="P232"/>
  <c r="BK232"/>
  <c r="J232"/>
  <c r="BE232"/>
  <c r="BI231"/>
  <c r="BH231"/>
  <c r="BG231"/>
  <c r="BF231"/>
  <c r="T231"/>
  <c r="R231"/>
  <c r="P231"/>
  <c r="BK231"/>
  <c r="J231"/>
  <c r="BE231"/>
  <c r="BI230"/>
  <c r="BH230"/>
  <c r="BG230"/>
  <c r="BF230"/>
  <c r="T230"/>
  <c r="R230"/>
  <c r="P230"/>
  <c r="BK230"/>
  <c r="J230"/>
  <c r="BE230"/>
  <c r="BI229"/>
  <c r="BH229"/>
  <c r="BG229"/>
  <c r="BF229"/>
  <c r="T229"/>
  <c r="R229"/>
  <c r="P229"/>
  <c r="BK229"/>
  <c r="J229"/>
  <c r="BE229"/>
  <c r="BI228"/>
  <c r="BH228"/>
  <c r="BG228"/>
  <c r="BF228"/>
  <c r="T228"/>
  <c r="R228"/>
  <c r="P228"/>
  <c r="BK228"/>
  <c r="J228"/>
  <c r="BE228"/>
  <c r="BI227"/>
  <c r="BH227"/>
  <c r="BG227"/>
  <c r="BF227"/>
  <c r="T227"/>
  <c r="R227"/>
  <c r="P227"/>
  <c r="BK227"/>
  <c r="J227"/>
  <c r="BE227"/>
  <c r="BI226"/>
  <c r="BH226"/>
  <c r="BG226"/>
  <c r="BF226"/>
  <c r="T226"/>
  <c r="R226"/>
  <c r="P226"/>
  <c r="BK226"/>
  <c r="J226"/>
  <c r="BE226"/>
  <c r="BI225"/>
  <c r="BH225"/>
  <c r="BG225"/>
  <c r="BF225"/>
  <c r="T225"/>
  <c r="R225"/>
  <c r="P225"/>
  <c r="BK225"/>
  <c r="J225"/>
  <c r="BE225"/>
  <c r="BI224"/>
  <c r="BH224"/>
  <c r="BG224"/>
  <c r="BF224"/>
  <c r="T224"/>
  <c r="R224"/>
  <c r="P224"/>
  <c r="BK224"/>
  <c r="J224"/>
  <c r="BE224"/>
  <c r="BI223"/>
  <c r="BH223"/>
  <c r="BG223"/>
  <c r="BF223"/>
  <c r="T223"/>
  <c r="R223"/>
  <c r="P223"/>
  <c r="BK223"/>
  <c r="J223"/>
  <c r="BE223"/>
  <c r="BI222"/>
  <c r="BH222"/>
  <c r="BG222"/>
  <c r="BF222"/>
  <c r="T222"/>
  <c r="R222"/>
  <c r="P222"/>
  <c r="BK222"/>
  <c r="J222"/>
  <c r="BE222"/>
  <c r="BI221"/>
  <c r="BH221"/>
  <c r="BG221"/>
  <c r="BF221"/>
  <c r="T221"/>
  <c r="R221"/>
  <c r="P221"/>
  <c r="BK221"/>
  <c r="J221"/>
  <c r="BE221"/>
  <c r="BI220"/>
  <c r="BH220"/>
  <c r="BG220"/>
  <c r="BF220"/>
  <c r="T220"/>
  <c r="R220"/>
  <c r="P220"/>
  <c r="BK220"/>
  <c r="J220"/>
  <c r="BE220"/>
  <c r="BI219"/>
  <c r="BH219"/>
  <c r="BG219"/>
  <c r="BF219"/>
  <c r="T219"/>
  <c r="R219"/>
  <c r="P219"/>
  <c r="BK219"/>
  <c r="J219"/>
  <c r="BE219"/>
  <c r="BI218"/>
  <c r="BH218"/>
  <c r="BG218"/>
  <c r="BF218"/>
  <c r="T218"/>
  <c r="R218"/>
  <c r="P218"/>
  <c r="BK218"/>
  <c r="J218"/>
  <c r="BE218"/>
  <c r="BI217"/>
  <c r="BH217"/>
  <c r="BG217"/>
  <c r="BF217"/>
  <c r="T217"/>
  <c r="R217"/>
  <c r="P217"/>
  <c r="BK217"/>
  <c r="J217"/>
  <c r="BE217"/>
  <c r="BI216"/>
  <c r="BH216"/>
  <c r="BG216"/>
  <c r="BF216"/>
  <c r="T216"/>
  <c r="R216"/>
  <c r="P216"/>
  <c r="BK216"/>
  <c r="J216"/>
  <c r="BE216"/>
  <c r="BI215"/>
  <c r="BH215"/>
  <c r="BG215"/>
  <c r="BF215"/>
  <c r="T215"/>
  <c r="R215"/>
  <c r="P215"/>
  <c r="BK215"/>
  <c r="J215"/>
  <c r="BE215"/>
  <c r="BI214"/>
  <c r="BH214"/>
  <c r="BG214"/>
  <c r="BF214"/>
  <c r="T214"/>
  <c r="R214"/>
  <c r="P214"/>
  <c r="BK214"/>
  <c r="J214"/>
  <c r="BE214"/>
  <c r="BI213"/>
  <c r="BH213"/>
  <c r="BG213"/>
  <c r="BF213"/>
  <c r="T213"/>
  <c r="R213"/>
  <c r="P213"/>
  <c r="BK213"/>
  <c r="J213"/>
  <c r="BE213"/>
  <c r="BI212"/>
  <c r="BH212"/>
  <c r="BG212"/>
  <c r="BF212"/>
  <c r="T212"/>
  <c r="R212"/>
  <c r="P212"/>
  <c r="BK212"/>
  <c r="J212"/>
  <c r="BE212"/>
  <c r="BI211"/>
  <c r="BH211"/>
  <c r="BG211"/>
  <c r="BF211"/>
  <c r="T211"/>
  <c r="R211"/>
  <c r="P211"/>
  <c r="BK211"/>
  <c r="J211"/>
  <c r="BE211"/>
  <c r="BI210"/>
  <c r="BH210"/>
  <c r="BG210"/>
  <c r="BF210"/>
  <c r="T210"/>
  <c r="R210"/>
  <c r="P210"/>
  <c r="BK210"/>
  <c r="J210"/>
  <c r="BE210"/>
  <c r="BI209"/>
  <c r="BH209"/>
  <c r="BG209"/>
  <c r="BF209"/>
  <c r="T209"/>
  <c r="R209"/>
  <c r="P209"/>
  <c r="BK209"/>
  <c r="J209"/>
  <c r="BE209"/>
  <c r="BI208"/>
  <c r="BH208"/>
  <c r="BG208"/>
  <c r="BF208"/>
  <c r="T208"/>
  <c r="R208"/>
  <c r="P208"/>
  <c r="BK208"/>
  <c r="J208"/>
  <c r="BE208"/>
  <c r="BI207"/>
  <c r="BH207"/>
  <c r="BG207"/>
  <c r="BF207"/>
  <c r="T207"/>
  <c r="R207"/>
  <c r="P207"/>
  <c r="BK207"/>
  <c r="J207"/>
  <c r="BE207"/>
  <c r="BI206"/>
  <c r="BH206"/>
  <c r="BG206"/>
  <c r="BF206"/>
  <c r="T206"/>
  <c r="R206"/>
  <c r="P206"/>
  <c r="BK206"/>
  <c r="J206"/>
  <c r="BE206"/>
  <c r="BI205"/>
  <c r="BH205"/>
  <c r="BG205"/>
  <c r="BF205"/>
  <c r="T205"/>
  <c r="R205"/>
  <c r="P205"/>
  <c r="BK205"/>
  <c r="J205"/>
  <c r="BE205"/>
  <c r="BI204"/>
  <c r="BH204"/>
  <c r="BG204"/>
  <c r="BF204"/>
  <c r="T204"/>
  <c r="R204"/>
  <c r="P204"/>
  <c r="BK204"/>
  <c r="J204"/>
  <c r="BE204"/>
  <c r="BI203"/>
  <c r="BH203"/>
  <c r="BG203"/>
  <c r="BF203"/>
  <c r="T203"/>
  <c r="R203"/>
  <c r="P203"/>
  <c r="BK203"/>
  <c r="J203"/>
  <c r="BE203"/>
  <c r="BI202"/>
  <c r="BH202"/>
  <c r="BG202"/>
  <c r="BF202"/>
  <c r="T202"/>
  <c r="R202"/>
  <c r="P202"/>
  <c r="BK202"/>
  <c r="J202"/>
  <c r="BE202"/>
  <c r="BI201"/>
  <c r="BH201"/>
  <c r="BG201"/>
  <c r="BF201"/>
  <c r="T201"/>
  <c r="T200"/>
  <c r="R201"/>
  <c r="R200"/>
  <c r="P201"/>
  <c r="P200"/>
  <c r="BK201"/>
  <c r="BK200"/>
  <c r="J200"/>
  <c r="J201"/>
  <c r="BE201"/>
  <c r="J67"/>
  <c r="BI199"/>
  <c r="BH199"/>
  <c r="BG199"/>
  <c r="BF199"/>
  <c r="T199"/>
  <c r="R199"/>
  <c r="P199"/>
  <c r="BK199"/>
  <c r="J199"/>
  <c r="BE199"/>
  <c r="BI198"/>
  <c r="BH198"/>
  <c r="BG198"/>
  <c r="BF198"/>
  <c r="T198"/>
  <c r="R198"/>
  <c r="P198"/>
  <c r="BK198"/>
  <c r="J198"/>
  <c r="BE198"/>
  <c r="BI197"/>
  <c r="BH197"/>
  <c r="BG197"/>
  <c r="BF197"/>
  <c r="T197"/>
  <c r="R197"/>
  <c r="P197"/>
  <c r="BK197"/>
  <c r="J197"/>
  <c r="BE197"/>
  <c r="BI196"/>
  <c r="BH196"/>
  <c r="BG196"/>
  <c r="BF196"/>
  <c r="T196"/>
  <c r="R196"/>
  <c r="P196"/>
  <c r="BK196"/>
  <c r="J196"/>
  <c r="BE196"/>
  <c r="BI195"/>
  <c r="BH195"/>
  <c r="BG195"/>
  <c r="BF195"/>
  <c r="T195"/>
  <c r="R195"/>
  <c r="P195"/>
  <c r="BK195"/>
  <c r="J195"/>
  <c r="BE195"/>
  <c r="BI194"/>
  <c r="BH194"/>
  <c r="BG194"/>
  <c r="BF194"/>
  <c r="T194"/>
  <c r="R194"/>
  <c r="P194"/>
  <c r="BK194"/>
  <c r="J194"/>
  <c r="BE194"/>
  <c r="BI193"/>
  <c r="BH193"/>
  <c r="BG193"/>
  <c r="BF193"/>
  <c r="T193"/>
  <c r="R193"/>
  <c r="P193"/>
  <c r="BK193"/>
  <c r="J193"/>
  <c r="BE193"/>
  <c r="BI192"/>
  <c r="BH192"/>
  <c r="BG192"/>
  <c r="BF192"/>
  <c r="T192"/>
  <c r="R192"/>
  <c r="P192"/>
  <c r="BK192"/>
  <c r="J192"/>
  <c r="BE192"/>
  <c r="BI191"/>
  <c r="BH191"/>
  <c r="BG191"/>
  <c r="BF191"/>
  <c r="T191"/>
  <c r="R191"/>
  <c r="P191"/>
  <c r="BK191"/>
  <c r="J191"/>
  <c r="BE191"/>
  <c r="BI190"/>
  <c r="BH190"/>
  <c r="BG190"/>
  <c r="BF190"/>
  <c r="T190"/>
  <c r="R190"/>
  <c r="P190"/>
  <c r="BK190"/>
  <c r="J190"/>
  <c r="BE190"/>
  <c r="BI189"/>
  <c r="BH189"/>
  <c r="BG189"/>
  <c r="BF189"/>
  <c r="T189"/>
  <c r="R189"/>
  <c r="P189"/>
  <c r="BK189"/>
  <c r="J189"/>
  <c r="BE189"/>
  <c r="BI188"/>
  <c r="BH188"/>
  <c r="BG188"/>
  <c r="BF188"/>
  <c r="T188"/>
  <c r="R188"/>
  <c r="P188"/>
  <c r="BK188"/>
  <c r="J188"/>
  <c r="BE188"/>
  <c r="BI187"/>
  <c r="BH187"/>
  <c r="BG187"/>
  <c r="BF187"/>
  <c r="T187"/>
  <c r="R187"/>
  <c r="P187"/>
  <c r="BK187"/>
  <c r="J187"/>
  <c r="BE187"/>
  <c r="BI186"/>
  <c r="BH186"/>
  <c r="BG186"/>
  <c r="BF186"/>
  <c r="T186"/>
  <c r="R186"/>
  <c r="P186"/>
  <c r="BK186"/>
  <c r="J186"/>
  <c r="BE186"/>
  <c r="BI185"/>
  <c r="BH185"/>
  <c r="BG185"/>
  <c r="BF185"/>
  <c r="T185"/>
  <c r="R185"/>
  <c r="P185"/>
  <c r="BK185"/>
  <c r="J185"/>
  <c r="BE185"/>
  <c r="BI184"/>
  <c r="BH184"/>
  <c r="BG184"/>
  <c r="BF184"/>
  <c r="T184"/>
  <c r="R184"/>
  <c r="P184"/>
  <c r="BK184"/>
  <c r="J184"/>
  <c r="BE184"/>
  <c r="BI183"/>
  <c r="BH183"/>
  <c r="BG183"/>
  <c r="BF183"/>
  <c r="T183"/>
  <c r="R183"/>
  <c r="P183"/>
  <c r="BK183"/>
  <c r="J183"/>
  <c r="BE183"/>
  <c r="BI182"/>
  <c r="BH182"/>
  <c r="BG182"/>
  <c r="BF182"/>
  <c r="T182"/>
  <c r="R182"/>
  <c r="P182"/>
  <c r="BK182"/>
  <c r="J182"/>
  <c r="BE182"/>
  <c r="BI181"/>
  <c r="BH181"/>
  <c r="BG181"/>
  <c r="BF181"/>
  <c r="T181"/>
  <c r="R181"/>
  <c r="P181"/>
  <c r="BK181"/>
  <c r="J181"/>
  <c r="BE181"/>
  <c r="BI180"/>
  <c r="BH180"/>
  <c r="BG180"/>
  <c r="BF180"/>
  <c r="T180"/>
  <c r="R180"/>
  <c r="P180"/>
  <c r="BK180"/>
  <c r="J180"/>
  <c r="BE180"/>
  <c r="BI179"/>
  <c r="BH179"/>
  <c r="BG179"/>
  <c r="BF179"/>
  <c r="T179"/>
  <c r="R179"/>
  <c r="P179"/>
  <c r="BK179"/>
  <c r="J179"/>
  <c r="BE179"/>
  <c r="BI178"/>
  <c r="BH178"/>
  <c r="BG178"/>
  <c r="BF178"/>
  <c r="T178"/>
  <c r="R178"/>
  <c r="P178"/>
  <c r="BK178"/>
  <c r="J178"/>
  <c r="BE178"/>
  <c r="BI177"/>
  <c r="BH177"/>
  <c r="BG177"/>
  <c r="BF177"/>
  <c r="T177"/>
  <c r="R177"/>
  <c r="P177"/>
  <c r="BK177"/>
  <c r="J177"/>
  <c r="BE177"/>
  <c r="BI176"/>
  <c r="BH176"/>
  <c r="BG176"/>
  <c r="BF176"/>
  <c r="T176"/>
  <c r="R176"/>
  <c r="P176"/>
  <c r="BK176"/>
  <c r="J176"/>
  <c r="BE176"/>
  <c r="BI175"/>
  <c r="BH175"/>
  <c r="BG175"/>
  <c r="BF175"/>
  <c r="T175"/>
  <c r="T174"/>
  <c r="R175"/>
  <c r="R174"/>
  <c r="P175"/>
  <c r="P174"/>
  <c r="BK175"/>
  <c r="BK174"/>
  <c r="J174"/>
  <c r="J175"/>
  <c r="BE175"/>
  <c r="J66"/>
  <c r="BI173"/>
  <c r="BH173"/>
  <c r="BG173"/>
  <c r="BF173"/>
  <c r="T173"/>
  <c r="R173"/>
  <c r="P173"/>
  <c r="BK173"/>
  <c r="J173"/>
  <c r="BE173"/>
  <c r="BI172"/>
  <c r="BH172"/>
  <c r="BG172"/>
  <c r="BF172"/>
  <c r="T172"/>
  <c r="R172"/>
  <c r="P172"/>
  <c r="BK172"/>
  <c r="J172"/>
  <c r="BE172"/>
  <c r="BI171"/>
  <c r="BH171"/>
  <c r="BG171"/>
  <c r="BF171"/>
  <c r="T171"/>
  <c r="R171"/>
  <c r="P171"/>
  <c r="BK171"/>
  <c r="J171"/>
  <c r="BE171"/>
  <c r="BI170"/>
  <c r="BH170"/>
  <c r="BG170"/>
  <c r="BF170"/>
  <c r="T170"/>
  <c r="R170"/>
  <c r="P170"/>
  <c r="BK170"/>
  <c r="J170"/>
  <c r="BE170"/>
  <c r="BI169"/>
  <c r="BH169"/>
  <c r="BG169"/>
  <c r="BF169"/>
  <c r="T169"/>
  <c r="R169"/>
  <c r="P169"/>
  <c r="BK169"/>
  <c r="J169"/>
  <c r="BE169"/>
  <c r="BI168"/>
  <c r="BH168"/>
  <c r="BG168"/>
  <c r="BF168"/>
  <c r="T168"/>
  <c r="R168"/>
  <c r="P168"/>
  <c r="BK168"/>
  <c r="J168"/>
  <c r="BE168"/>
  <c r="BI167"/>
  <c r="BH167"/>
  <c r="BG167"/>
  <c r="BF167"/>
  <c r="T167"/>
  <c r="R167"/>
  <c r="P167"/>
  <c r="BK167"/>
  <c r="J167"/>
  <c r="BE167"/>
  <c r="BI166"/>
  <c r="BH166"/>
  <c r="BG166"/>
  <c r="BF166"/>
  <c r="T166"/>
  <c r="R166"/>
  <c r="P166"/>
  <c r="BK166"/>
  <c r="J166"/>
  <c r="BE166"/>
  <c r="BI165"/>
  <c r="BH165"/>
  <c r="BG165"/>
  <c r="BF165"/>
  <c r="T165"/>
  <c r="R165"/>
  <c r="P165"/>
  <c r="BK165"/>
  <c r="J165"/>
  <c r="BE165"/>
  <c r="BI164"/>
  <c r="BH164"/>
  <c r="BG164"/>
  <c r="BF164"/>
  <c r="T164"/>
  <c r="R164"/>
  <c r="P164"/>
  <c r="BK164"/>
  <c r="J164"/>
  <c r="BE164"/>
  <c r="BI163"/>
  <c r="BH163"/>
  <c r="BG163"/>
  <c r="BF163"/>
  <c r="T163"/>
  <c r="R163"/>
  <c r="P163"/>
  <c r="BK163"/>
  <c r="J163"/>
  <c r="BE163"/>
  <c r="BI162"/>
  <c r="BH162"/>
  <c r="BG162"/>
  <c r="BF162"/>
  <c r="T162"/>
  <c r="R162"/>
  <c r="P162"/>
  <c r="BK162"/>
  <c r="J162"/>
  <c r="BE162"/>
  <c r="BI161"/>
  <c r="BH161"/>
  <c r="BG161"/>
  <c r="BF161"/>
  <c r="T161"/>
  <c r="R161"/>
  <c r="P161"/>
  <c r="BK161"/>
  <c r="J161"/>
  <c r="BE161"/>
  <c r="BI160"/>
  <c r="BH160"/>
  <c r="BG160"/>
  <c r="BF160"/>
  <c r="T160"/>
  <c r="R160"/>
  <c r="P160"/>
  <c r="BK160"/>
  <c r="J160"/>
  <c r="BE160"/>
  <c r="BI159"/>
  <c r="BH159"/>
  <c r="BG159"/>
  <c r="BF159"/>
  <c r="T159"/>
  <c r="R159"/>
  <c r="P159"/>
  <c r="BK159"/>
  <c r="J159"/>
  <c r="BE159"/>
  <c r="BI158"/>
  <c r="BH158"/>
  <c r="BG158"/>
  <c r="BF158"/>
  <c r="T158"/>
  <c r="R158"/>
  <c r="P158"/>
  <c r="BK158"/>
  <c r="J158"/>
  <c r="BE158"/>
  <c r="BI157"/>
  <c r="BH157"/>
  <c r="BG157"/>
  <c r="BF157"/>
  <c r="T157"/>
  <c r="R157"/>
  <c r="P157"/>
  <c r="BK157"/>
  <c r="J157"/>
  <c r="BE157"/>
  <c r="BI156"/>
  <c r="BH156"/>
  <c r="BG156"/>
  <c r="BF156"/>
  <c r="T156"/>
  <c r="R156"/>
  <c r="P156"/>
  <c r="BK156"/>
  <c r="J156"/>
  <c r="BE156"/>
  <c r="BI155"/>
  <c r="BH155"/>
  <c r="BG155"/>
  <c r="BF155"/>
  <c r="T155"/>
  <c r="R155"/>
  <c r="P155"/>
  <c r="BK155"/>
  <c r="J155"/>
  <c r="BE155"/>
  <c r="BI154"/>
  <c r="BH154"/>
  <c r="BG154"/>
  <c r="BF154"/>
  <c r="T154"/>
  <c r="R154"/>
  <c r="P154"/>
  <c r="BK154"/>
  <c r="J154"/>
  <c r="BE154"/>
  <c r="BI153"/>
  <c r="BH153"/>
  <c r="BG153"/>
  <c r="BF153"/>
  <c r="T153"/>
  <c r="R153"/>
  <c r="P153"/>
  <c r="BK153"/>
  <c r="J153"/>
  <c r="BE153"/>
  <c r="BI152"/>
  <c r="BH152"/>
  <c r="BG152"/>
  <c r="BF152"/>
  <c r="T152"/>
  <c r="R152"/>
  <c r="P152"/>
  <c r="BK152"/>
  <c r="J152"/>
  <c r="BE152"/>
  <c r="BI151"/>
  <c r="BH151"/>
  <c r="BG151"/>
  <c r="BF151"/>
  <c r="T151"/>
  <c r="R151"/>
  <c r="P151"/>
  <c r="BK151"/>
  <c r="J151"/>
  <c r="BE151"/>
  <c r="BI150"/>
  <c r="BH150"/>
  <c r="BG150"/>
  <c r="BF150"/>
  <c r="T150"/>
  <c r="R150"/>
  <c r="P150"/>
  <c r="BK150"/>
  <c r="J150"/>
  <c r="BE150"/>
  <c r="BI149"/>
  <c r="BH149"/>
  <c r="BG149"/>
  <c r="BF149"/>
  <c r="T149"/>
  <c r="R149"/>
  <c r="P149"/>
  <c r="BK149"/>
  <c r="J149"/>
  <c r="BE149"/>
  <c r="BI148"/>
  <c r="BH148"/>
  <c r="BG148"/>
  <c r="BF148"/>
  <c r="T148"/>
  <c r="R148"/>
  <c r="P148"/>
  <c r="BK148"/>
  <c r="J148"/>
  <c r="BE148"/>
  <c r="BI147"/>
  <c r="BH147"/>
  <c r="BG147"/>
  <c r="BF147"/>
  <c r="T147"/>
  <c r="R147"/>
  <c r="P147"/>
  <c r="BK147"/>
  <c r="J147"/>
  <c r="BE147"/>
  <c r="BI146"/>
  <c r="BH146"/>
  <c r="BG146"/>
  <c r="BF146"/>
  <c r="T146"/>
  <c r="R146"/>
  <c r="P146"/>
  <c r="BK146"/>
  <c r="J146"/>
  <c r="BE146"/>
  <c r="BI145"/>
  <c r="BH145"/>
  <c r="BG145"/>
  <c r="BF145"/>
  <c r="T145"/>
  <c r="R145"/>
  <c r="P145"/>
  <c r="BK145"/>
  <c r="J145"/>
  <c r="BE145"/>
  <c r="BI144"/>
  <c r="BH144"/>
  <c r="BG144"/>
  <c r="BF144"/>
  <c r="T144"/>
  <c r="R144"/>
  <c r="P144"/>
  <c r="BK144"/>
  <c r="J144"/>
  <c r="BE144"/>
  <c r="BI143"/>
  <c r="BH143"/>
  <c r="BG143"/>
  <c r="BF143"/>
  <c r="T143"/>
  <c r="T142"/>
  <c r="R143"/>
  <c r="R142"/>
  <c r="P143"/>
  <c r="P142"/>
  <c r="BK143"/>
  <c r="BK142"/>
  <c r="J142"/>
  <c r="J143"/>
  <c r="BE143"/>
  <c r="J65"/>
  <c r="BI141"/>
  <c r="BH141"/>
  <c r="BG141"/>
  <c r="BF141"/>
  <c r="T141"/>
  <c r="R141"/>
  <c r="P141"/>
  <c r="BK141"/>
  <c r="J141"/>
  <c r="BE141"/>
  <c r="BI140"/>
  <c r="BH140"/>
  <c r="BG140"/>
  <c r="BF140"/>
  <c r="T140"/>
  <c r="R140"/>
  <c r="P140"/>
  <c r="BK140"/>
  <c r="J140"/>
  <c r="BE140"/>
  <c r="BI139"/>
  <c r="BH139"/>
  <c r="BG139"/>
  <c r="BF139"/>
  <c r="T139"/>
  <c r="R139"/>
  <c r="P139"/>
  <c r="BK139"/>
  <c r="J139"/>
  <c r="BE139"/>
  <c r="BI138"/>
  <c r="BH138"/>
  <c r="BG138"/>
  <c r="BF138"/>
  <c r="T138"/>
  <c r="R138"/>
  <c r="P138"/>
  <c r="BK138"/>
  <c r="J138"/>
  <c r="BE138"/>
  <c r="BI137"/>
  <c r="BH137"/>
  <c r="BG137"/>
  <c r="BF137"/>
  <c r="T137"/>
  <c r="R137"/>
  <c r="P137"/>
  <c r="BK137"/>
  <c r="J137"/>
  <c r="BE137"/>
  <c r="BI136"/>
  <c r="BH136"/>
  <c r="BG136"/>
  <c r="BF136"/>
  <c r="T136"/>
  <c r="R136"/>
  <c r="P136"/>
  <c r="BK136"/>
  <c r="J136"/>
  <c r="BE136"/>
  <c r="BI135"/>
  <c r="BH135"/>
  <c r="BG135"/>
  <c r="BF135"/>
  <c r="T135"/>
  <c r="R135"/>
  <c r="P135"/>
  <c r="BK135"/>
  <c r="J135"/>
  <c r="BE135"/>
  <c r="BI134"/>
  <c r="BH134"/>
  <c r="BG134"/>
  <c r="BF134"/>
  <c r="T134"/>
  <c r="R134"/>
  <c r="P134"/>
  <c r="BK134"/>
  <c r="J134"/>
  <c r="BE134"/>
  <c r="BI133"/>
  <c r="BH133"/>
  <c r="BG133"/>
  <c r="BF133"/>
  <c r="T133"/>
  <c r="R133"/>
  <c r="P133"/>
  <c r="BK133"/>
  <c r="J133"/>
  <c r="BE133"/>
  <c r="BI132"/>
  <c r="BH132"/>
  <c r="BG132"/>
  <c r="BF132"/>
  <c r="T132"/>
  <c r="R132"/>
  <c r="P132"/>
  <c r="BK132"/>
  <c r="J132"/>
  <c r="BE132"/>
  <c r="BI131"/>
  <c r="BH131"/>
  <c r="BG131"/>
  <c r="BF131"/>
  <c r="T131"/>
  <c r="R131"/>
  <c r="P131"/>
  <c r="BK131"/>
  <c r="J131"/>
  <c r="BE131"/>
  <c r="BI130"/>
  <c r="BH130"/>
  <c r="BG130"/>
  <c r="BF130"/>
  <c r="T130"/>
  <c r="R130"/>
  <c r="P130"/>
  <c r="BK130"/>
  <c r="J130"/>
  <c r="BE130"/>
  <c r="BI129"/>
  <c r="BH129"/>
  <c r="BG129"/>
  <c r="BF129"/>
  <c r="T129"/>
  <c r="R129"/>
  <c r="P129"/>
  <c r="BK129"/>
  <c r="J129"/>
  <c r="BE129"/>
  <c r="BI128"/>
  <c r="BH128"/>
  <c r="BG128"/>
  <c r="BF128"/>
  <c r="T128"/>
  <c r="R128"/>
  <c r="P128"/>
  <c r="BK128"/>
  <c r="J128"/>
  <c r="BE128"/>
  <c r="BI127"/>
  <c r="BH127"/>
  <c r="BG127"/>
  <c r="BF127"/>
  <c r="T127"/>
  <c r="R127"/>
  <c r="P127"/>
  <c r="BK127"/>
  <c r="J127"/>
  <c r="BE127"/>
  <c r="BI126"/>
  <c r="BH126"/>
  <c r="BG126"/>
  <c r="BF126"/>
  <c r="T126"/>
  <c r="R126"/>
  <c r="P126"/>
  <c r="BK126"/>
  <c r="J126"/>
  <c r="BE126"/>
  <c r="BI125"/>
  <c r="BH125"/>
  <c r="BG125"/>
  <c r="BF125"/>
  <c r="T125"/>
  <c r="R125"/>
  <c r="P125"/>
  <c r="BK125"/>
  <c r="J125"/>
  <c r="BE125"/>
  <c r="BI124"/>
  <c r="BH124"/>
  <c r="BG124"/>
  <c r="BF124"/>
  <c r="T124"/>
  <c r="R124"/>
  <c r="P124"/>
  <c r="BK124"/>
  <c r="J124"/>
  <c r="BE124"/>
  <c r="BI123"/>
  <c r="BH123"/>
  <c r="BG123"/>
  <c r="BF123"/>
  <c r="T123"/>
  <c r="R123"/>
  <c r="P123"/>
  <c r="BK123"/>
  <c r="J123"/>
  <c r="BE123"/>
  <c r="BI122"/>
  <c r="BH122"/>
  <c r="BG122"/>
  <c r="BF122"/>
  <c r="T122"/>
  <c r="R122"/>
  <c r="P122"/>
  <c r="BK122"/>
  <c r="J122"/>
  <c r="BE122"/>
  <c r="BI121"/>
  <c r="BH121"/>
  <c r="BG121"/>
  <c r="BF121"/>
  <c r="T121"/>
  <c r="T120"/>
  <c r="R121"/>
  <c r="R120"/>
  <c r="P121"/>
  <c r="P120"/>
  <c r="BK121"/>
  <c r="BK120"/>
  <c r="J120"/>
  <c r="J121"/>
  <c r="BE121"/>
  <c r="J64"/>
  <c r="BI119"/>
  <c r="BH119"/>
  <c r="BG119"/>
  <c r="BF119"/>
  <c r="T119"/>
  <c r="R119"/>
  <c r="P119"/>
  <c r="BK119"/>
  <c r="J119"/>
  <c r="BE119"/>
  <c r="BI118"/>
  <c r="BH118"/>
  <c r="BG118"/>
  <c r="BF118"/>
  <c r="T118"/>
  <c r="R118"/>
  <c r="P118"/>
  <c r="BK118"/>
  <c r="J118"/>
  <c r="BE118"/>
  <c r="BI117"/>
  <c r="BH117"/>
  <c r="BG117"/>
  <c r="BF117"/>
  <c r="T117"/>
  <c r="R117"/>
  <c r="P117"/>
  <c r="BK117"/>
  <c r="J117"/>
  <c r="BE117"/>
  <c r="BI116"/>
  <c r="BH116"/>
  <c r="BG116"/>
  <c r="BF116"/>
  <c r="T116"/>
  <c r="R116"/>
  <c r="P116"/>
  <c r="BK116"/>
  <c r="J116"/>
  <c r="BE116"/>
  <c r="BI115"/>
  <c r="BH115"/>
  <c r="BG115"/>
  <c r="BF115"/>
  <c r="T115"/>
  <c r="R115"/>
  <c r="P115"/>
  <c r="BK115"/>
  <c r="J115"/>
  <c r="BE115"/>
  <c r="BI114"/>
  <c r="BH114"/>
  <c r="BG114"/>
  <c r="BF114"/>
  <c r="T114"/>
  <c r="R114"/>
  <c r="P114"/>
  <c r="BK114"/>
  <c r="J114"/>
  <c r="BE114"/>
  <c r="BI113"/>
  <c r="BH113"/>
  <c r="BG113"/>
  <c r="BF113"/>
  <c r="T113"/>
  <c r="R113"/>
  <c r="P113"/>
  <c r="BK113"/>
  <c r="J113"/>
  <c r="BE113"/>
  <c r="BI112"/>
  <c r="BH112"/>
  <c r="BG112"/>
  <c r="BF112"/>
  <c r="T112"/>
  <c r="R112"/>
  <c r="P112"/>
  <c r="BK112"/>
  <c r="J112"/>
  <c r="BE112"/>
  <c r="BI111"/>
  <c r="BH111"/>
  <c r="BG111"/>
  <c r="BF111"/>
  <c r="T111"/>
  <c r="T110"/>
  <c r="R111"/>
  <c r="R110"/>
  <c r="P111"/>
  <c r="P110"/>
  <c r="BK111"/>
  <c r="BK110"/>
  <c r="J110"/>
  <c r="J111"/>
  <c r="BE111"/>
  <c r="J63"/>
  <c r="BI109"/>
  <c r="BH109"/>
  <c r="BG109"/>
  <c r="BF109"/>
  <c r="T109"/>
  <c r="R109"/>
  <c r="P109"/>
  <c r="BK109"/>
  <c r="J109"/>
  <c r="BE109"/>
  <c r="BI108"/>
  <c r="BH108"/>
  <c r="BG108"/>
  <c r="BF108"/>
  <c r="T108"/>
  <c r="R108"/>
  <c r="P108"/>
  <c r="BK108"/>
  <c r="J108"/>
  <c r="BE108"/>
  <c r="BI107"/>
  <c r="BH107"/>
  <c r="BG107"/>
  <c r="BF107"/>
  <c r="T107"/>
  <c r="R107"/>
  <c r="P107"/>
  <c r="BK107"/>
  <c r="J107"/>
  <c r="BE107"/>
  <c r="BI106"/>
  <c r="BH106"/>
  <c r="BG106"/>
  <c r="BF106"/>
  <c r="T106"/>
  <c r="R106"/>
  <c r="P106"/>
  <c r="BK106"/>
  <c r="J106"/>
  <c r="BE106"/>
  <c r="BI105"/>
  <c r="BH105"/>
  <c r="BG105"/>
  <c r="BF105"/>
  <c r="T105"/>
  <c r="T104"/>
  <c r="R105"/>
  <c r="R104"/>
  <c r="P105"/>
  <c r="P104"/>
  <c r="BK105"/>
  <c r="BK104"/>
  <c r="J104"/>
  <c r="J105"/>
  <c r="BE105"/>
  <c r="J62"/>
  <c r="BI103"/>
  <c r="BH103"/>
  <c r="BG103"/>
  <c r="BF103"/>
  <c r="T103"/>
  <c r="R103"/>
  <c r="P103"/>
  <c r="BK103"/>
  <c r="J103"/>
  <c r="BE103"/>
  <c r="BI102"/>
  <c r="BH102"/>
  <c r="BG102"/>
  <c r="BF102"/>
  <c r="T102"/>
  <c r="R102"/>
  <c r="P102"/>
  <c r="BK102"/>
  <c r="J102"/>
  <c r="BE102"/>
  <c r="BI101"/>
  <c r="BH101"/>
  <c r="BG101"/>
  <c r="BF101"/>
  <c r="T101"/>
  <c r="R101"/>
  <c r="P101"/>
  <c r="BK101"/>
  <c r="J101"/>
  <c r="BE101"/>
  <c r="BI100"/>
  <c r="BH100"/>
  <c r="BG100"/>
  <c r="BF100"/>
  <c r="T100"/>
  <c r="R100"/>
  <c r="P100"/>
  <c r="BK100"/>
  <c r="J100"/>
  <c r="BE100"/>
  <c r="BI99"/>
  <c r="BH99"/>
  <c r="BG99"/>
  <c r="BF99"/>
  <c r="T99"/>
  <c r="R99"/>
  <c r="P99"/>
  <c r="BK99"/>
  <c r="J99"/>
  <c r="BE99"/>
  <c r="BI98"/>
  <c r="BH98"/>
  <c r="BG98"/>
  <c r="BF98"/>
  <c r="T98"/>
  <c r="R98"/>
  <c r="P98"/>
  <c r="BK98"/>
  <c r="J98"/>
  <c r="BE98"/>
  <c r="BI97"/>
  <c r="BH97"/>
  <c r="BG97"/>
  <c r="BF97"/>
  <c r="T97"/>
  <c r="R97"/>
  <c r="P97"/>
  <c r="BK97"/>
  <c r="J97"/>
  <c r="BE97"/>
  <c r="BI96"/>
  <c r="BH96"/>
  <c r="BG96"/>
  <c r="BF96"/>
  <c r="T96"/>
  <c r="R96"/>
  <c r="P96"/>
  <c r="BK96"/>
  <c r="J96"/>
  <c r="BE96"/>
  <c r="BI95"/>
  <c r="BH95"/>
  <c r="BG95"/>
  <c r="BF95"/>
  <c r="T95"/>
  <c r="R95"/>
  <c r="P95"/>
  <c r="BK95"/>
  <c r="J95"/>
  <c r="BE95"/>
  <c r="BI94"/>
  <c r="BH94"/>
  <c r="BG94"/>
  <c r="BF94"/>
  <c r="T94"/>
  <c r="R94"/>
  <c r="P94"/>
  <c r="BK94"/>
  <c r="J94"/>
  <c r="BE94"/>
  <c r="BI93"/>
  <c r="F37"/>
  <c i="1" r="BD56"/>
  <c i="3" r="BH93"/>
  <c r="F36"/>
  <c i="1" r="BC56"/>
  <c i="3" r="BG93"/>
  <c r="F35"/>
  <c i="1" r="BB56"/>
  <c i="3" r="BF93"/>
  <c r="J34"/>
  <c i="1" r="AW56"/>
  <c i="3" r="F34"/>
  <c i="1" r="BA56"/>
  <c i="3" r="T93"/>
  <c r="T92"/>
  <c r="T91"/>
  <c r="T90"/>
  <c r="R93"/>
  <c r="R92"/>
  <c r="R91"/>
  <c r="R90"/>
  <c r="P93"/>
  <c r="P92"/>
  <c r="P91"/>
  <c r="P90"/>
  <c i="1" r="AU56"/>
  <c i="3" r="BK93"/>
  <c r="BK92"/>
  <c r="J92"/>
  <c r="BK91"/>
  <c r="J91"/>
  <c r="BK90"/>
  <c r="J90"/>
  <c r="J59"/>
  <c r="J30"/>
  <c i="1" r="AG56"/>
  <c i="3" r="J93"/>
  <c r="BE93"/>
  <c r="J33"/>
  <c i="1" r="AV56"/>
  <c i="3" r="F33"/>
  <c i="1" r="AZ56"/>
  <c i="3" r="J61"/>
  <c r="J60"/>
  <c r="F84"/>
  <c r="E82"/>
  <c r="F52"/>
  <c r="E50"/>
  <c r="J39"/>
  <c r="J24"/>
  <c r="E24"/>
  <c r="J87"/>
  <c r="J55"/>
  <c r="J23"/>
  <c r="J21"/>
  <c r="E21"/>
  <c r="J86"/>
  <c r="J54"/>
  <c r="J20"/>
  <c r="J18"/>
  <c r="E18"/>
  <c r="F87"/>
  <c r="F55"/>
  <c r="J17"/>
  <c r="J15"/>
  <c r="E15"/>
  <c r="F86"/>
  <c r="F54"/>
  <c r="J14"/>
  <c r="J12"/>
  <c r="J84"/>
  <c r="J52"/>
  <c r="E7"/>
  <c r="E80"/>
  <c r="E48"/>
  <c i="2" r="J37"/>
  <c r="J36"/>
  <c i="1" r="AY55"/>
  <c i="2" r="J35"/>
  <c i="1" r="AX55"/>
  <c i="2" r="BI172"/>
  <c r="BH172"/>
  <c r="BG172"/>
  <c r="BF172"/>
  <c r="T172"/>
  <c r="R172"/>
  <c r="P172"/>
  <c r="BK172"/>
  <c r="J172"/>
  <c r="BE172"/>
  <c r="BI171"/>
  <c r="BH171"/>
  <c r="BG171"/>
  <c r="BF171"/>
  <c r="T171"/>
  <c r="T170"/>
  <c r="R171"/>
  <c r="R170"/>
  <c r="P171"/>
  <c r="P170"/>
  <c r="BK171"/>
  <c r="BK170"/>
  <c r="J170"/>
  <c r="J171"/>
  <c r="BE171"/>
  <c r="J68"/>
  <c r="BI169"/>
  <c r="BH169"/>
  <c r="BG169"/>
  <c r="BF169"/>
  <c r="T169"/>
  <c r="R169"/>
  <c r="P169"/>
  <c r="BK169"/>
  <c r="J169"/>
  <c r="BE169"/>
  <c r="BI168"/>
  <c r="BH168"/>
  <c r="BG168"/>
  <c r="BF168"/>
  <c r="T168"/>
  <c r="R168"/>
  <c r="P168"/>
  <c r="BK168"/>
  <c r="J168"/>
  <c r="BE168"/>
  <c r="BI167"/>
  <c r="BH167"/>
  <c r="BG167"/>
  <c r="BF167"/>
  <c r="T167"/>
  <c r="R167"/>
  <c r="P167"/>
  <c r="BK167"/>
  <c r="J167"/>
  <c r="BE167"/>
  <c r="BI166"/>
  <c r="BH166"/>
  <c r="BG166"/>
  <c r="BF166"/>
  <c r="T166"/>
  <c r="R166"/>
  <c r="P166"/>
  <c r="BK166"/>
  <c r="J166"/>
  <c r="BE166"/>
  <c r="BI165"/>
  <c r="BH165"/>
  <c r="BG165"/>
  <c r="BF165"/>
  <c r="T165"/>
  <c r="R165"/>
  <c r="P165"/>
  <c r="BK165"/>
  <c r="J165"/>
  <c r="BE165"/>
  <c r="BI161"/>
  <c r="BH161"/>
  <c r="BG161"/>
  <c r="BF161"/>
  <c r="T161"/>
  <c r="R161"/>
  <c r="P161"/>
  <c r="BK161"/>
  <c r="J161"/>
  <c r="BE161"/>
  <c r="BI160"/>
  <c r="BH160"/>
  <c r="BG160"/>
  <c r="BF160"/>
  <c r="T160"/>
  <c r="T159"/>
  <c r="R160"/>
  <c r="R159"/>
  <c r="P160"/>
  <c r="P159"/>
  <c r="BK160"/>
  <c r="BK159"/>
  <c r="J159"/>
  <c r="J160"/>
  <c r="BE160"/>
  <c r="J67"/>
  <c r="BI158"/>
  <c r="BH158"/>
  <c r="BG158"/>
  <c r="BF158"/>
  <c r="T158"/>
  <c r="R158"/>
  <c r="P158"/>
  <c r="BK158"/>
  <c r="J158"/>
  <c r="BE158"/>
  <c r="BI155"/>
  <c r="BH155"/>
  <c r="BG155"/>
  <c r="BF155"/>
  <c r="T155"/>
  <c r="R155"/>
  <c r="P155"/>
  <c r="BK155"/>
  <c r="J155"/>
  <c r="BE155"/>
  <c r="BI154"/>
  <c r="BH154"/>
  <c r="BG154"/>
  <c r="BF154"/>
  <c r="T154"/>
  <c r="R154"/>
  <c r="P154"/>
  <c r="BK154"/>
  <c r="J154"/>
  <c r="BE154"/>
  <c r="BI151"/>
  <c r="BH151"/>
  <c r="BG151"/>
  <c r="BF151"/>
  <c r="T151"/>
  <c r="R151"/>
  <c r="P151"/>
  <c r="BK151"/>
  <c r="J151"/>
  <c r="BE151"/>
  <c r="BI147"/>
  <c r="BH147"/>
  <c r="BG147"/>
  <c r="BF147"/>
  <c r="T147"/>
  <c r="R147"/>
  <c r="P147"/>
  <c r="BK147"/>
  <c r="J147"/>
  <c r="BE147"/>
  <c r="BI146"/>
  <c r="BH146"/>
  <c r="BG146"/>
  <c r="BF146"/>
  <c r="T146"/>
  <c r="R146"/>
  <c r="P146"/>
  <c r="BK146"/>
  <c r="J146"/>
  <c r="BE146"/>
  <c r="BI145"/>
  <c r="BH145"/>
  <c r="BG145"/>
  <c r="BF145"/>
  <c r="T145"/>
  <c r="R145"/>
  <c r="P145"/>
  <c r="BK145"/>
  <c r="J145"/>
  <c r="BE145"/>
  <c r="BI144"/>
  <c r="BH144"/>
  <c r="BG144"/>
  <c r="BF144"/>
  <c r="T144"/>
  <c r="T143"/>
  <c r="T142"/>
  <c r="R144"/>
  <c r="R143"/>
  <c r="R142"/>
  <c r="P144"/>
  <c r="P143"/>
  <c r="P142"/>
  <c r="BK144"/>
  <c r="BK143"/>
  <c r="J143"/>
  <c r="BK142"/>
  <c r="J142"/>
  <c r="J144"/>
  <c r="BE144"/>
  <c r="J66"/>
  <c r="J65"/>
  <c r="BI141"/>
  <c r="BH141"/>
  <c r="BG141"/>
  <c r="BF141"/>
  <c r="T141"/>
  <c r="R141"/>
  <c r="P141"/>
  <c r="BK141"/>
  <c r="J141"/>
  <c r="BE141"/>
  <c r="BI140"/>
  <c r="BH140"/>
  <c r="BG140"/>
  <c r="BF140"/>
  <c r="T140"/>
  <c r="R140"/>
  <c r="P140"/>
  <c r="BK140"/>
  <c r="J140"/>
  <c r="BE140"/>
  <c r="BI137"/>
  <c r="BH137"/>
  <c r="BG137"/>
  <c r="BF137"/>
  <c r="T137"/>
  <c r="R137"/>
  <c r="P137"/>
  <c r="BK137"/>
  <c r="J137"/>
  <c r="BE137"/>
  <c r="BI136"/>
  <c r="BH136"/>
  <c r="BG136"/>
  <c r="BF136"/>
  <c r="T136"/>
  <c r="R136"/>
  <c r="P136"/>
  <c r="BK136"/>
  <c r="J136"/>
  <c r="BE136"/>
  <c r="BI135"/>
  <c r="BH135"/>
  <c r="BG135"/>
  <c r="BF135"/>
  <c r="T135"/>
  <c r="T134"/>
  <c r="R135"/>
  <c r="R134"/>
  <c r="P135"/>
  <c r="P134"/>
  <c r="BK135"/>
  <c r="BK134"/>
  <c r="J134"/>
  <c r="J135"/>
  <c r="BE135"/>
  <c r="J64"/>
  <c r="BI131"/>
  <c r="BH131"/>
  <c r="BG131"/>
  <c r="BF131"/>
  <c r="T131"/>
  <c r="R131"/>
  <c r="P131"/>
  <c r="BK131"/>
  <c r="J131"/>
  <c r="BE131"/>
  <c r="BI128"/>
  <c r="BH128"/>
  <c r="BG128"/>
  <c r="BF128"/>
  <c r="T128"/>
  <c r="R128"/>
  <c r="P128"/>
  <c r="BK128"/>
  <c r="J128"/>
  <c r="BE128"/>
  <c r="BI127"/>
  <c r="BH127"/>
  <c r="BG127"/>
  <c r="BF127"/>
  <c r="T127"/>
  <c r="R127"/>
  <c r="P127"/>
  <c r="BK127"/>
  <c r="J127"/>
  <c r="BE127"/>
  <c r="BI126"/>
  <c r="BH126"/>
  <c r="BG126"/>
  <c r="BF126"/>
  <c r="T126"/>
  <c r="R126"/>
  <c r="P126"/>
  <c r="BK126"/>
  <c r="J126"/>
  <c r="BE126"/>
  <c r="BI123"/>
  <c r="BH123"/>
  <c r="BG123"/>
  <c r="BF123"/>
  <c r="T123"/>
  <c r="R123"/>
  <c r="P123"/>
  <c r="BK123"/>
  <c r="J123"/>
  <c r="BE123"/>
  <c r="BI120"/>
  <c r="BH120"/>
  <c r="BG120"/>
  <c r="BF120"/>
  <c r="T120"/>
  <c r="R120"/>
  <c r="P120"/>
  <c r="BK120"/>
  <c r="J120"/>
  <c r="BE120"/>
  <c r="BI119"/>
  <c r="BH119"/>
  <c r="BG119"/>
  <c r="BF119"/>
  <c r="T119"/>
  <c r="R119"/>
  <c r="P119"/>
  <c r="BK119"/>
  <c r="J119"/>
  <c r="BE119"/>
  <c r="BI116"/>
  <c r="BH116"/>
  <c r="BG116"/>
  <c r="BF116"/>
  <c r="T116"/>
  <c r="R116"/>
  <c r="P116"/>
  <c r="BK116"/>
  <c r="J116"/>
  <c r="BE116"/>
  <c r="BI115"/>
  <c r="BH115"/>
  <c r="BG115"/>
  <c r="BF115"/>
  <c r="T115"/>
  <c r="R115"/>
  <c r="P115"/>
  <c r="BK115"/>
  <c r="J115"/>
  <c r="BE115"/>
  <c r="BI114"/>
  <c r="BH114"/>
  <c r="BG114"/>
  <c r="BF114"/>
  <c r="T114"/>
  <c r="R114"/>
  <c r="P114"/>
  <c r="BK114"/>
  <c r="J114"/>
  <c r="BE114"/>
  <c r="BI113"/>
  <c r="BH113"/>
  <c r="BG113"/>
  <c r="BF113"/>
  <c r="T113"/>
  <c r="R113"/>
  <c r="P113"/>
  <c r="BK113"/>
  <c r="J113"/>
  <c r="BE113"/>
  <c r="BI112"/>
  <c r="BH112"/>
  <c r="BG112"/>
  <c r="BF112"/>
  <c r="T112"/>
  <c r="T111"/>
  <c r="R112"/>
  <c r="R111"/>
  <c r="P112"/>
  <c r="P111"/>
  <c r="BK112"/>
  <c r="BK111"/>
  <c r="J111"/>
  <c r="J112"/>
  <c r="BE112"/>
  <c r="J63"/>
  <c r="BI110"/>
  <c r="BH110"/>
  <c r="BG110"/>
  <c r="BF110"/>
  <c r="T110"/>
  <c r="R110"/>
  <c r="P110"/>
  <c r="BK110"/>
  <c r="J110"/>
  <c r="BE110"/>
  <c r="BI109"/>
  <c r="BH109"/>
  <c r="BG109"/>
  <c r="BF109"/>
  <c r="T109"/>
  <c r="R109"/>
  <c r="P109"/>
  <c r="BK109"/>
  <c r="J109"/>
  <c r="BE109"/>
  <c r="BI108"/>
  <c r="BH108"/>
  <c r="BG108"/>
  <c r="BF108"/>
  <c r="T108"/>
  <c r="T107"/>
  <c r="R108"/>
  <c r="R107"/>
  <c r="P108"/>
  <c r="P107"/>
  <c r="BK108"/>
  <c r="BK107"/>
  <c r="J107"/>
  <c r="J108"/>
  <c r="BE108"/>
  <c r="J62"/>
  <c r="BI106"/>
  <c r="BH106"/>
  <c r="BG106"/>
  <c r="BF106"/>
  <c r="T106"/>
  <c r="R106"/>
  <c r="P106"/>
  <c r="BK106"/>
  <c r="J106"/>
  <c r="BE106"/>
  <c r="BI105"/>
  <c r="BH105"/>
  <c r="BG105"/>
  <c r="BF105"/>
  <c r="T105"/>
  <c r="R105"/>
  <c r="P105"/>
  <c r="BK105"/>
  <c r="J105"/>
  <c r="BE105"/>
  <c r="BI102"/>
  <c r="BH102"/>
  <c r="BG102"/>
  <c r="BF102"/>
  <c r="T102"/>
  <c r="R102"/>
  <c r="P102"/>
  <c r="BK102"/>
  <c r="J102"/>
  <c r="BE102"/>
  <c r="BI101"/>
  <c r="BH101"/>
  <c r="BG101"/>
  <c r="BF101"/>
  <c r="T101"/>
  <c r="R101"/>
  <c r="P101"/>
  <c r="BK101"/>
  <c r="J101"/>
  <c r="BE101"/>
  <c r="BI98"/>
  <c r="BH98"/>
  <c r="BG98"/>
  <c r="BF98"/>
  <c r="T98"/>
  <c r="R98"/>
  <c r="P98"/>
  <c r="BK98"/>
  <c r="J98"/>
  <c r="BE98"/>
  <c r="BI97"/>
  <c r="BH97"/>
  <c r="BG97"/>
  <c r="BF97"/>
  <c r="T97"/>
  <c r="R97"/>
  <c r="P97"/>
  <c r="BK97"/>
  <c r="J97"/>
  <c r="BE97"/>
  <c r="BI96"/>
  <c r="BH96"/>
  <c r="BG96"/>
  <c r="BF96"/>
  <c r="T96"/>
  <c r="R96"/>
  <c r="P96"/>
  <c r="BK96"/>
  <c r="J96"/>
  <c r="BE96"/>
  <c r="BI92"/>
  <c r="BH92"/>
  <c r="BG92"/>
  <c r="BF92"/>
  <c r="T92"/>
  <c r="R92"/>
  <c r="P92"/>
  <c r="BK92"/>
  <c r="J92"/>
  <c r="BE92"/>
  <c r="BI91"/>
  <c r="F37"/>
  <c i="1" r="BD55"/>
  <c i="2" r="BH91"/>
  <c r="F36"/>
  <c i="1" r="BC55"/>
  <c i="2" r="BG91"/>
  <c r="F35"/>
  <c i="1" r="BB55"/>
  <c i="2" r="BF91"/>
  <c r="J34"/>
  <c i="1" r="AW55"/>
  <c i="2" r="F34"/>
  <c i="1" r="BA55"/>
  <c i="2" r="T91"/>
  <c r="T90"/>
  <c r="T89"/>
  <c r="T88"/>
  <c r="R91"/>
  <c r="R90"/>
  <c r="R89"/>
  <c r="R88"/>
  <c r="P91"/>
  <c r="P90"/>
  <c r="P89"/>
  <c r="P88"/>
  <c i="1" r="AU55"/>
  <c i="2" r="BK91"/>
  <c r="BK90"/>
  <c r="J90"/>
  <c r="BK89"/>
  <c r="J89"/>
  <c r="BK88"/>
  <c r="J88"/>
  <c r="J59"/>
  <c r="J30"/>
  <c i="1" r="AG55"/>
  <c i="2" r="J91"/>
  <c r="BE91"/>
  <c r="J33"/>
  <c i="1" r="AV55"/>
  <c i="2" r="F33"/>
  <c i="1" r="AZ55"/>
  <c i="2" r="J61"/>
  <c r="J60"/>
  <c r="F82"/>
  <c r="E80"/>
  <c r="F52"/>
  <c r="E50"/>
  <c r="J39"/>
  <c r="J24"/>
  <c r="E24"/>
  <c r="J85"/>
  <c r="J55"/>
  <c r="J23"/>
  <c r="J21"/>
  <c r="E21"/>
  <c r="J84"/>
  <c r="J54"/>
  <c r="J20"/>
  <c r="J18"/>
  <c r="E18"/>
  <c r="F85"/>
  <c r="F55"/>
  <c r="J17"/>
  <c r="J15"/>
  <c r="E15"/>
  <c r="F84"/>
  <c r="F54"/>
  <c r="J14"/>
  <c r="J12"/>
  <c r="J82"/>
  <c r="J52"/>
  <c r="E7"/>
  <c r="E78"/>
  <c r="E48"/>
  <c i="1" r="BD54"/>
  <c r="W33"/>
  <c r="BC54"/>
  <c r="W32"/>
  <c r="BB54"/>
  <c r="W31"/>
  <c r="BA54"/>
  <c r="W30"/>
  <c r="AZ54"/>
  <c r="W29"/>
  <c r="AY54"/>
  <c r="AX54"/>
  <c r="AW54"/>
  <c r="AK30"/>
  <c r="AV54"/>
  <c r="AK29"/>
  <c r="AU54"/>
  <c r="AT54"/>
  <c r="AS54"/>
  <c r="AG54"/>
  <c r="AK26"/>
  <c r="AT60"/>
  <c r="AN60"/>
  <c r="AT59"/>
  <c r="AN59"/>
  <c r="AT58"/>
  <c r="AN58"/>
  <c r="AT57"/>
  <c r="AN57"/>
  <c r="AT56"/>
  <c r="AN56"/>
  <c r="AT55"/>
  <c r="AN55"/>
  <c r="AN54"/>
  <c r="L50"/>
  <c r="AM50"/>
  <c r="AM49"/>
  <c r="L49"/>
  <c r="AM47"/>
  <c r="L47"/>
  <c r="L45"/>
  <c r="L44"/>
  <c r="AK35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<sst xmlns="http://schemas.openxmlformats.org/spreadsheetml/2006/main">
  <si>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</si>
  <si>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</si>
  <si>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</si>
  <si>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</si>
  <si>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</si>
  <si>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{3e4ce2b0-1758-4da8-9404-0cf67fe8b774}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</si>
  <si>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</si>
  <si>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</si>
  <si>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</si>
  <si>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</si>
  <si>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</si>
  <si>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</si>
  <si>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</si>
  <si>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</si>
  <si>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190417c</t>
  </si>
  <si>
    <t xml:space="preserve">Měnit lze pouze buňky se žlutým podbarvením!_x000d_
_x000d_
1) na prvním listu Rekapitulace stavby vyplňte v sestavě_x000d_
_x000d_
    a) Souhrnný list_x000d_
       - údaje o Zhotoviteli_x000d_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Zhotoviteli, pokud se liší od údajů o Zhotoviteli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</si>
  <si>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</si>
  <si>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MÚ Horažďovice - energetická úsporná opatření čp. 1, 2 a 3 - rkce kotelny</t>
  </si>
  <si>
    <t>KSO:</t>
  </si>
  <si>
    <t>CC-CZ:</t>
  </si>
  <si>
    <t>Místo:</t>
  </si>
  <si>
    <t xml:space="preserve"> </t>
  </si>
  <si>
    <t>Datum:</t>
  </si>
  <si>
    <t>11. 1. 2019</t>
  </si>
  <si>
    <t>Zadavatel:</t>
  </si>
  <si>
    <t>IČ:</t>
  </si>
  <si>
    <t>00255513</t>
  </si>
  <si>
    <t>město Horažďovice, Horažďovice 1</t>
  </si>
  <si>
    <t>DIČ:</t>
  </si>
  <si>
    <t>Uchazeč:</t>
  </si>
  <si>
    <t>Vyplň údaj</t>
  </si>
  <si>
    <t>Projektant:</t>
  </si>
  <si>
    <t>74221841</t>
  </si>
  <si>
    <t>Ing. Martin Liška, Horažďovice 1133</t>
  </si>
  <si>
    <t>True</t>
  </si>
  <si>
    <t>Zpracovatel:</t>
  </si>
  <si>
    <t>Pavel Matoušek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</si>
  <si>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</si>
  <si>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</si>
  <si>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</si>
  <si>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</si>
  <si>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</si>
  <si>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</si>
  <si>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</si>
  <si>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</si>
  <si>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</si>
  <si>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</si>
  <si>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</si>
  <si>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</si>
  <si>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</si>
  <si>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</si>
  <si>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</si>
  <si>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</si>
  <si>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</si>
  <si>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</si>
  <si>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</si>
  <si>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</si>
  <si>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</si>
  <si>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</si>
  <si>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</si>
  <si>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</si>
  <si>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</si>
  <si>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</si>
  <si>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</si>
  <si>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</si>
  <si>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</si>
  <si>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</si>
  <si>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</si>
  <si>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</si>
  <si>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</si>
  <si>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</si>
  <si>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</si>
  <si>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</si>
  <si>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</si>
  <si>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</si>
  <si>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</si>
  <si>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</si>
  <si>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030a</t>
  </si>
  <si>
    <t>Rekonstrukce kotelny - stavební úpravy</t>
  </si>
  <si>
    <t>STA</t>
  </si>
  <si>
    <t>1</t>
  </si>
  <si>
    <t>{cbbd802f-b696-416c-9613-593feb68cd04}</t>
  </si>
  <si>
    <t>2</t>
  </si>
  <si>
    <t>030b</t>
  </si>
  <si>
    <t>Rekonstrukce kotelny - vytápění - zdroj tepla</t>
  </si>
  <si>
    <t>{d1c39dd2-2bf7-4d17-9421-ed122f5e67c0}</t>
  </si>
  <si>
    <t>030c</t>
  </si>
  <si>
    <t>Rekonstrukce kotelny - vytápění - demontáže</t>
  </si>
  <si>
    <t>{400683e6-d9aa-4aa5-92aa-493fa5619344}</t>
  </si>
  <si>
    <t>030d</t>
  </si>
  <si>
    <t>Rekonstrukce kotelny - vytápění - odběrné plynové zařízení</t>
  </si>
  <si>
    <t>{9bb183d5-75bc-413b-b3dc-3c2a6cef1f8b}</t>
  </si>
  <si>
    <t>030e</t>
  </si>
  <si>
    <t>Rekonstrukce kotelny - vytápění - EI + MAR</t>
  </si>
  <si>
    <t>{ea57bf46-0d26-4810-a345-2f73e79c8871}</t>
  </si>
  <si>
    <t>040</t>
  </si>
  <si>
    <t>Vedlejší a ostatní náklady stavby</t>
  </si>
  <si>
    <t>{04d6b863-582c-441f-91f7-d82160cfdd24}</t>
  </si>
  <si>
    <t>KRYCÍ LIST SOUPISU PRACÍ</t>
  </si>
  <si>
    <t>Objekt:</t>
  </si>
  <si>
    <t>030a - Rekonstrukce kotelny - stavební úpravy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</si>
  <si>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</si>
  <si>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</si>
  <si>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</si>
  <si>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</si>
  <si>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</si>
  <si>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</si>
  <si>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</si>
  <si>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</si>
  <si>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</si>
  <si>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</si>
  <si>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>PSV - Práce a dodávky PSV</t>
  </si>
  <si>
    <t xml:space="preserve">    771 - Podlahy z dlaždic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</si>
  <si>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</si>
  <si>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</si>
  <si>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</si>
  <si>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</si>
  <si>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</si>
  <si>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</si>
  <si>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</si>
  <si>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</si>
  <si>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</si>
  <si>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</si>
  <si>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</si>
  <si>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</si>
  <si>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</si>
  <si>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</si>
  <si>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</si>
  <si>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</si>
  <si>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</si>
  <si>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</si>
  <si>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</si>
  <si>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</si>
  <si>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</si>
  <si>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278361321</t>
  </si>
  <si>
    <t>Výztuž základů pod stroje z betonářské oceli 11 373 složitosti I</t>
  </si>
  <si>
    <t>t</t>
  </si>
  <si>
    <t>4</t>
  </si>
  <si>
    <t>-923210777</t>
  </si>
  <si>
    <t>278382551</t>
  </si>
  <si>
    <t>Základ pod stroje z ŽB do 5 m3 tř. C 25/30 složitosti I</t>
  </si>
  <si>
    <t>m3</t>
  </si>
  <si>
    <t>2040686261</t>
  </si>
  <si>
    <t>VV</t>
  </si>
  <si>
    <t>0,32*(2+2,9)*0,15</t>
  </si>
  <si>
    <t>0,69*0,05</t>
  </si>
  <si>
    <t>Součet</t>
  </si>
  <si>
    <t>3-100</t>
  </si>
  <si>
    <t>Zazdívka kouřovodu DN 250 včetně těsnícího provazce pro utěsnění prostupu</t>
  </si>
  <si>
    <t>soubor</t>
  </si>
  <si>
    <t>-1202506976</t>
  </si>
  <si>
    <t>310237251</t>
  </si>
  <si>
    <t>Zazdívka otvorů pl do 0,25 m2 ve zdivu nadzákladovém cihlami pálenými tl do 450 mm</t>
  </si>
  <si>
    <t>kus</t>
  </si>
  <si>
    <t>1404853350</t>
  </si>
  <si>
    <t>5</t>
  </si>
  <si>
    <t>380356231</t>
  </si>
  <si>
    <t>Bednění kompletních konstrukcí neomítaných ploch rovinných zřízení</t>
  </si>
  <si>
    <t>m2</t>
  </si>
  <si>
    <t>-1692048203</t>
  </si>
  <si>
    <t>0,12*(2,15+3,05)</t>
  </si>
  <si>
    <t>6</t>
  </si>
  <si>
    <t>380356232</t>
  </si>
  <si>
    <t>Bednění kompletních konstrukcí neomítaných ploch rovinných odstranění</t>
  </si>
  <si>
    <t>668573288</t>
  </si>
  <si>
    <t>7</t>
  </si>
  <si>
    <t>953945152-9</t>
  </si>
  <si>
    <t>Kotvy mechanické M 20 do dl 300 mm pro střední zatížení do betonu, ŽB nebo kamene s vyvrtáním otvoru vč. dodávek ocelových trnů d=300 mm</t>
  </si>
  <si>
    <t>-1434589138</t>
  </si>
  <si>
    <t>8+11</t>
  </si>
  <si>
    <t>8</t>
  </si>
  <si>
    <t>953961115</t>
  </si>
  <si>
    <t>Kotvy chemickým tmelem M 20 hl 170 mm do betonu, ŽB nebo kamene s vyvrtáním otvoru</t>
  </si>
  <si>
    <t>483180597</t>
  </si>
  <si>
    <t>9</t>
  </si>
  <si>
    <t>953961215</t>
  </si>
  <si>
    <t>Kotvy chemickou patronou M 20 hl 170 mm do betonu, ŽB nebo kamene s vyvrtáním otvoru</t>
  </si>
  <si>
    <t>-1038848787</t>
  </si>
  <si>
    <t>Úpravy povrchů, podlahy a osazování výplní</t>
  </si>
  <si>
    <t>10</t>
  </si>
  <si>
    <t>612325421</t>
  </si>
  <si>
    <t>Oprava vnitřní vápenocementové štukové omítky stěn v rozsahu plochy do 10%</t>
  </si>
  <si>
    <t>-543886828</t>
  </si>
  <si>
    <t>11</t>
  </si>
  <si>
    <t>636395011</t>
  </si>
  <si>
    <t>Oprava spárování dlažby z dlaždic MC pl přes 4 m2</t>
  </si>
  <si>
    <t>-1809411500</t>
  </si>
  <si>
    <t>12</t>
  </si>
  <si>
    <t>9-100</t>
  </si>
  <si>
    <t>Vyčištění stávající podlahovém vpusti</t>
  </si>
  <si>
    <t>hod</t>
  </si>
  <si>
    <t>207730481</t>
  </si>
  <si>
    <t>Ostatní konstrukce a práce, bourání</t>
  </si>
  <si>
    <t>13</t>
  </si>
  <si>
    <t>95-100</t>
  </si>
  <si>
    <t>Dodávka ocelové konzoly pro kouřovod</t>
  </si>
  <si>
    <t>-2147101578</t>
  </si>
  <si>
    <t>14</t>
  </si>
  <si>
    <t>95-101</t>
  </si>
  <si>
    <t>Pomocné práce pro řemesla PSV</t>
  </si>
  <si>
    <t>440633814</t>
  </si>
  <si>
    <t>952901221</t>
  </si>
  <si>
    <t>Vyčištění budov průmyslových objektů při jakékoliv výšce podlaží</t>
  </si>
  <si>
    <t>-1128512659</t>
  </si>
  <si>
    <t>16</t>
  </si>
  <si>
    <t>953943114</t>
  </si>
  <si>
    <t>Osazování výrobků do 30 kg/kus do vysekaných kapes zdiva bez jejich dodání</t>
  </si>
  <si>
    <t>-1512405032</t>
  </si>
  <si>
    <t>17</t>
  </si>
  <si>
    <t>965043421</t>
  </si>
  <si>
    <t>Bourání podkladů pod dlažby betonových s potěrem nebo teracem tl do 150 mm pl do 1 m2</t>
  </si>
  <si>
    <t>-2124593247</t>
  </si>
  <si>
    <t>0,15*(2,0+2,9)*0,2</t>
  </si>
  <si>
    <t>18</t>
  </si>
  <si>
    <t>965049112</t>
  </si>
  <si>
    <t>Příplatek k bourání betonových mazanin za bourání mazanin se svařovanou sítí tl přes 100 mm</t>
  </si>
  <si>
    <t>-588700741</t>
  </si>
  <si>
    <t>19</t>
  </si>
  <si>
    <t>965081213</t>
  </si>
  <si>
    <t>Bourání podlah z dlaždic keramických nebo xylolitových tl do 10 mm plochy přes 1 m2</t>
  </si>
  <si>
    <t>1628852339</t>
  </si>
  <si>
    <t>1,85*0,15+2,75*0,15</t>
  </si>
  <si>
    <t>20</t>
  </si>
  <si>
    <t>965081611</t>
  </si>
  <si>
    <t>Odsekání soklíků rovných</t>
  </si>
  <si>
    <t>m</t>
  </si>
  <si>
    <t>-1044507706</t>
  </si>
  <si>
    <t>1,85+2,75</t>
  </si>
  <si>
    <t>977312111</t>
  </si>
  <si>
    <t>Řezání stávajících betonových mazanin vyztužených hl do 50 mm</t>
  </si>
  <si>
    <t>339881986</t>
  </si>
  <si>
    <t>22</t>
  </si>
  <si>
    <t>977312113</t>
  </si>
  <si>
    <t>Řezání stávajících betonových mazanin vyztužených hl do 150 mm</t>
  </si>
  <si>
    <t>-1341633706</t>
  </si>
  <si>
    <t>23</t>
  </si>
  <si>
    <t>985112113</t>
  </si>
  <si>
    <t>Odsekání degradovaného betonu stěn tl do 50 mm</t>
  </si>
  <si>
    <t>1229726118</t>
  </si>
  <si>
    <t>24</t>
  </si>
  <si>
    <t>985131411</t>
  </si>
  <si>
    <t>Vysušení ploch stěn, rubu kleneb a podlah stlačeným vzduchem</t>
  </si>
  <si>
    <t>-223318539</t>
  </si>
  <si>
    <t>2,0*0,3+2,9*0,3</t>
  </si>
  <si>
    <t>997</t>
  </si>
  <si>
    <t>Přesun sutě</t>
  </si>
  <si>
    <t>25</t>
  </si>
  <si>
    <t>997013213</t>
  </si>
  <si>
    <t>Vnitrostaveništní doprava suti a vybouraných hmot pro budovy v do 12 m ručně</t>
  </si>
  <si>
    <t>265057134</t>
  </si>
  <si>
    <t>26</t>
  </si>
  <si>
    <t>997013501</t>
  </si>
  <si>
    <t>Odvoz suti a vybouraných hmot na skládku nebo meziskládku do 1 km se složením</t>
  </si>
  <si>
    <t>-841811267</t>
  </si>
  <si>
    <t>27</t>
  </si>
  <si>
    <t>997013509</t>
  </si>
  <si>
    <t>Příplatek k odvozu suti a vybouraných hmot na skládku ZKD 1 km přes 1 km</t>
  </si>
  <si>
    <t>1245335261</t>
  </si>
  <si>
    <t>29*0,473</t>
  </si>
  <si>
    <t>28</t>
  </si>
  <si>
    <t>997013831</t>
  </si>
  <si>
    <t>Poplatek za uložení stavebního směsného odpadu na skládce (skládkovné)</t>
  </si>
  <si>
    <t>2044762746</t>
  </si>
  <si>
    <t>29</t>
  </si>
  <si>
    <t>997221612</t>
  </si>
  <si>
    <t>Nakládání vybouraných hmot na dopravní prostředky pro vodorovnou dopravu</t>
  </si>
  <si>
    <t>-551783351</t>
  </si>
  <si>
    <t>PSV</t>
  </si>
  <si>
    <t>Práce a dodávky PSV</t>
  </si>
  <si>
    <t>771</t>
  </si>
  <si>
    <t>Podlahy z dlaždic</t>
  </si>
  <si>
    <t>30</t>
  </si>
  <si>
    <t>771574312</t>
  </si>
  <si>
    <t>Montáž podlah keramických režných hladkých lepených rychletuhnoucím flexi lepidlem do 12 ks/ m2</t>
  </si>
  <si>
    <t>2083393493</t>
  </si>
  <si>
    <t>31</t>
  </si>
  <si>
    <t>M</t>
  </si>
  <si>
    <t>597614330</t>
  </si>
  <si>
    <t>dlaždice keramické slinuté neglazované mrazuvzdorné 29,8 x 29,8 x 0,9 cm</t>
  </si>
  <si>
    <t>32</t>
  </si>
  <si>
    <t>-709727345</t>
  </si>
  <si>
    <t>771579192</t>
  </si>
  <si>
    <t>Příplatek k montáž podlah keramických za omezený prostor</t>
  </si>
  <si>
    <t>1970380834</t>
  </si>
  <si>
    <t>33</t>
  </si>
  <si>
    <t>771591111</t>
  </si>
  <si>
    <t>Podlahy penetrace podkladu</t>
  </si>
  <si>
    <t>-1993931653</t>
  </si>
  <si>
    <t>0,3*(2+2,9)</t>
  </si>
  <si>
    <t>0,12*(2+2,9)+0,12*0,15*2</t>
  </si>
  <si>
    <t>34</t>
  </si>
  <si>
    <t>771591172</t>
  </si>
  <si>
    <t>Montáž profilu pro schodové hrany</t>
  </si>
  <si>
    <t>855374670</t>
  </si>
  <si>
    <t>2+2,9+0,12*3</t>
  </si>
  <si>
    <t>35</t>
  </si>
  <si>
    <t>590541400-1</t>
  </si>
  <si>
    <t>profil schodový ušlechtilá ocel V2A, R 10 V 9</t>
  </si>
  <si>
    <t>1810670819</t>
  </si>
  <si>
    <t>36</t>
  </si>
  <si>
    <t>771990112</t>
  </si>
  <si>
    <t>Vyrovnání podkladu samonivelační stěrkou tl 4 mm pevnosti 30 Mpa</t>
  </si>
  <si>
    <t>464104933</t>
  </si>
  <si>
    <t>37</t>
  </si>
  <si>
    <t>998771102</t>
  </si>
  <si>
    <t>Přesun hmot tonážní pro podlahy z dlaždic v objektech v do 12 m</t>
  </si>
  <si>
    <t>765309066</t>
  </si>
  <si>
    <t>783</t>
  </si>
  <si>
    <t>Dokončovací práce - nátěry</t>
  </si>
  <si>
    <t>38</t>
  </si>
  <si>
    <t>632664131-9</t>
  </si>
  <si>
    <t>Nátěr u epoxidový 1x podkladní + 2x vrchní - šedý</t>
  </si>
  <si>
    <t>1749537211</t>
  </si>
  <si>
    <t>39</t>
  </si>
  <si>
    <t>783306809</t>
  </si>
  <si>
    <t>Odstranění nátěru ze zámečnických konstrukcí okartáčováním</t>
  </si>
  <si>
    <t>-94005832</t>
  </si>
  <si>
    <t>ocelové okno + ocel. schodiště</t>
  </si>
  <si>
    <t>2+5</t>
  </si>
  <si>
    <t>40</t>
  </si>
  <si>
    <t>783314101</t>
  </si>
  <si>
    <t>Základní jednonásobný syntetický nátěr zámečnických konstrukcí</t>
  </si>
  <si>
    <t>-1479264380</t>
  </si>
  <si>
    <t>41</t>
  </si>
  <si>
    <t>783315101</t>
  </si>
  <si>
    <t>Mezinátěr jednonásobný syntetický standardní zámečnických konstrukcí</t>
  </si>
  <si>
    <t>-274254047</t>
  </si>
  <si>
    <t>42</t>
  </si>
  <si>
    <t>783317101</t>
  </si>
  <si>
    <t>Krycí jednonásobný syntetický standardní nátěr zámečnických konstrukcí</t>
  </si>
  <si>
    <t>-375927229</t>
  </si>
  <si>
    <t>43</t>
  </si>
  <si>
    <t>783801201</t>
  </si>
  <si>
    <t>Obroušení omítek před provedením nátěru</t>
  </si>
  <si>
    <t>1462240178</t>
  </si>
  <si>
    <t>44</t>
  </si>
  <si>
    <t>783801501</t>
  </si>
  <si>
    <t>Omytí omítek před provedením nátěru</t>
  </si>
  <si>
    <t>37261754</t>
  </si>
  <si>
    <t>784</t>
  </si>
  <si>
    <t>Dokončovací práce - malby a tapety</t>
  </si>
  <si>
    <t>45</t>
  </si>
  <si>
    <t>784181123</t>
  </si>
  <si>
    <t>Hloubková jednonásobná penetrace podkladu v místnostech výšky do 5,00 m</t>
  </si>
  <si>
    <t>2142788213</t>
  </si>
  <si>
    <t>46</t>
  </si>
  <si>
    <t>784211103</t>
  </si>
  <si>
    <t>Dvojnásobné bílé malby ze směsí za mokra výborně otěruvzdorných v místnostech výšky do 5,00 m</t>
  </si>
  <si>
    <t>1324553857</t>
  </si>
  <si>
    <t>030b - Rekonstrukce kotelny - vytápění - zdroj tepla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</si>
  <si>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</si>
  <si>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</si>
  <si>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</si>
  <si>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731 - Ústřední vytápění - kotelny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</si>
  <si>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</si>
  <si>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</si>
  <si>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</si>
  <si>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</si>
  <si>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>HZS - Hodinové zúčtovací sazby</t>
  </si>
  <si>
    <t>713</t>
  </si>
  <si>
    <t>Izolace tepelné</t>
  </si>
  <si>
    <t>713463311</t>
  </si>
  <si>
    <t>Montáž izolace tepelné potrubí potrubními pouzdry s Al fólií s přesahem Al páskou 1x D do 50 mm</t>
  </si>
  <si>
    <t>1145596619</t>
  </si>
  <si>
    <t>713463312</t>
  </si>
  <si>
    <t>Montáž izolace tepelné potrubí potrubními pouzdry s Al fólií s přesahem Al páskou 1x D přes 50 do 100 mm</t>
  </si>
  <si>
    <t>-1669289920</t>
  </si>
  <si>
    <t>713463317</t>
  </si>
  <si>
    <t>Montáž izolace tepelné ohybů potrubními pouzdry pro rozdělovače s Al fólií s přesahem Al páskou 1x D do 150 mm</t>
  </si>
  <si>
    <t>1846643224</t>
  </si>
  <si>
    <t>631545747</t>
  </si>
  <si>
    <t>pouzdro potrubní izolační (minerální vata + AL folie) 32/20 mm</t>
  </si>
  <si>
    <t>-1038310672</t>
  </si>
  <si>
    <t>631545748</t>
  </si>
  <si>
    <t>pouzdro potrubní izolační (minerální vata + AL folie) 42/30 mm</t>
  </si>
  <si>
    <t>-1259536861</t>
  </si>
  <si>
    <t>631545749</t>
  </si>
  <si>
    <t>pouzdro potrubní izolační (minerální vata + AL folie) 48/40 mm</t>
  </si>
  <si>
    <t>2097504667</t>
  </si>
  <si>
    <t>631545750</t>
  </si>
  <si>
    <t>pouzdro potrubní izolační (minerální vata + AL folie) 60/50 mm</t>
  </si>
  <si>
    <t>-1472648728</t>
  </si>
  <si>
    <t>631546070</t>
  </si>
  <si>
    <t>pouzdro potrubní izolační (minerální vata + AL folie) 76/50 mm</t>
  </si>
  <si>
    <t>589258148</t>
  </si>
  <si>
    <t>631546100</t>
  </si>
  <si>
    <t>pouzdro potrubní izolační (minerální vata + AL folie) 108/50 mm</t>
  </si>
  <si>
    <t>1676539078</t>
  </si>
  <si>
    <t>631546101</t>
  </si>
  <si>
    <t>pouzdro potrubní izolační (minerální vata + AL folie) 133/60 mm</t>
  </si>
  <si>
    <t>-2002902651</t>
  </si>
  <si>
    <t>998713201</t>
  </si>
  <si>
    <t>Přesun hmot procentní pro izolace tepelné v objektech v do 6 m</t>
  </si>
  <si>
    <t>%</t>
  </si>
  <si>
    <t>-1968735833</t>
  </si>
  <si>
    <t>721</t>
  </si>
  <si>
    <t>Zdravotechnika - vnitřní kanalizace</t>
  </si>
  <si>
    <t>721174042</t>
  </si>
  <si>
    <t>Potrubí kanalizační z PP připojovací systém HT DN 40</t>
  </si>
  <si>
    <t>-299889370</t>
  </si>
  <si>
    <t>721194104</t>
  </si>
  <si>
    <t>Vyvedení a upevnění odpadních výpustek DN 40</t>
  </si>
  <si>
    <t>1186598639</t>
  </si>
  <si>
    <t>721226511</t>
  </si>
  <si>
    <t>Kalich pro úkapy od pojistných ventilů HL typ HL 20,6/4" s fixační objímkou</t>
  </si>
  <si>
    <t>522525391</t>
  </si>
  <si>
    <t>721290111</t>
  </si>
  <si>
    <t>Zkouška těsnosti potrubí kanalizace vodou do DN 125</t>
  </si>
  <si>
    <t>21093296</t>
  </si>
  <si>
    <t>998721201</t>
  </si>
  <si>
    <t>Přesun hmot procentní pro vnitřní kanalizace v objektech v do 6 m</t>
  </si>
  <si>
    <t>-1276317080</t>
  </si>
  <si>
    <t>722</t>
  </si>
  <si>
    <t>Zdravotechnika - vnitřní vodovod</t>
  </si>
  <si>
    <t>722174003</t>
  </si>
  <si>
    <t>Potrubí vodovodní plastové PPR svar polyfuze PN 16 D 25 x 3,5 mm</t>
  </si>
  <si>
    <t>-1235996471</t>
  </si>
  <si>
    <t>722179191</t>
  </si>
  <si>
    <t>Příplatek k rozvodu vody z plastů za malý rozsah prací na zakázce do 20 m</t>
  </si>
  <si>
    <t>-1464949060</t>
  </si>
  <si>
    <t>722181211</t>
  </si>
  <si>
    <t>Ochrana vodovodního potrubí přilepenými termoizolačními trubicemi z PE tl do 6 mm DN do 22 mm</t>
  </si>
  <si>
    <t>-2004936123</t>
  </si>
  <si>
    <t>722190401</t>
  </si>
  <si>
    <t>Vyvedení a upevnění výpustku do DN 25</t>
  </si>
  <si>
    <t>205805933</t>
  </si>
  <si>
    <t>722224152</t>
  </si>
  <si>
    <t>Kulový kohout zahradní s vnějším závitem a páčkou PN 15, T 120 °C G 1/2 - 3/4"</t>
  </si>
  <si>
    <t>-987332594</t>
  </si>
  <si>
    <t>722232044</t>
  </si>
  <si>
    <t>Kohout kulový přímý G 3/4 PN 42 do 185°C vnitřní závit</t>
  </si>
  <si>
    <t>1975372929</t>
  </si>
  <si>
    <t>722290229</t>
  </si>
  <si>
    <t>Zkouška těsnosti vodovodního potrubí závitového do DN 100</t>
  </si>
  <si>
    <t>1537627074</t>
  </si>
  <si>
    <t>722290234</t>
  </si>
  <si>
    <t>Proplach a dezinfekce vodovodního potrubí do DN 80</t>
  </si>
  <si>
    <t>-66394381</t>
  </si>
  <si>
    <t>998722201</t>
  </si>
  <si>
    <t>Přesun hmot procentní pro vnitřní vodovod v objektech v do 6 m</t>
  </si>
  <si>
    <t>2056727575</t>
  </si>
  <si>
    <t>731</t>
  </si>
  <si>
    <t>Ústřední vytápění - kotelny</t>
  </si>
  <si>
    <t>4841157010</t>
  </si>
  <si>
    <t xml:space="preserve">Neutralizační zařízení/box pro kondenzační kotle (do 500 kW),včetně granulátu </t>
  </si>
  <si>
    <t>-1804197370</t>
  </si>
  <si>
    <t>731244510</t>
  </si>
  <si>
    <t>Montáž kotle kondenzačního ocelového stacionárního na ZP o výkonu do 180 kW</t>
  </si>
  <si>
    <t>-1685301091</t>
  </si>
  <si>
    <t>484103900</t>
  </si>
  <si>
    <t>kotel plynový kondenzační stacionární s modulovaným výkonem 35-175kw, pro tep.spád 80/60°C,včetně hořáku a hořákové automatiky</t>
  </si>
  <si>
    <t>1629817866</t>
  </si>
  <si>
    <t>731810234</t>
  </si>
  <si>
    <t>Montáž základní sestavy nuceného odtahu spalin jednotrubkového pro staciénárné kotel svislý DN 160 mm odvod spalin komínovou šachtou přes šikmou střechu</t>
  </si>
  <si>
    <t>-1350401631</t>
  </si>
  <si>
    <t>731810244</t>
  </si>
  <si>
    <t>Montáž doměřeného prodloužení potrubí odvodu spalin pro stacionární kotel o rozměru DN 160 mm</t>
  </si>
  <si>
    <t>-445655931</t>
  </si>
  <si>
    <t>731810275</t>
  </si>
  <si>
    <t xml:space="preserve">Montáž připojení odtahu spalin pomocí centrické přechodky DN 150/160 na stacionírní kotel  80/125 mm</t>
  </si>
  <si>
    <t>-680268256</t>
  </si>
  <si>
    <t>598845010</t>
  </si>
  <si>
    <t>komínový systém PP - centrická přechodka DN 150/160 s hrdlem DN 160</t>
  </si>
  <si>
    <t>24251573</t>
  </si>
  <si>
    <t>598845013</t>
  </si>
  <si>
    <t>komínový systém PP - koleno 87°,DN 160 s kontrolním otvorem</t>
  </si>
  <si>
    <t>476578016</t>
  </si>
  <si>
    <t>598845015</t>
  </si>
  <si>
    <t>komínový systém PP - koleno 45°,DN 160</t>
  </si>
  <si>
    <t>791955471</t>
  </si>
  <si>
    <t>598845016</t>
  </si>
  <si>
    <t>komínový systém PP - koleno 87°,DN 160</t>
  </si>
  <si>
    <t>-2081805916</t>
  </si>
  <si>
    <t>598845025</t>
  </si>
  <si>
    <t>komínový systém PP - koleno patní s podpěrou,DN 160 (koleno,konzola,opěrná tyč)</t>
  </si>
  <si>
    <t>-2029310511</t>
  </si>
  <si>
    <t>598845026komínová zě</t>
  </si>
  <si>
    <t>komínový systém - komínová zděř DN 225/160,nerez</t>
  </si>
  <si>
    <t>1730373930</t>
  </si>
  <si>
    <t>598845026</t>
  </si>
  <si>
    <t>komínový systém - kryt komínové zděř DN 225,nerez</t>
  </si>
  <si>
    <t>1210101140</t>
  </si>
  <si>
    <t>598845028</t>
  </si>
  <si>
    <t>komínový systém PP - přímý kus s odvodem kondenzátu DN 160 x 250mm,včetně sifonku</t>
  </si>
  <si>
    <t>-584246142</t>
  </si>
  <si>
    <t>598845029</t>
  </si>
  <si>
    <t>komínový systém PP - trubka DN 160, L=0,5m</t>
  </si>
  <si>
    <t>-691231000</t>
  </si>
  <si>
    <t>598845030</t>
  </si>
  <si>
    <t>komínový systém PP - trubka DN 160, L=1,0m</t>
  </si>
  <si>
    <t>-815270985</t>
  </si>
  <si>
    <t>598845031</t>
  </si>
  <si>
    <t>komínový systém PP - trubka DN 160, L=2,0m</t>
  </si>
  <si>
    <t>174150318</t>
  </si>
  <si>
    <t>598845035</t>
  </si>
  <si>
    <t>komínový systém - komínový poklop/hlava DN 160,nerez s vyústěním PP-UV-černé</t>
  </si>
  <si>
    <t>-1875326350</t>
  </si>
  <si>
    <t>598845036</t>
  </si>
  <si>
    <t>komínový systém - distanční objímka,DN 160,max.průměr 660mm,plast</t>
  </si>
  <si>
    <t>kpl</t>
  </si>
  <si>
    <t>-1986763094</t>
  </si>
  <si>
    <t>731810500</t>
  </si>
  <si>
    <t>Montáž neutralizačního zařízení/boxu pro kondenzační kotle (do 500 kW)</t>
  </si>
  <si>
    <t>871312321</t>
  </si>
  <si>
    <t>998731201</t>
  </si>
  <si>
    <t>Přesun hmot procentní pro kotelny v objektech v do 6 m</t>
  </si>
  <si>
    <t>-834478675</t>
  </si>
  <si>
    <t>732</t>
  </si>
  <si>
    <t>Ústřední vytápění - strojovny</t>
  </si>
  <si>
    <t>47</t>
  </si>
  <si>
    <t>732111132</t>
  </si>
  <si>
    <t>Tělesa rozdělovačů a sběračů DN 125 z trub ocelových bezešvých</t>
  </si>
  <si>
    <t>-1992896407</t>
  </si>
  <si>
    <t>48</t>
  </si>
  <si>
    <t>732111232</t>
  </si>
  <si>
    <t>Příplatek k rozdělovačům a sběračům za každých dalších 0,5 m tělesa DN 125</t>
  </si>
  <si>
    <t>-1215436801</t>
  </si>
  <si>
    <t>49</t>
  </si>
  <si>
    <t>732111312</t>
  </si>
  <si>
    <t>Trubková hrdla rozdělovačů a sběračů bez přírub DN 20</t>
  </si>
  <si>
    <t>1363658632</t>
  </si>
  <si>
    <t>50</t>
  </si>
  <si>
    <t>732111315</t>
  </si>
  <si>
    <t>Trubková hrdla rozdělovačů a sběračů bez přírub DN 32</t>
  </si>
  <si>
    <t>2080386693</t>
  </si>
  <si>
    <t>51</t>
  </si>
  <si>
    <t>732111316</t>
  </si>
  <si>
    <t>Trubková hrdla rozdělovačů a sběračů bez přírub DN 40</t>
  </si>
  <si>
    <t>-52785325</t>
  </si>
  <si>
    <t>52</t>
  </si>
  <si>
    <t>732111318</t>
  </si>
  <si>
    <t>Trubková hrdla rozdělovačů a sběračů bez přírub DN 50</t>
  </si>
  <si>
    <t>-790091627</t>
  </si>
  <si>
    <t>53</t>
  </si>
  <si>
    <t>732111328</t>
  </si>
  <si>
    <t>Trubková hrdla rozdělovačů a sběračů bez přírub DN 100</t>
  </si>
  <si>
    <t>-1281480006</t>
  </si>
  <si>
    <t>54</t>
  </si>
  <si>
    <t>732112100</t>
  </si>
  <si>
    <t>Nosný stojan stavitelný z profilového materiálu pro rozdělovač a sběrač</t>
  </si>
  <si>
    <t>1818036108</t>
  </si>
  <si>
    <t>55</t>
  </si>
  <si>
    <t>732199100</t>
  </si>
  <si>
    <t>Montáž orientačních štítků</t>
  </si>
  <si>
    <t>-1690374798</t>
  </si>
  <si>
    <t>56</t>
  </si>
  <si>
    <t>732200100</t>
  </si>
  <si>
    <t>orientační štítky pro potrubí a jednotlivá zařízení v kotelně</t>
  </si>
  <si>
    <t>2058319566</t>
  </si>
  <si>
    <t>57</t>
  </si>
  <si>
    <t>732331614</t>
  </si>
  <si>
    <t>Nádoba tlaková expanzní s membránou 0,6 MPa závitové připojení,objem 25 litrů</t>
  </si>
  <si>
    <t>-1047880375</t>
  </si>
  <si>
    <t>58</t>
  </si>
  <si>
    <t>732331777</t>
  </si>
  <si>
    <t>Příslušenství k expanzním nádobám bezpečnostní uzávěr G 3/4 k měření tlaku</t>
  </si>
  <si>
    <t>282400172</t>
  </si>
  <si>
    <t>59</t>
  </si>
  <si>
    <t>732332402</t>
  </si>
  <si>
    <t>Montáž základního expanzního automatu jednočerpadlového pro OS do 350 kW bez řídící čerpadlové jednotky</t>
  </si>
  <si>
    <t>253210865</t>
  </si>
  <si>
    <t>60</t>
  </si>
  <si>
    <t>732332512</t>
  </si>
  <si>
    <t>Montáž řídící jednotky základní nádoby,PN 1,0 napětí 230 V s jedním čerpadlem</t>
  </si>
  <si>
    <t>398628837</t>
  </si>
  <si>
    <t>61</t>
  </si>
  <si>
    <t>732332601</t>
  </si>
  <si>
    <t>Montáž příslušenství k expanzním automatům-souprava k jednočerpadlové řídící jednotce</t>
  </si>
  <si>
    <t>1538783200</t>
  </si>
  <si>
    <t>62</t>
  </si>
  <si>
    <t>732332608</t>
  </si>
  <si>
    <t>Uvedení expanzního čerpadlového automatu 300 do provozu servisním technikem</t>
  </si>
  <si>
    <t>-1384440511</t>
  </si>
  <si>
    <t>63</t>
  </si>
  <si>
    <t>484671510</t>
  </si>
  <si>
    <t>expanzní automat jednočerpadlový 300 l, s řídící jednotkou,nádobou základní s butylovým vakem s odplyněním a doplňováním-přesná specifikace viz PD</t>
  </si>
  <si>
    <t>-924176175</t>
  </si>
  <si>
    <t>64</t>
  </si>
  <si>
    <t>732332612</t>
  </si>
  <si>
    <t>Montáž odlučovače nečistot a kalů přírubového DN 100,PN 16</t>
  </si>
  <si>
    <t>-1665533855</t>
  </si>
  <si>
    <t>65</t>
  </si>
  <si>
    <t>484891635</t>
  </si>
  <si>
    <t>odlučovač nečistot a kalů s magnetickou vložkou DN 100 + max.vložka D50/140.3 + izolace</t>
  </si>
  <si>
    <t>-779494415</t>
  </si>
  <si>
    <t>66</t>
  </si>
  <si>
    <t>732335615</t>
  </si>
  <si>
    <t>Montáž kompletu pro doplńování a úpravu doplňovací vody do OS,včetně uvedení do provozu</t>
  </si>
  <si>
    <t>2073999143</t>
  </si>
  <si>
    <t>67</t>
  </si>
  <si>
    <t>484892600</t>
  </si>
  <si>
    <t xml:space="preserve">oddělovací člen s potrubním oddělovačem a vodoměrem pro napojení na rozvod pitné vody </t>
  </si>
  <si>
    <t>-806966208</t>
  </si>
  <si>
    <t>68</t>
  </si>
  <si>
    <t>484892601</t>
  </si>
  <si>
    <t>filtr mechanický s filtrační vložkou do přívodu dopouštěné vody</t>
  </si>
  <si>
    <t>-1554469782</t>
  </si>
  <si>
    <t>69</t>
  </si>
  <si>
    <t>484892602</t>
  </si>
  <si>
    <t xml:space="preserve">filtr odsolovací typ katex/anex objem náplně 60 pro 7750 l s max.tvrdostí do 20 mikroS/cm,připojení G 1" </t>
  </si>
  <si>
    <t>-890885665</t>
  </si>
  <si>
    <t>70</t>
  </si>
  <si>
    <t>484892603</t>
  </si>
  <si>
    <t xml:space="preserve">Digitální měřič vodivosti,rozsah 0-100mikroS/cm,připojení G 3/4" </t>
  </si>
  <si>
    <t>-675107830</t>
  </si>
  <si>
    <t>71</t>
  </si>
  <si>
    <t>732429212</t>
  </si>
  <si>
    <t>Montáž čerpadla oběhového mokroběžného závitového DN 25</t>
  </si>
  <si>
    <t>-440873944</t>
  </si>
  <si>
    <t>72</t>
  </si>
  <si>
    <t>732429215</t>
  </si>
  <si>
    <t>Montáž čerpadla oběhového mokroběžného závitového DN 32</t>
  </si>
  <si>
    <t>959254307</t>
  </si>
  <si>
    <t>73</t>
  </si>
  <si>
    <t>426112997</t>
  </si>
  <si>
    <t>čerpadlo oběhové teplovodní s frekvenčním měničem 9-128W/230VH=5m,M=1,5m3/h</t>
  </si>
  <si>
    <t>522740979</t>
  </si>
  <si>
    <t>74</t>
  </si>
  <si>
    <t>426112998</t>
  </si>
  <si>
    <t>čerpadlo oběhové teplovodní s frekvenčním měničem 9-128W/230VH=5m,M=2,4m3/h</t>
  </si>
  <si>
    <t>-277484373</t>
  </si>
  <si>
    <t>75</t>
  </si>
  <si>
    <t>426112999</t>
  </si>
  <si>
    <t>čerpadlo oběhové teplovodní s frekvenčním měničem 9-128W/230VH=6m,M=2,6m3/h</t>
  </si>
  <si>
    <t>5933632</t>
  </si>
  <si>
    <t>76</t>
  </si>
  <si>
    <t>426113000</t>
  </si>
  <si>
    <t>čerpadlo oběhové teplovodní s frekvenčním měničem 9-175W/230VH=6m,M=3,6m3/h</t>
  </si>
  <si>
    <t>-781491583</t>
  </si>
  <si>
    <t>77</t>
  </si>
  <si>
    <t>998732201</t>
  </si>
  <si>
    <t>Přesun hmot procentní pro strojovny v objektech v do 6 m</t>
  </si>
  <si>
    <t>-724898287</t>
  </si>
  <si>
    <t>733</t>
  </si>
  <si>
    <t>Ústřední vytápění - rozvodné potrubí</t>
  </si>
  <si>
    <t>78</t>
  </si>
  <si>
    <t>733111113</t>
  </si>
  <si>
    <t>Potrubí ocelové závitové bezešvé běžné v kotelnách nebo strojovnách DN 15</t>
  </si>
  <si>
    <t>563443098</t>
  </si>
  <si>
    <t>79</t>
  </si>
  <si>
    <t>733111114</t>
  </si>
  <si>
    <t>Potrubí ocelové závitové bezešvé běžné v kotelnách nebo strojovnách DN 20</t>
  </si>
  <si>
    <t>-2136660321</t>
  </si>
  <si>
    <t>80</t>
  </si>
  <si>
    <t>733111115</t>
  </si>
  <si>
    <t>Potrubí ocelové závitové bezešvé běžné v kotelnách nebo strojovnách DN 25</t>
  </si>
  <si>
    <t>862144387</t>
  </si>
  <si>
    <t>81</t>
  </si>
  <si>
    <t>733111116</t>
  </si>
  <si>
    <t>Potrubí ocelové závitové bezešvé běžné v kotelnách nebo strojovnách DN 32</t>
  </si>
  <si>
    <t>1265823826</t>
  </si>
  <si>
    <t>82</t>
  </si>
  <si>
    <t>733111117</t>
  </si>
  <si>
    <t>Potrubí ocelové závitové bezešvé běžné v kotelnách nebo strojovnách DN 40</t>
  </si>
  <si>
    <t>-1540018822</t>
  </si>
  <si>
    <t>83</t>
  </si>
  <si>
    <t>733111118</t>
  </si>
  <si>
    <t>Potrubí ocelové závitové bezešvé běžné v kotelnách nebo strojovnách DN 50</t>
  </si>
  <si>
    <t>27141213</t>
  </si>
  <si>
    <t>84</t>
  </si>
  <si>
    <t>733113113</t>
  </si>
  <si>
    <t>Příplatek k porubí z trubek ocelových závitových za zhotovení závitové ocelové přípojky DN 15</t>
  </si>
  <si>
    <t>1033287139</t>
  </si>
  <si>
    <t>85</t>
  </si>
  <si>
    <t>733113114</t>
  </si>
  <si>
    <t>Příplatek k porubí z trubek ocelových závitových za zhotovení závitové ocelové přípojky DN 20</t>
  </si>
  <si>
    <t>2056302573</t>
  </si>
  <si>
    <t>86</t>
  </si>
  <si>
    <t>733113115</t>
  </si>
  <si>
    <t>Příplatek k porubí z trubek ocelových závitových za zhotovení závitové ocelové přípojky DN 25</t>
  </si>
  <si>
    <t>92764108</t>
  </si>
  <si>
    <t>87</t>
  </si>
  <si>
    <t>733113116</t>
  </si>
  <si>
    <t>Příplatek k porubí z trubek ocelových závitových za zhotovení závitové ocelové přípojky DN 32</t>
  </si>
  <si>
    <t>-1367871735</t>
  </si>
  <si>
    <t>88</t>
  </si>
  <si>
    <t>733113117</t>
  </si>
  <si>
    <t>Příplatek k porubí z trubek ocelových závitových za zhotovení závitové ocelové přípojky DN 40</t>
  </si>
  <si>
    <t>1088583181</t>
  </si>
  <si>
    <t>89</t>
  </si>
  <si>
    <t>733113118</t>
  </si>
  <si>
    <t>Příplatek k porubí z trubek ocelových závitových za zhotovení závitové ocelové přípojky DN 50</t>
  </si>
  <si>
    <t>322004967</t>
  </si>
  <si>
    <t>90</t>
  </si>
  <si>
    <t>733121222</t>
  </si>
  <si>
    <t>Potrubí ocelové hladké bezešvé v kotelnách nebo strojovnách D 76x3,2</t>
  </si>
  <si>
    <t>1063929776</t>
  </si>
  <si>
    <t>91</t>
  </si>
  <si>
    <t>733121228</t>
  </si>
  <si>
    <t>Potrubí ocelové hladké bezešvé v kotelnách nebo strojovnách D 108x4,0</t>
  </si>
  <si>
    <t>-2078982886</t>
  </si>
  <si>
    <t>92</t>
  </si>
  <si>
    <t>733123123</t>
  </si>
  <si>
    <t>Příplatek k potrubí ocelovému hladkému za zhotovení přípojky z trubek ocelových hladkých D 76x3,2</t>
  </si>
  <si>
    <t>2035046611</t>
  </si>
  <si>
    <t>93</t>
  </si>
  <si>
    <t>733123128</t>
  </si>
  <si>
    <t>Příplatek k potrubí ocelovému hladkému za zhotovení přípojky z trubek ocelových hladkých D 108x4,0</t>
  </si>
  <si>
    <t>207074563</t>
  </si>
  <si>
    <t>94</t>
  </si>
  <si>
    <t>733124115</t>
  </si>
  <si>
    <t>Příplatek k potrubí ocelovému hladkému za zhotovení přechodů z trubek hladkých kováním DN 40/25</t>
  </si>
  <si>
    <t>-623675660</t>
  </si>
  <si>
    <t>95</t>
  </si>
  <si>
    <t>733124117</t>
  </si>
  <si>
    <t>Příplatek k potrubí ocelovému hladkému za zhotovení přechodů z trubek hladkých kováním DN 50/32</t>
  </si>
  <si>
    <t>-1792283320</t>
  </si>
  <si>
    <t>96</t>
  </si>
  <si>
    <t>733124124</t>
  </si>
  <si>
    <t>Příplatek k potrubí ocelovému hladkému za zhotovení přechodů z trubek hladkých kováním DN 100/65</t>
  </si>
  <si>
    <t>-701831928</t>
  </si>
  <si>
    <t>97</t>
  </si>
  <si>
    <t>733141102</t>
  </si>
  <si>
    <t>Sestava-odvzdušňovací nádobka z trubek ocelových do DN 50,odvzd.potrubi 3/8",odvzduš.ventil G 3/8"</t>
  </si>
  <si>
    <t>-1681418738</t>
  </si>
  <si>
    <t>98</t>
  </si>
  <si>
    <t>733190107</t>
  </si>
  <si>
    <t>Zkouška těsnosti potrubí ocelové závitové do DN 40</t>
  </si>
  <si>
    <t>28552471</t>
  </si>
  <si>
    <t>99</t>
  </si>
  <si>
    <t>733190108</t>
  </si>
  <si>
    <t>Zkouška těsnosti potrubí ocelové závitové do DN 50</t>
  </si>
  <si>
    <t>1876703085</t>
  </si>
  <si>
    <t>100</t>
  </si>
  <si>
    <t>733190225</t>
  </si>
  <si>
    <t>Zkouška těsnosti potrubí ocelové hladké přes D 60,3x2,9 do D 89x5,0</t>
  </si>
  <si>
    <t>979755968</t>
  </si>
  <si>
    <t>101</t>
  </si>
  <si>
    <t>733190232</t>
  </si>
  <si>
    <t>Zkouška těsnosti potrubí ocelové hladké přes D 89x5,0 do D 133x5,0</t>
  </si>
  <si>
    <t>-1406496960</t>
  </si>
  <si>
    <t>102</t>
  </si>
  <si>
    <t>998733201</t>
  </si>
  <si>
    <t>Přesun hmot procentní pro rozvody potrubí v objektech v do 6 m</t>
  </si>
  <si>
    <t>1719541214</t>
  </si>
  <si>
    <t>734</t>
  </si>
  <si>
    <t>Ústřední vytápění - armatury</t>
  </si>
  <si>
    <t>103</t>
  </si>
  <si>
    <t>551250105</t>
  </si>
  <si>
    <t>regulační a vyvažovací ventil TA STAD s vypouštěním DN 32,PN20,kjv=14,2m3/h</t>
  </si>
  <si>
    <t>-2048429029</t>
  </si>
  <si>
    <t>104</t>
  </si>
  <si>
    <t>551250106</t>
  </si>
  <si>
    <t>regulační a vyvažovací ventil TA STAD s vypouštěním DN 40,PN20,kjv=19,2m3/h</t>
  </si>
  <si>
    <t>1722938516</t>
  </si>
  <si>
    <t>105</t>
  </si>
  <si>
    <t>551260154</t>
  </si>
  <si>
    <t xml:space="preserve">Sada-třícestný směšovací ventil závitový DN25,PN16,kv=6,3m3/h se servopohonem SSC31,1x230V,3 bodový,150s + sada šroubení </t>
  </si>
  <si>
    <t>322905531</t>
  </si>
  <si>
    <t>106</t>
  </si>
  <si>
    <t>551260155</t>
  </si>
  <si>
    <t xml:space="preserve">Sada-třícestný směšovací ventil závitový DN25,PN16,kv=10,0m3/h se servopohonem SSC31,1x230V,3 bodový,150s + sada šroubení </t>
  </si>
  <si>
    <t>1871231873</t>
  </si>
  <si>
    <t>107</t>
  </si>
  <si>
    <t>551260158</t>
  </si>
  <si>
    <t xml:space="preserve">Sada-třícestný směšovací ventil závitový DN32,PN16,kv=16,0m3/h se servopohonem SSC31,1x230V,3 bodový,150s + sada šroubení </t>
  </si>
  <si>
    <t>1669104119</t>
  </si>
  <si>
    <t>108</t>
  </si>
  <si>
    <t>734109215</t>
  </si>
  <si>
    <t>Montáž armatury přírubové se dvěma přírubami PN 16 DN 65</t>
  </si>
  <si>
    <t>-300295305</t>
  </si>
  <si>
    <t>109</t>
  </si>
  <si>
    <t>551280885</t>
  </si>
  <si>
    <t>klapka uzavírací mezipřírubová PN16, DN 65</t>
  </si>
  <si>
    <t>-1847609135</t>
  </si>
  <si>
    <t>110</t>
  </si>
  <si>
    <t>551280886</t>
  </si>
  <si>
    <t>klapka uzavírací mezipřírubová ovládaná servopohonem PN16, DN 65 + pohon</t>
  </si>
  <si>
    <t>1904270223</t>
  </si>
  <si>
    <t>111</t>
  </si>
  <si>
    <t>734173218</t>
  </si>
  <si>
    <t>Spoj přírubový PN 6/I do 200°C DN 100</t>
  </si>
  <si>
    <t>-1378274915</t>
  </si>
  <si>
    <t>112</t>
  </si>
  <si>
    <t>734209116</t>
  </si>
  <si>
    <t>Montáž armatury závitové s dvěma závity G 5/4</t>
  </si>
  <si>
    <t>614724752</t>
  </si>
  <si>
    <t>113</t>
  </si>
  <si>
    <t>734209117</t>
  </si>
  <si>
    <t>Montáž armatury závitové s dvěma závity G 6/4</t>
  </si>
  <si>
    <t>1071096616</t>
  </si>
  <si>
    <t>114</t>
  </si>
  <si>
    <t>734209125</t>
  </si>
  <si>
    <t>Montáž armatury závitové s třemi závity G 1</t>
  </si>
  <si>
    <t>-1404871339</t>
  </si>
  <si>
    <t>115</t>
  </si>
  <si>
    <t>734209126</t>
  </si>
  <si>
    <t>Montáž armatury závitové s třemi závity G 5/4</t>
  </si>
  <si>
    <t>-37944766</t>
  </si>
  <si>
    <t>116</t>
  </si>
  <si>
    <t>734211127</t>
  </si>
  <si>
    <t>Ventil závitový odvzdušňovací G 1/2 PN 14 do 120°C automatický se zpětnou klapkou</t>
  </si>
  <si>
    <t>-1930685606</t>
  </si>
  <si>
    <t>117</t>
  </si>
  <si>
    <t>734221536</t>
  </si>
  <si>
    <t>Ventil radiátorový závitový s omezením průtoku s vestavěným RTD DN 15+ termostatická hlavice 1,5 bílá</t>
  </si>
  <si>
    <t>-210045372</t>
  </si>
  <si>
    <t>118</t>
  </si>
  <si>
    <t>734242416</t>
  </si>
  <si>
    <t>Ventil závitový zpětný přímý G 6/4 PN 16 do 110°C</t>
  </si>
  <si>
    <t>946187776</t>
  </si>
  <si>
    <t>119</t>
  </si>
  <si>
    <t>734242417</t>
  </si>
  <si>
    <t>Ventil závitový zpětný přímý G 2 PN 16 do 110°C</t>
  </si>
  <si>
    <t>856941549</t>
  </si>
  <si>
    <t>120</t>
  </si>
  <si>
    <t>734251214</t>
  </si>
  <si>
    <t>Ventil závitový membránový pojistný rohový G 5/4" provozní tlak od 2,5 do 6 barů</t>
  </si>
  <si>
    <t>-804278070</t>
  </si>
  <si>
    <t>121</t>
  </si>
  <si>
    <t>734261237</t>
  </si>
  <si>
    <t>Šroubení topenářské přímé G 6/4 PN 16 do 120°C</t>
  </si>
  <si>
    <t>1419709280</t>
  </si>
  <si>
    <t>122</t>
  </si>
  <si>
    <t>734261238</t>
  </si>
  <si>
    <t>Šroubení topenářské přímé G 2 PN 16 do 120°C</t>
  </si>
  <si>
    <t>-202249943</t>
  </si>
  <si>
    <t>123</t>
  </si>
  <si>
    <t>734261712</t>
  </si>
  <si>
    <t>Šroubení regulační radiátorové přímé G 1/2"</t>
  </si>
  <si>
    <t>-780036032</t>
  </si>
  <si>
    <t>124</t>
  </si>
  <si>
    <t>734291123</t>
  </si>
  <si>
    <t>Kohout plnící a vypouštěcí G 1/2" PN 10 do 110°C závitový</t>
  </si>
  <si>
    <t>-539830289</t>
  </si>
  <si>
    <t>125</t>
  </si>
  <si>
    <t>734291246</t>
  </si>
  <si>
    <t>Filtr závitový přímý G 1 1/2" PN 16 do 130°C s vnitřními závity</t>
  </si>
  <si>
    <t>-1091386091</t>
  </si>
  <si>
    <t>126</t>
  </si>
  <si>
    <t>734291247</t>
  </si>
  <si>
    <t>Filtr závitový přímý G 2" PN 16 do 130°C s vnitřními závity</t>
  </si>
  <si>
    <t>-1794694702</t>
  </si>
  <si>
    <t>127</t>
  </si>
  <si>
    <t>734292716</t>
  </si>
  <si>
    <t>Kohout kulový přímý G 1 1/4" PN 42 do 185°C vnitřní závit</t>
  </si>
  <si>
    <t>1732814900</t>
  </si>
  <si>
    <t>128</t>
  </si>
  <si>
    <t>734292717</t>
  </si>
  <si>
    <t>Kohout kulový přímý G 1 1/2" PN 42 do 185°C vnitřní závit</t>
  </si>
  <si>
    <t>-115841234</t>
  </si>
  <si>
    <t>129</t>
  </si>
  <si>
    <t>734292718</t>
  </si>
  <si>
    <t>Kohout kulový přímý G 2" PN 42 do 185°C vnitřní závit</t>
  </si>
  <si>
    <t>1336119299</t>
  </si>
  <si>
    <t>130</t>
  </si>
  <si>
    <t>734411101</t>
  </si>
  <si>
    <t>Teploměr technický s pevným stonkem a jímkou zadní připojení průměr 63 mm délky 50 mm</t>
  </si>
  <si>
    <t>181266839</t>
  </si>
  <si>
    <t>131</t>
  </si>
  <si>
    <t>734412113</t>
  </si>
  <si>
    <t>Set - měřič tepla elektronický ultrazvukový 50 Qn=2,5m3/h G 1",kv=5,7m3/h-dle specifikace z PD</t>
  </si>
  <si>
    <t>540053740</t>
  </si>
  <si>
    <t>132</t>
  </si>
  <si>
    <t>734412114</t>
  </si>
  <si>
    <t>Set - měřič tepla elektronický ultrazvukový 50 Qn=3,5m3/h G 1",kv=13,5m3/h-dle specifikace z PD</t>
  </si>
  <si>
    <t>-688889642</t>
  </si>
  <si>
    <t>133</t>
  </si>
  <si>
    <t>734421113</t>
  </si>
  <si>
    <t>Tlakoměr s pevným stonkem a manometrovým kohoutem,tlak 0-16 bar průměr 63-100 mm spodní připojení</t>
  </si>
  <si>
    <t>544080511</t>
  </si>
  <si>
    <t>134</t>
  </si>
  <si>
    <t>734494213</t>
  </si>
  <si>
    <t>Návarek s trubkovým závitem G 1/2</t>
  </si>
  <si>
    <t>-555264052</t>
  </si>
  <si>
    <t>135</t>
  </si>
  <si>
    <t>734494214</t>
  </si>
  <si>
    <t>Návarek s trubkovým závitem G 3/4</t>
  </si>
  <si>
    <t>304216037</t>
  </si>
  <si>
    <t>136</t>
  </si>
  <si>
    <t>998734201</t>
  </si>
  <si>
    <t>Přesun hmot procentní pro armatury v objektech v do 6 m</t>
  </si>
  <si>
    <t>-444101040</t>
  </si>
  <si>
    <t>735</t>
  </si>
  <si>
    <t>Ústřední vytápění - otopná tělesa</t>
  </si>
  <si>
    <t>137</t>
  </si>
  <si>
    <t>735000912</t>
  </si>
  <si>
    <t>Vyregulování ventilu nebo kohoutu dvojregulačního s termostatickým ovládáním</t>
  </si>
  <si>
    <t>748141611</t>
  </si>
  <si>
    <t>138</t>
  </si>
  <si>
    <t>735151696</t>
  </si>
  <si>
    <t>Otopné těleso panelové třídeskové 3 přídavné přestupní plochy výška/délka 900/900 mm výkon 2995 W</t>
  </si>
  <si>
    <t>179366554</t>
  </si>
  <si>
    <t>139</t>
  </si>
  <si>
    <t>998735201</t>
  </si>
  <si>
    <t>Přesun hmot procentní pro otopná tělesa v objektech v do 6 m</t>
  </si>
  <si>
    <t>2044462078</t>
  </si>
  <si>
    <t>140</t>
  </si>
  <si>
    <t>783601711</t>
  </si>
  <si>
    <t>Bezoplachové odrezivění potrubí DN do 50 mm</t>
  </si>
  <si>
    <t>1756183986</t>
  </si>
  <si>
    <t>141</t>
  </si>
  <si>
    <t>783601729</t>
  </si>
  <si>
    <t>Bezoplachové odrezivění potrubí DN do 100 mm</t>
  </si>
  <si>
    <t>-1626915556</t>
  </si>
  <si>
    <t>142</t>
  </si>
  <si>
    <t>783601753</t>
  </si>
  <si>
    <t>Bezoplachové odrezivění potrubí DN do 150 mm</t>
  </si>
  <si>
    <t>-1583791251</t>
  </si>
  <si>
    <t>143</t>
  </si>
  <si>
    <t>783614551</t>
  </si>
  <si>
    <t>Základní jednonásobný syntetický nátěr potrubí DN do 50 mm</t>
  </si>
  <si>
    <t>801239417</t>
  </si>
  <si>
    <t>144</t>
  </si>
  <si>
    <t>783614561</t>
  </si>
  <si>
    <t>Základní jednonásobný syntetický nátěr potrubí DN do 100 mm</t>
  </si>
  <si>
    <t>867073879</t>
  </si>
  <si>
    <t>145</t>
  </si>
  <si>
    <t>783614571</t>
  </si>
  <si>
    <t>Základní jednonásobný syntetický nátěr potrubí DN do 150 mm</t>
  </si>
  <si>
    <t>-585113595</t>
  </si>
  <si>
    <t>146</t>
  </si>
  <si>
    <t>783615551</t>
  </si>
  <si>
    <t>Mezinátěr jednonásobný syntetický nátěr potrubí DN do 50 mm</t>
  </si>
  <si>
    <t>-382762231</t>
  </si>
  <si>
    <t>147</t>
  </si>
  <si>
    <t>783615561</t>
  </si>
  <si>
    <t>Mezinátěr jednonásobný syntetický nátěr potrubí DN do 100 mm</t>
  </si>
  <si>
    <t>-1130803372</t>
  </si>
  <si>
    <t>148</t>
  </si>
  <si>
    <t>783615571</t>
  </si>
  <si>
    <t>Mezinátěr jednonásobný syntetický nátěr potrubí DN do 150 mm</t>
  </si>
  <si>
    <t>412985696</t>
  </si>
  <si>
    <t>HZS</t>
  </si>
  <si>
    <t>Hodinové zúčtovací sazby</t>
  </si>
  <si>
    <t>149</t>
  </si>
  <si>
    <t>HZS2211</t>
  </si>
  <si>
    <t>Provozní a topná zkouška zdroje tepla</t>
  </si>
  <si>
    <t>262144</t>
  </si>
  <si>
    <t>-1927068677</t>
  </si>
  <si>
    <t>150</t>
  </si>
  <si>
    <t>HZS2212</t>
  </si>
  <si>
    <t>Proplach a naplnění technologického zařízení zdroje tepla upravenou otopnou vodou dle požadavku normy</t>
  </si>
  <si>
    <t>soub</t>
  </si>
  <si>
    <t>1526208203</t>
  </si>
  <si>
    <t>151</t>
  </si>
  <si>
    <t>HZS2212.1</t>
  </si>
  <si>
    <t>Hydraulické zaregulování otopné soustavy dle metody IMI,s vystavením protokolu</t>
  </si>
  <si>
    <t>-204522419</t>
  </si>
  <si>
    <t>152</t>
  </si>
  <si>
    <t>HZS2213</t>
  </si>
  <si>
    <t>Revize výchozí a provozní pro tlakové nádoby zdroje tepla</t>
  </si>
  <si>
    <t>-580812706</t>
  </si>
  <si>
    <t>153</t>
  </si>
  <si>
    <t>HZS2214</t>
  </si>
  <si>
    <t>Vypracování provozního řádu pro plynovou kotelnu</t>
  </si>
  <si>
    <t>25881471</t>
  </si>
  <si>
    <t>154</t>
  </si>
  <si>
    <t>HZS2225</t>
  </si>
  <si>
    <t>Revize kouřové cesty dle požadavku norem</t>
  </si>
  <si>
    <t>1114399567</t>
  </si>
  <si>
    <t>155</t>
  </si>
  <si>
    <t>HZS2228</t>
  </si>
  <si>
    <t>Práce a materiál spojený s uvedením kotlů do provozu servisním technikem a zaškolení obsluhy</t>
  </si>
  <si>
    <t>-941796657</t>
  </si>
  <si>
    <t>030c - Rekonstrukce kotelny - vytápění - demontáže</t>
  </si>
  <si>
    <t xml:space="preserve">    767 - Konstrukce zámečnické</t>
  </si>
  <si>
    <t>VRN - Vedlejší rozpočtové náklady</t>
  </si>
  <si>
    <t xml:space="preserve">    VRN9 - Ostatní náklady</t>
  </si>
  <si>
    <t>713461851</t>
  </si>
  <si>
    <t>Odstanění izolace tepelné potrubí potrubními pouzdry slepenými tl do 50 mm</t>
  </si>
  <si>
    <t>69364796</t>
  </si>
  <si>
    <t>713461853</t>
  </si>
  <si>
    <t>Odstanění izolace tepelné potrubí potrubními pouzdry slepenými tl přes 50 mm</t>
  </si>
  <si>
    <t>1330244189</t>
  </si>
  <si>
    <t>713461880</t>
  </si>
  <si>
    <t>Odstanění izolace tepelné tvarových kusů do DN 150 se snímatelnými pásy nebo pouzdry-rozdělovače,HVDT,atd</t>
  </si>
  <si>
    <t>-931494482</t>
  </si>
  <si>
    <t>713800000</t>
  </si>
  <si>
    <t>Likvidace odstaněné izolace tepelné z potrubí a tvarových kusůna řízené skládce</t>
  </si>
  <si>
    <t>1937362640</t>
  </si>
  <si>
    <t>1107937658</t>
  </si>
  <si>
    <t>731200830</t>
  </si>
  <si>
    <t>Demontáž kotle teplovodního na plynná nebo kapalná paliva výkon přes 125 kW do 200 kW</t>
  </si>
  <si>
    <t>-1130968210</t>
  </si>
  <si>
    <t>731202805</t>
  </si>
  <si>
    <t xml:space="preserve">Příprava dílů kotle teplovodního demontovaného na transportní části dílů do hmotnost  250 kg</t>
  </si>
  <si>
    <t>840896436</t>
  </si>
  <si>
    <t>731310825</t>
  </si>
  <si>
    <t>Demontáž systému odvodu spalin od plynových kotlů o výkonu do 200 kW a výšky do 20 m</t>
  </si>
  <si>
    <t>1259215836</t>
  </si>
  <si>
    <t>731391814</t>
  </si>
  <si>
    <t>Vypuštění vody z kotle samospádem - kotle do výkonu 200 kW</t>
  </si>
  <si>
    <t>864487983</t>
  </si>
  <si>
    <t>731890801</t>
  </si>
  <si>
    <t>Přemístění demontovaných kotelen umístěných ve výšce nebo hloubce objektu do 6 m</t>
  </si>
  <si>
    <t>-1768078164</t>
  </si>
  <si>
    <t>732110813</t>
  </si>
  <si>
    <t>Demontáž hydraul.vzrovnávače,rozdělovače nebo sběrače do DN 300</t>
  </si>
  <si>
    <t>-1196549325</t>
  </si>
  <si>
    <t>732211800</t>
  </si>
  <si>
    <t>Demontáž stávajícího expanzního automatu s nádrží ocelovou obsah do 300 litrů</t>
  </si>
  <si>
    <t>460822605</t>
  </si>
  <si>
    <t>732211805</t>
  </si>
  <si>
    <t>Demontáž stávajícího zařízení úpravny vody</t>
  </si>
  <si>
    <t>-366392135</t>
  </si>
  <si>
    <t>732212800</t>
  </si>
  <si>
    <t>Rozřezání demontovaného expanzního automatu s nádrží a likvidace</t>
  </si>
  <si>
    <t>-1703421825</t>
  </si>
  <si>
    <t>732212805</t>
  </si>
  <si>
    <t>Rozřezání demontovaného zařízení úpravny vody a likvidace</t>
  </si>
  <si>
    <t>-2043291186</t>
  </si>
  <si>
    <t>732420812</t>
  </si>
  <si>
    <t>Demontáž čerpadla oběhového spirálního závitového do DN 40</t>
  </si>
  <si>
    <t>1265172743</t>
  </si>
  <si>
    <t>732420814</t>
  </si>
  <si>
    <t>Demontáž čerpadla oběhového spirálního přírubového do DN 65</t>
  </si>
  <si>
    <t>214573151</t>
  </si>
  <si>
    <t>732493815</t>
  </si>
  <si>
    <t>Demontáž ostatního drobného zařízení pro chod strojovny</t>
  </si>
  <si>
    <t>-954487637</t>
  </si>
  <si>
    <t>732890801</t>
  </si>
  <si>
    <t>Přesun demontovaných strojoven vodorovně 100 m v objektech výšky do 6 m</t>
  </si>
  <si>
    <t>1636391584</t>
  </si>
  <si>
    <t>733110806</t>
  </si>
  <si>
    <t>Demontáž potrubí ocelového závitového do DN 32</t>
  </si>
  <si>
    <t>630749234</t>
  </si>
  <si>
    <t>733110808</t>
  </si>
  <si>
    <t>Demontáž potrubí ocelového závitového do DN 50</t>
  </si>
  <si>
    <t>1959111793</t>
  </si>
  <si>
    <t>733120832</t>
  </si>
  <si>
    <t>Demontáž potrubí ocelového hladkého do D 133</t>
  </si>
  <si>
    <t>-1670813915</t>
  </si>
  <si>
    <t>733140811</t>
  </si>
  <si>
    <t>Odřezání nádoby odvzdušňovací</t>
  </si>
  <si>
    <t>1955005287</t>
  </si>
  <si>
    <t>733190801</t>
  </si>
  <si>
    <t>Odřezání objímky dvojité do DN 50</t>
  </si>
  <si>
    <t>-198338501</t>
  </si>
  <si>
    <t>733193810</t>
  </si>
  <si>
    <t>Rozřezání konzoly, podpěry nebo výložníku pro potrubí z L profilu do 50x50x5 mm</t>
  </si>
  <si>
    <t>1166610229</t>
  </si>
  <si>
    <t>733390802</t>
  </si>
  <si>
    <t>Demontáž potrubí plastového do D 50x4,6 mm</t>
  </si>
  <si>
    <t>410383372</t>
  </si>
  <si>
    <t>733890801</t>
  </si>
  <si>
    <t>Přemístění potrubí demontovaného vodorovně do 100 m v objektech výšky do 6 m</t>
  </si>
  <si>
    <t>1558059053</t>
  </si>
  <si>
    <t>734100812</t>
  </si>
  <si>
    <t>Demontáž armatury přírubové se dvěma přírubami do DN 100</t>
  </si>
  <si>
    <t>1107819838</t>
  </si>
  <si>
    <t>734191822</t>
  </si>
  <si>
    <t>Odřezání příruby bez rozpojení přírubového spoje do DN 100</t>
  </si>
  <si>
    <t>-635566561</t>
  </si>
  <si>
    <t>734200812</t>
  </si>
  <si>
    <t>Demontáž armatury závitové s jedním závitem do G 1"</t>
  </si>
  <si>
    <t>1905686373</t>
  </si>
  <si>
    <t>734200813</t>
  </si>
  <si>
    <t>Demontáž armatury závitové s jedním závitem do G 6/4"</t>
  </si>
  <si>
    <t>-919448814</t>
  </si>
  <si>
    <t>734200824</t>
  </si>
  <si>
    <t>Demontáž armatury závitové se dvěma závity do G 2"</t>
  </si>
  <si>
    <t>76334146</t>
  </si>
  <si>
    <t>734200825</t>
  </si>
  <si>
    <t>Demontáž armatury závitové se dvěma závity přes G 2"</t>
  </si>
  <si>
    <t>-576065550</t>
  </si>
  <si>
    <t>734200834</t>
  </si>
  <si>
    <t>Demontáž armatury závitové se třemi závity do G 2"</t>
  </si>
  <si>
    <t>497480767</t>
  </si>
  <si>
    <t>734410811</t>
  </si>
  <si>
    <t>Demontáž teploměru přímého nebo rohového s ochranným pouzdrem</t>
  </si>
  <si>
    <t>-2086976717</t>
  </si>
  <si>
    <t>734420811</t>
  </si>
  <si>
    <t>Demontáž tlakoměru se spodním připojením</t>
  </si>
  <si>
    <t>-727847704</t>
  </si>
  <si>
    <t>734431085</t>
  </si>
  <si>
    <t>Demontáž měřičů tepla do G 1",včetně teplotních čidel-demontáž pro opětovné použití</t>
  </si>
  <si>
    <t>-1565013690</t>
  </si>
  <si>
    <t>734890801</t>
  </si>
  <si>
    <t>Přemístění demontovaných armatur vodorovně do 100 m v objektech výšky do 6 m</t>
  </si>
  <si>
    <t>-56269889</t>
  </si>
  <si>
    <t>735151822</t>
  </si>
  <si>
    <t>Demontáž otopného tělesa panelového dvouřadého délka do 2820 mm</t>
  </si>
  <si>
    <t>-1957977572</t>
  </si>
  <si>
    <t>735291800</t>
  </si>
  <si>
    <t>Demontáž konzoly nebo držáku otopných těles, registrů nebo konvektorů do odpadu</t>
  </si>
  <si>
    <t>414805161</t>
  </si>
  <si>
    <t>735890801</t>
  </si>
  <si>
    <t>Přemístění demontovaného otopného tělesa vodorovně 100 m v objektech výšky do 6 m</t>
  </si>
  <si>
    <t>1575289660</t>
  </si>
  <si>
    <t>767</t>
  </si>
  <si>
    <t>Konstrukce zámečnické</t>
  </si>
  <si>
    <t>767996702</t>
  </si>
  <si>
    <t>Demontáž atypických zámečnických konstrukcí řezáním hmotnosti jednotlivých dílů do 100 kg</t>
  </si>
  <si>
    <t>kg</t>
  </si>
  <si>
    <t>1116378477</t>
  </si>
  <si>
    <t>VRN</t>
  </si>
  <si>
    <t>Vedlejší rozpočtové náklady</t>
  </si>
  <si>
    <t>VRN9</t>
  </si>
  <si>
    <t>Ostatní náklady</t>
  </si>
  <si>
    <t>094103190</t>
  </si>
  <si>
    <t xml:space="preserve">ON - NEPOVINNÁ POLOŽKA:  Ostatní uchazeč ocení práce a dodávky, které považuje za nezbytné a nejsou obsaženy ve výše uvedených položkách - v příloze rozpočtu však nutno specifikovat</t>
  </si>
  <si>
    <t>1024</t>
  </si>
  <si>
    <t>-1239641662</t>
  </si>
  <si>
    <t>030d - Rekonstrukce kotelny - vytápění - odběrné plynové zařízení</t>
  </si>
  <si>
    <t xml:space="preserve">    723 - Zdravotechnika - vnitřní plynovod</t>
  </si>
  <si>
    <t>723</t>
  </si>
  <si>
    <t>Zdravotechnika - vnitřní plynovod</t>
  </si>
  <si>
    <t>723111202</t>
  </si>
  <si>
    <t>Potrubí ocelové závitové černé bezešvé svařované běžné DN 15</t>
  </si>
  <si>
    <t>1614758534</t>
  </si>
  <si>
    <t>723111205</t>
  </si>
  <si>
    <t>Potrubí ocelové závitové černé bezešvé svařované běžné DN 32</t>
  </si>
  <si>
    <t>1898339026</t>
  </si>
  <si>
    <t>723111206</t>
  </si>
  <si>
    <t>Potrubí ocelové závitové černé bezešvé svařované běžné DN 40</t>
  </si>
  <si>
    <t>2049175777</t>
  </si>
  <si>
    <t>723120805</t>
  </si>
  <si>
    <t>Demontáž potrubí ocelové závitové svařované do DN 50</t>
  </si>
  <si>
    <t>-1901354537</t>
  </si>
  <si>
    <t>723150313</t>
  </si>
  <si>
    <t>Potrubí ocelové hladké černé bezešvé spojované svařováním tvářené za tepla D 76x3,2 mm</t>
  </si>
  <si>
    <t>-231453025</t>
  </si>
  <si>
    <t>723150317</t>
  </si>
  <si>
    <t>Potrubí ocelové hladké černé bezešvé spojované svařováním tvářené za tepla D 159x4,5 mm</t>
  </si>
  <si>
    <t>-668617803</t>
  </si>
  <si>
    <t>723150342</t>
  </si>
  <si>
    <t>Redukce zhotovená kováním přes 1 DN DN 40/32</t>
  </si>
  <si>
    <t>-1094895176</t>
  </si>
  <si>
    <t>723150806</t>
  </si>
  <si>
    <t>Demontáž potrubí ocelové hladké svařované D 219</t>
  </si>
  <si>
    <t>997931878</t>
  </si>
  <si>
    <t>723190205</t>
  </si>
  <si>
    <t>Přípojka plynovodní ocelová závitová černá bezešvá spojovaná na závit běžná DN 32</t>
  </si>
  <si>
    <t>396607386</t>
  </si>
  <si>
    <t>723190254</t>
  </si>
  <si>
    <t>Výpustky plynovodní vedení a upevnění do DN 50</t>
  </si>
  <si>
    <t>500268307</t>
  </si>
  <si>
    <t>723190901</t>
  </si>
  <si>
    <t>Uzavření,otevření plynovodního potrubí při opravě</t>
  </si>
  <si>
    <t>-859772762</t>
  </si>
  <si>
    <t>723190907</t>
  </si>
  <si>
    <t>Odvzdušnění nebo napuštění plynovodního potrubí</t>
  </si>
  <si>
    <t>1742498796</t>
  </si>
  <si>
    <t>723190909</t>
  </si>
  <si>
    <t>Zkouška těsnosti potrubí plynovodního neúřední a úřední</t>
  </si>
  <si>
    <t>155318582</t>
  </si>
  <si>
    <t>723190917</t>
  </si>
  <si>
    <t>Navaření mezikusu s havarijním uzávěrem plynu do stávajícího potrubí plynovodního - DN 50</t>
  </si>
  <si>
    <t>-1013721179</t>
  </si>
  <si>
    <t>723221304</t>
  </si>
  <si>
    <t>Ventil vzorkovací rohový G 1/2 PN 5 s vnitřním závitem</t>
  </si>
  <si>
    <t>645008919</t>
  </si>
  <si>
    <t>723231162</t>
  </si>
  <si>
    <t>Kohout kulový přímý G 1/2", PN 42 do 185°C plnoprůtokový vnitřní závit</t>
  </si>
  <si>
    <t>-1924132743</t>
  </si>
  <si>
    <t>723231165</t>
  </si>
  <si>
    <t>Kohout kulový přímý G 1 1/4" PN 42 do 185°C plnoprůtokový vnitřní závit</t>
  </si>
  <si>
    <t>251893669</t>
  </si>
  <si>
    <t>723231180</t>
  </si>
  <si>
    <t>Kohout kulový uzavírací s křídlovou ovl.rukojetí G 1/2 PN 42 do 185°C plnoprůtokový vnitřní závit</t>
  </si>
  <si>
    <t>-1817281179</t>
  </si>
  <si>
    <t>723233158</t>
  </si>
  <si>
    <t>Plynový havarijní ventil na zemní plyn s ručním otevíráním NC bez proudu uzavřeno,nízkotlaké provedení na plyn DN 50,závitové provedení</t>
  </si>
  <si>
    <t>-1816562708</t>
  </si>
  <si>
    <t>723235105</t>
  </si>
  <si>
    <t>Tlakoměr deformační D 100 kruhový B s bronzovou trubicí rozsah 0-6kPa+manometrový kohout - pro plyn</t>
  </si>
  <si>
    <t>-242840214</t>
  </si>
  <si>
    <t>723290821</t>
  </si>
  <si>
    <t>Přemístění vnitrostaveništní demontovaných hmot pro vnitřní plynovod v objektech výšky do 6 m</t>
  </si>
  <si>
    <t>-315354700</t>
  </si>
  <si>
    <t>723950000</t>
  </si>
  <si>
    <t>Revize odběrného plynového zařízení</t>
  </si>
  <si>
    <t>2040591146</t>
  </si>
  <si>
    <t>723950002</t>
  </si>
  <si>
    <t>Vytěsnění plynu dusíkem před prováděním úprav na stávajícím rozvodu vnitřního plynovodu</t>
  </si>
  <si>
    <t>768764517</t>
  </si>
  <si>
    <t>998723201</t>
  </si>
  <si>
    <t>Přesun hmot procentní pro vnitřní plynovod v objektech v do 6 m</t>
  </si>
  <si>
    <t>1450869614</t>
  </si>
  <si>
    <t>783614653</t>
  </si>
  <si>
    <t>Základní antikorozní jednonásobný syntetický samozákladující potrubí DN do 50 mm</t>
  </si>
  <si>
    <t>-612081829</t>
  </si>
  <si>
    <t>783614663</t>
  </si>
  <si>
    <t>Základní antikorozní jednonásobný syntetický samozákladující potrubí DN do 100 mm</t>
  </si>
  <si>
    <t>28028057</t>
  </si>
  <si>
    <t>783614673</t>
  </si>
  <si>
    <t>Základní antikorozní jednonásobný syntetický samozákladující potrubí DN do 150 mm</t>
  </si>
  <si>
    <t>1400458259</t>
  </si>
  <si>
    <t>783617611</t>
  </si>
  <si>
    <t>Krycí dvojnásobný syntetický nátěr potrubí DN do 50 mm</t>
  </si>
  <si>
    <t>-119965397</t>
  </si>
  <si>
    <t>783617631</t>
  </si>
  <si>
    <t>Krycí dvojnásobný syntetický nátěr potrubí DN do 100 mm</t>
  </si>
  <si>
    <t>2110659169</t>
  </si>
  <si>
    <t>783617651</t>
  </si>
  <si>
    <t>Krycí dvojnásobný syntetický nátěr potrubí DN do 150 mm</t>
  </si>
  <si>
    <t>1469840297</t>
  </si>
  <si>
    <t>030e - Rekonstrukce kotelny - vytápění - EI + MAR</t>
  </si>
  <si>
    <t xml:space="preserve">    741 - Elektroinstalace - silnoproud</t>
  </si>
  <si>
    <t>741</t>
  </si>
  <si>
    <t>Elektroinstalace - silnoproud</t>
  </si>
  <si>
    <t>R741-001</t>
  </si>
  <si>
    <t xml:space="preserve">Dmtž + D+M + elektroinstalace - viza samostatný roozpočet </t>
  </si>
  <si>
    <t>-451498357</t>
  </si>
  <si>
    <t>040 - Vedlejší a ostatní náklady stavby</t>
  </si>
  <si>
    <t>094103100</t>
  </si>
  <si>
    <t>VN - Zajištění a provedení všech prací a dodávek nezbytných k provedení díla, tj. prací a dodávek které nejsou přímo určeny rozsahem stavby, avšak jejich provedení je pro zhotovení stavby nezbytné (např. VRN/NUS vč. zařízení staveniště)</t>
  </si>
  <si>
    <t>1757358602</t>
  </si>
  <si>
    <t>094103104</t>
  </si>
  <si>
    <t>VN - Opatření pro zajištění bezpečnosti, ochrany zdraví a požární bezpečnosti</t>
  </si>
  <si>
    <t>34637098</t>
  </si>
  <si>
    <t>094103150</t>
  </si>
  <si>
    <t xml:space="preserve">ON - Zpracování plánu bezpečnosti a ochrany zdraví při práci na staveništi dle § 15 zák. č. 309/2006 Sb. v platném znění. a určit osobu zodpovědnou ze bezpečnost a ochranu zdraví na staveništi. </t>
  </si>
  <si>
    <t>-1692588872</t>
  </si>
  <si>
    <t>094103155</t>
  </si>
  <si>
    <t>ON - Pořízení kompletní dokladové části stavby dle podmínek smlouvy o dílo (zejména kontroly, zkoušky, revize, atesty, prohlášení atd. )</t>
  </si>
  <si>
    <t>943068243</t>
  </si>
  <si>
    <t>094103156</t>
  </si>
  <si>
    <t>ON - Pořízení projektové dokumentace skutečného provedení stavby DSPS v digitální podobě + 3 paré v tištěné podobě</t>
  </si>
  <si>
    <t>-1406184675</t>
  </si>
  <si>
    <t>094103162</t>
  </si>
  <si>
    <t>ON - Provozní řád – zpracování návrhu, projednání a úprava k odsouhlasení</t>
  </si>
  <si>
    <t>2044880544</t>
  </si>
  <si>
    <t>-927819185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</si>
</sst>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2">
    <font>
      <sz val="8"/>
      <name val="Arial CE"/>
      <family val="2"/>
    </font>
    <font>
      <sz val="8"/>
      <color rgb="FF969696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8"/>
      <name val="Arial CE"/>
    </font>
    <font>
      <sz val="12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sz val="7"/>
      <color rgb="FF969696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1" fillId="0" borderId="0" applyNumberFormat="0" applyFill="0" applyBorder="0" applyAlignment="0" applyProtection="0"/>
  </cellStyleXfs>
  <cellXfs count="265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0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top" wrapText="1"/>
    </xf>
    <xf numFmtId="0" fontId="2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top" wrapText="1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6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6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right" vertical="center"/>
    </xf>
    <xf numFmtId="4" fontId="15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3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left" vertical="center"/>
    </xf>
    <xf numFmtId="4" fontId="3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 wrapText="1"/>
    </xf>
    <xf numFmtId="0" fontId="2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0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" fillId="0" borderId="14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19" fillId="4" borderId="6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19" fillId="4" borderId="7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right" vertical="center"/>
    </xf>
    <xf numFmtId="0" fontId="19" fillId="4" borderId="8" xfId="0" applyFont="1" applyFill="1" applyBorder="1" applyAlignment="1" applyProtection="1">
      <alignment horizontal="left" vertical="center"/>
    </xf>
    <xf numFmtId="0" fontId="19" fillId="4" borderId="0" xfId="0" applyFont="1" applyFill="1" applyAlignment="1" applyProtection="1">
      <alignment horizontal="center" vertical="center"/>
    </xf>
    <xf numFmtId="0" fontId="20" fillId="0" borderId="16" xfId="0" applyFont="1" applyBorder="1" applyAlignment="1" applyProtection="1">
      <alignment horizontal="center" vertical="center" wrapText="1"/>
    </xf>
    <xf numFmtId="0" fontId="20" fillId="0" borderId="17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vertical="center"/>
    </xf>
    <xf numFmtId="4" fontId="21" fillId="0" borderId="0" xfId="0" applyNumberFormat="1" applyFont="1" applyAlignment="1" applyProtection="1">
      <alignment horizontal="right" vertical="center"/>
    </xf>
    <xf numFmtId="4" fontId="21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</xf>
    <xf numFmtId="4" fontId="18" fillId="0" borderId="0" xfId="0" applyNumberFormat="1" applyFont="1" applyBorder="1" applyAlignment="1" applyProtection="1">
      <alignment vertical="center"/>
    </xf>
    <xf numFmtId="166" fontId="18" fillId="0" borderId="0" xfId="0" applyNumberFormat="1" applyFont="1" applyBorder="1" applyAlignment="1" applyProtection="1">
      <alignment vertical="center"/>
    </xf>
    <xf numFmtId="4" fontId="18" fillId="0" borderId="15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4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4" fillId="0" borderId="0" xfId="0" applyFont="1" applyAlignment="1" applyProtection="1">
      <alignment horizontal="left" vertical="center" wrapText="1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6" fillId="0" borderId="14" xfId="0" applyNumberFormat="1" applyFont="1" applyBorder="1" applyAlignment="1" applyProtection="1">
      <alignment vertical="center"/>
    </xf>
    <xf numFmtId="4" fontId="26" fillId="0" borderId="0" xfId="0" applyNumberFormat="1" applyFont="1" applyBorder="1" applyAlignment="1" applyProtection="1">
      <alignment vertical="center"/>
    </xf>
    <xf numFmtId="166" fontId="26" fillId="0" borderId="0" xfId="0" applyNumberFormat="1" applyFont="1" applyBorder="1" applyAlignment="1" applyProtection="1">
      <alignment vertical="center"/>
    </xf>
    <xf numFmtId="4" fontId="26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4" fontId="26" fillId="0" borderId="19" xfId="0" applyNumberFormat="1" applyFont="1" applyBorder="1" applyAlignment="1" applyProtection="1">
      <alignment vertical="center"/>
    </xf>
    <xf numFmtId="4" fontId="26" fillId="0" borderId="20" xfId="0" applyNumberFormat="1" applyFont="1" applyBorder="1" applyAlignment="1" applyProtection="1">
      <alignment vertical="center"/>
    </xf>
    <xf numFmtId="166" fontId="26" fillId="0" borderId="20" xfId="0" applyNumberFormat="1" applyFont="1" applyBorder="1" applyAlignment="1" applyProtection="1">
      <alignment vertical="center"/>
    </xf>
    <xf numFmtId="4" fontId="26" fillId="0" borderId="21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6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3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3" fillId="4" borderId="7" xfId="0" applyFont="1" applyFill="1" applyBorder="1" applyAlignment="1">
      <alignment horizontal="right" vertical="center"/>
    </xf>
    <xf numFmtId="0" fontId="3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3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 wrapText="1"/>
    </xf>
    <xf numFmtId="0" fontId="19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19" fillId="4" borderId="0" xfId="0" applyFont="1" applyFill="1" applyAlignment="1" applyProtection="1">
      <alignment horizontal="right" vertical="center"/>
    </xf>
    <xf numFmtId="0" fontId="27" fillId="0" borderId="0" xfId="0" applyFont="1" applyAlignment="1" applyProtection="1">
      <alignment horizontal="left" vertical="center"/>
    </xf>
    <xf numFmtId="0" fontId="5" fillId="0" borderId="3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20" xfId="0" applyFont="1" applyBorder="1" applyAlignment="1" applyProtection="1">
      <alignment horizontal="left" vertical="center"/>
    </xf>
    <xf numFmtId="0" fontId="5" fillId="0" borderId="20" xfId="0" applyFont="1" applyBorder="1" applyAlignment="1" applyProtection="1">
      <alignment vertical="center"/>
    </xf>
    <xf numFmtId="0" fontId="5" fillId="0" borderId="20" xfId="0" applyFont="1" applyBorder="1" applyAlignment="1" applyProtection="1">
      <alignment vertical="center"/>
      <protection locked="0"/>
    </xf>
    <xf numFmtId="4" fontId="5" fillId="0" borderId="20" xfId="0" applyNumberFormat="1" applyFont="1" applyBorder="1" applyAlignment="1" applyProtection="1">
      <alignment vertical="center"/>
    </xf>
    <xf numFmtId="0" fontId="5" fillId="0" borderId="3" xfId="0" applyFont="1" applyBorder="1" applyAlignment="1">
      <alignment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</xf>
    <xf numFmtId="0" fontId="19" fillId="4" borderId="16" xfId="0" applyFont="1" applyFill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</xf>
    <xf numFmtId="0" fontId="19" fillId="4" borderId="0" xfId="0" applyFont="1" applyFill="1" applyAlignment="1" applyProtection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" fontId="21" fillId="0" borderId="0" xfId="0" applyNumberFormat="1" applyFont="1" applyAlignment="1" applyProtection="1"/>
    <xf numFmtId="166" fontId="28" fillId="0" borderId="12" xfId="0" applyNumberFormat="1" applyFont="1" applyBorder="1" applyAlignment="1" applyProtection="1"/>
    <xf numFmtId="166" fontId="28" fillId="0" borderId="13" xfId="0" applyNumberFormat="1" applyFont="1" applyBorder="1" applyAlignment="1" applyProtection="1"/>
    <xf numFmtId="4" fontId="17" fillId="0" borderId="0" xfId="0" applyNumberFormat="1" applyFont="1" applyAlignment="1">
      <alignment vertical="center"/>
    </xf>
    <xf numFmtId="0" fontId="7" fillId="0" borderId="3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3" xfId="0" applyFont="1" applyBorder="1" applyAlignment="1"/>
    <xf numFmtId="0" fontId="7" fillId="0" borderId="14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5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0" fillId="0" borderId="22" xfId="0" applyFont="1" applyBorder="1" applyAlignment="1" applyProtection="1">
      <alignment horizontal="center" vertical="center"/>
    </xf>
    <xf numFmtId="49" fontId="0" fillId="0" borderId="22" xfId="0" applyNumberFormat="1" applyFont="1" applyBorder="1" applyAlignment="1" applyProtection="1">
      <alignment horizontal="left" vertical="center" wrapText="1"/>
    </xf>
    <xf numFmtId="0" fontId="0" fillId="0" borderId="22" xfId="0" applyFont="1" applyBorder="1" applyAlignment="1" applyProtection="1">
      <alignment horizontal="left" vertical="center" wrapText="1"/>
    </xf>
    <xf numFmtId="0" fontId="0" fillId="0" borderId="22" xfId="0" applyFont="1" applyBorder="1" applyAlignment="1" applyProtection="1">
      <alignment horizontal="center" vertical="center" wrapText="1"/>
    </xf>
    <xf numFmtId="167" fontId="0" fillId="0" borderId="22" xfId="0" applyNumberFormat="1" applyFont="1" applyBorder="1" applyAlignment="1" applyProtection="1">
      <alignment vertical="center"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5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29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167" fontId="8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3" xfId="0" applyFont="1" applyBorder="1" applyAlignment="1">
      <alignment vertical="center"/>
    </xf>
    <xf numFmtId="0" fontId="8" fillId="0" borderId="14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5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30" fillId="0" borderId="22" xfId="0" applyFont="1" applyBorder="1" applyAlignment="1" applyProtection="1">
      <alignment horizontal="center" vertical="center"/>
    </xf>
    <xf numFmtId="49" fontId="30" fillId="0" borderId="22" xfId="0" applyNumberFormat="1" applyFont="1" applyBorder="1" applyAlignment="1" applyProtection="1">
      <alignment horizontal="left" vertical="center" wrapText="1"/>
    </xf>
    <xf numFmtId="0" fontId="30" fillId="0" borderId="22" xfId="0" applyFont="1" applyBorder="1" applyAlignment="1" applyProtection="1">
      <alignment horizontal="left" vertical="center" wrapText="1"/>
    </xf>
    <xf numFmtId="0" fontId="30" fillId="0" borderId="22" xfId="0" applyFont="1" applyBorder="1" applyAlignment="1" applyProtection="1">
      <alignment horizontal="center" vertical="center" wrapText="1"/>
    </xf>
    <xf numFmtId="167" fontId="30" fillId="0" borderId="22" xfId="0" applyNumberFormat="1" applyFont="1" applyBorder="1" applyAlignment="1" applyProtection="1">
      <alignment vertical="center"/>
    </xf>
    <xf numFmtId="4" fontId="30" fillId="2" borderId="22" xfId="0" applyNumberFormat="1" applyFont="1" applyFill="1" applyBorder="1" applyAlignment="1" applyProtection="1">
      <alignment vertical="center"/>
      <protection locked="0"/>
    </xf>
    <xf numFmtId="4" fontId="30" fillId="0" borderId="22" xfId="0" applyNumberFormat="1" applyFont="1" applyBorder="1" applyAlignment="1" applyProtection="1">
      <alignment vertical="center"/>
    </xf>
    <xf numFmtId="0" fontId="30" fillId="0" borderId="3" xfId="0" applyFont="1" applyBorder="1" applyAlignment="1">
      <alignment vertical="center"/>
    </xf>
    <xf numFmtId="0" fontId="30" fillId="2" borderId="14" xfId="0" applyFont="1" applyFill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" fillId="2" borderId="19" xfId="0" applyFont="1" applyFill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1" fillId="0" borderId="20" xfId="0" applyNumberFormat="1" applyFont="1" applyBorder="1" applyAlignment="1" applyProtection="1">
      <alignment vertical="center"/>
    </xf>
    <xf numFmtId="166" fontId="1" fillId="0" borderId="21" xfId="0" applyNumberFormat="1" applyFont="1" applyBorder="1" applyAlignment="1" applyProtection="1">
      <alignment vertical="center"/>
    </xf>
    <xf numFmtId="167" fontId="0" fillId="2" borderId="22" xfId="0" applyNumberFormat="1" applyFont="1" applyFill="1" applyBorder="1" applyAlignment="1" applyProtection="1">
      <alignment vertical="center"/>
      <protection locked="0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theme" Target="theme/theme1.xml" /><Relationship Id="rId10" Type="http://schemas.openxmlformats.org/officeDocument/2006/relationships/calcChain" Target="calcChain.xml" /><Relationship Id="rId11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7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" customWidth="1"/>
    <col min="2" max="2" width="1.67" customWidth="1"/>
    <col min="3" max="3" width="4.17" customWidth="1"/>
    <col min="4" max="4" width="2.67" customWidth="1"/>
    <col min="5" max="5" width="2.67" customWidth="1"/>
    <col min="6" max="6" width="2.67" customWidth="1"/>
    <col min="7" max="7" width="2.67" customWidth="1"/>
    <col min="8" max="8" width="2.67" customWidth="1"/>
    <col min="9" max="9" width="2.67" customWidth="1"/>
    <col min="10" max="10" width="2.67" customWidth="1"/>
    <col min="11" max="11" width="2.67" customWidth="1"/>
    <col min="12" max="12" width="2.67" customWidth="1"/>
    <col min="13" max="13" width="2.67" customWidth="1"/>
    <col min="14" max="14" width="2.67" customWidth="1"/>
    <col min="15" max="15" width="2.67" customWidth="1"/>
    <col min="16" max="16" width="2.67" customWidth="1"/>
    <col min="17" max="17" width="2.67" customWidth="1"/>
    <col min="18" max="18" width="2.67" customWidth="1"/>
    <col min="19" max="19" width="2.67" customWidth="1"/>
    <col min="20" max="20" width="2.67" customWidth="1"/>
    <col min="21" max="21" width="2.67" customWidth="1"/>
    <col min="22" max="22" width="2.67" customWidth="1"/>
    <col min="23" max="23" width="2.67" customWidth="1"/>
    <col min="24" max="24" width="2.67" customWidth="1"/>
    <col min="25" max="25" width="2.67" customWidth="1"/>
    <col min="26" max="26" width="2.67" customWidth="1"/>
    <col min="27" max="27" width="2.67" customWidth="1"/>
    <col min="28" max="28" width="2.67" customWidth="1"/>
    <col min="29" max="29" width="2.67" customWidth="1"/>
    <col min="30" max="30" width="2.67" customWidth="1"/>
    <col min="31" max="31" width="2.67" customWidth="1"/>
    <col min="32" max="32" width="2.67" customWidth="1"/>
    <col min="33" max="33" width="2.67" customWidth="1"/>
    <col min="34" max="34" width="3.33" customWidth="1"/>
    <col min="35" max="35" width="31.67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5.67" hidden="1" customWidth="1"/>
    <col min="44" max="44" width="13.67" customWidth="1"/>
    <col min="45" max="45" width="25.83" hidden="1" customWidth="1"/>
    <col min="46" max="46" width="25.83" hidden="1" customWidth="1"/>
    <col min="47" max="47" width="25.83" hidden="1" customWidth="1"/>
    <col min="48" max="48" width="21.67" hidden="1" customWidth="1"/>
    <col min="49" max="49" width="21.67" hidden="1" customWidth="1"/>
    <col min="50" max="50" width="25" hidden="1" customWidth="1"/>
    <col min="51" max="51" width="25" hidden="1" customWidth="1"/>
    <col min="52" max="52" width="21.67" hidden="1" customWidth="1"/>
    <col min="53" max="53" width="19.17" hidden="1" customWidth="1"/>
    <col min="54" max="54" width="25" hidden="1" customWidth="1"/>
    <col min="55" max="55" width="21.6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  <col min="90" max="90" width="9.33" hidden="1"/>
    <col min="91" max="91" width="9.33" hidden="1"/>
  </cols>
  <sheetData>
    <row r="1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ht="36.96" customHeight="1">
      <c r="AR2"/>
      <c r="BS2" s="15" t="s">
        <v>6</v>
      </c>
      <c r="BT2" s="15" t="s">
        <v>7</v>
      </c>
    </row>
    <row r="3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ht="24.96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5" t="s">
        <v>14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E5" s="26" t="s">
        <v>15</v>
      </c>
      <c r="BS5" s="15" t="s">
        <v>6</v>
      </c>
    </row>
    <row r="6" ht="36.96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28" t="s">
        <v>17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E6" s="29"/>
      <c r="BS6" s="15" t="s">
        <v>6</v>
      </c>
    </row>
    <row r="7" ht="12" customHeight="1">
      <c r="B7" s="19"/>
      <c r="C7" s="20"/>
      <c r="D7" s="30" t="s">
        <v>18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0" t="s">
        <v>19</v>
      </c>
      <c r="AL7" s="20"/>
      <c r="AM7" s="20"/>
      <c r="AN7" s="25" t="s">
        <v>1</v>
      </c>
      <c r="AO7" s="20"/>
      <c r="AP7" s="20"/>
      <c r="AQ7" s="20"/>
      <c r="AR7" s="18"/>
      <c r="BE7" s="29"/>
      <c r="BS7" s="15" t="s">
        <v>6</v>
      </c>
    </row>
    <row r="8" ht="12" customHeight="1">
      <c r="B8" s="19"/>
      <c r="C8" s="20"/>
      <c r="D8" s="30" t="s">
        <v>20</v>
      </c>
      <c r="E8" s="20"/>
      <c r="F8" s="20"/>
      <c r="G8" s="20"/>
      <c r="H8" s="20"/>
      <c r="I8" s="20"/>
      <c r="J8" s="20"/>
      <c r="K8" s="25" t="s">
        <v>21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0" t="s">
        <v>22</v>
      </c>
      <c r="AL8" s="20"/>
      <c r="AM8" s="20"/>
      <c r="AN8" s="31" t="s">
        <v>23</v>
      </c>
      <c r="AO8" s="20"/>
      <c r="AP8" s="20"/>
      <c r="AQ8" s="20"/>
      <c r="AR8" s="18"/>
      <c r="BE8" s="29"/>
      <c r="BS8" s="15" t="s">
        <v>6</v>
      </c>
    </row>
    <row r="9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9"/>
      <c r="BS9" s="15" t="s">
        <v>6</v>
      </c>
    </row>
    <row r="10" ht="12" customHeight="1">
      <c r="B10" s="19"/>
      <c r="C10" s="20"/>
      <c r="D10" s="30" t="s">
        <v>24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0" t="s">
        <v>25</v>
      </c>
      <c r="AL10" s="20"/>
      <c r="AM10" s="20"/>
      <c r="AN10" s="25" t="s">
        <v>26</v>
      </c>
      <c r="AO10" s="20"/>
      <c r="AP10" s="20"/>
      <c r="AQ10" s="20"/>
      <c r="AR10" s="18"/>
      <c r="BE10" s="29"/>
      <c r="BS10" s="15" t="s">
        <v>6</v>
      </c>
    </row>
    <row r="11" ht="18.48" customHeight="1">
      <c r="B11" s="19"/>
      <c r="C11" s="20"/>
      <c r="D11" s="20"/>
      <c r="E11" s="25" t="s">
        <v>27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0" t="s">
        <v>28</v>
      </c>
      <c r="AL11" s="20"/>
      <c r="AM11" s="20"/>
      <c r="AN11" s="25" t="s">
        <v>1</v>
      </c>
      <c r="AO11" s="20"/>
      <c r="AP11" s="20"/>
      <c r="AQ11" s="20"/>
      <c r="AR11" s="18"/>
      <c r="BE11" s="29"/>
      <c r="BS11" s="15" t="s">
        <v>6</v>
      </c>
    </row>
    <row r="12" ht="6.96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9"/>
      <c r="BS12" s="15" t="s">
        <v>6</v>
      </c>
    </row>
    <row r="13" ht="12" customHeight="1">
      <c r="B13" s="19"/>
      <c r="C13" s="20"/>
      <c r="D13" s="30" t="s">
        <v>29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0" t="s">
        <v>25</v>
      </c>
      <c r="AL13" s="20"/>
      <c r="AM13" s="20"/>
      <c r="AN13" s="32" t="s">
        <v>30</v>
      </c>
      <c r="AO13" s="20"/>
      <c r="AP13" s="20"/>
      <c r="AQ13" s="20"/>
      <c r="AR13" s="18"/>
      <c r="BE13" s="29"/>
      <c r="BS13" s="15" t="s">
        <v>6</v>
      </c>
    </row>
    <row r="14">
      <c r="B14" s="19"/>
      <c r="C14" s="20"/>
      <c r="D14" s="20"/>
      <c r="E14" s="32" t="s">
        <v>30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28</v>
      </c>
      <c r="AL14" s="20"/>
      <c r="AM14" s="20"/>
      <c r="AN14" s="32" t="s">
        <v>30</v>
      </c>
      <c r="AO14" s="20"/>
      <c r="AP14" s="20"/>
      <c r="AQ14" s="20"/>
      <c r="AR14" s="18"/>
      <c r="BE14" s="29"/>
      <c r="BS14" s="15" t="s">
        <v>6</v>
      </c>
    </row>
    <row r="15" ht="6.96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9"/>
      <c r="BS15" s="15" t="s">
        <v>4</v>
      </c>
    </row>
    <row r="16" ht="12" customHeight="1">
      <c r="B16" s="19"/>
      <c r="C16" s="20"/>
      <c r="D16" s="30" t="s">
        <v>31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0" t="s">
        <v>25</v>
      </c>
      <c r="AL16" s="20"/>
      <c r="AM16" s="20"/>
      <c r="AN16" s="25" t="s">
        <v>32</v>
      </c>
      <c r="AO16" s="20"/>
      <c r="AP16" s="20"/>
      <c r="AQ16" s="20"/>
      <c r="AR16" s="18"/>
      <c r="BE16" s="29"/>
      <c r="BS16" s="15" t="s">
        <v>4</v>
      </c>
    </row>
    <row r="17" ht="18.48" customHeight="1">
      <c r="B17" s="19"/>
      <c r="C17" s="20"/>
      <c r="D17" s="20"/>
      <c r="E17" s="25" t="s">
        <v>33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0" t="s">
        <v>28</v>
      </c>
      <c r="AL17" s="20"/>
      <c r="AM17" s="20"/>
      <c r="AN17" s="25" t="s">
        <v>1</v>
      </c>
      <c r="AO17" s="20"/>
      <c r="AP17" s="20"/>
      <c r="AQ17" s="20"/>
      <c r="AR17" s="18"/>
      <c r="BE17" s="29"/>
      <c r="BS17" s="15" t="s">
        <v>34</v>
      </c>
    </row>
    <row r="18" ht="6.96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9"/>
      <c r="BS18" s="15" t="s">
        <v>6</v>
      </c>
    </row>
    <row r="19" ht="12" customHeight="1">
      <c r="B19" s="19"/>
      <c r="C19" s="20"/>
      <c r="D19" s="30" t="s">
        <v>35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0" t="s">
        <v>25</v>
      </c>
      <c r="AL19" s="20"/>
      <c r="AM19" s="20"/>
      <c r="AN19" s="25" t="s">
        <v>1</v>
      </c>
      <c r="AO19" s="20"/>
      <c r="AP19" s="20"/>
      <c r="AQ19" s="20"/>
      <c r="AR19" s="18"/>
      <c r="BE19" s="29"/>
      <c r="BS19" s="15" t="s">
        <v>6</v>
      </c>
    </row>
    <row r="20" ht="18.48" customHeight="1">
      <c r="B20" s="19"/>
      <c r="C20" s="20"/>
      <c r="D20" s="20"/>
      <c r="E20" s="25" t="s">
        <v>36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0" t="s">
        <v>28</v>
      </c>
      <c r="AL20" s="20"/>
      <c r="AM20" s="20"/>
      <c r="AN20" s="25" t="s">
        <v>1</v>
      </c>
      <c r="AO20" s="20"/>
      <c r="AP20" s="20"/>
      <c r="AQ20" s="20"/>
      <c r="AR20" s="18"/>
      <c r="BE20" s="29"/>
      <c r="BS20" s="15" t="s">
        <v>4</v>
      </c>
    </row>
    <row r="21" ht="6.96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9"/>
    </row>
    <row r="22" ht="12" customHeight="1">
      <c r="B22" s="19"/>
      <c r="C22" s="20"/>
      <c r="D22" s="30" t="s">
        <v>37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9"/>
    </row>
    <row r="23" ht="16.5" customHeight="1">
      <c r="B23" s="19"/>
      <c r="C23" s="20"/>
      <c r="D23" s="20"/>
      <c r="E23" s="34" t="s">
        <v>1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20"/>
      <c r="AP23" s="20"/>
      <c r="AQ23" s="20"/>
      <c r="AR23" s="18"/>
      <c r="BE23" s="29"/>
    </row>
    <row r="24" ht="6.96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9"/>
    </row>
    <row r="25" ht="6.96" customHeight="1">
      <c r="B25" s="19"/>
      <c r="C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0"/>
      <c r="AQ25" s="20"/>
      <c r="AR25" s="18"/>
      <c r="BE25" s="29"/>
    </row>
    <row r="26" s="1" customFormat="1" ht="25.92" customHeight="1">
      <c r="B26" s="36"/>
      <c r="C26" s="37"/>
      <c r="D26" s="38" t="s">
        <v>38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ROUND(AG54,2)</f>
        <v>0</v>
      </c>
      <c r="AL26" s="39"/>
      <c r="AM26" s="39"/>
      <c r="AN26" s="39"/>
      <c r="AO26" s="39"/>
      <c r="AP26" s="37"/>
      <c r="AQ26" s="37"/>
      <c r="AR26" s="41"/>
      <c r="BE26" s="29"/>
    </row>
    <row r="27" s="1" customFormat="1" ht="6.96" customHeight="1"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9"/>
    </row>
    <row r="28" s="1" customFormat="1"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39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40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41</v>
      </c>
      <c r="AL28" s="42"/>
      <c r="AM28" s="42"/>
      <c r="AN28" s="42"/>
      <c r="AO28" s="42"/>
      <c r="AP28" s="37"/>
      <c r="AQ28" s="37"/>
      <c r="AR28" s="41"/>
      <c r="BE28" s="29"/>
    </row>
    <row r="29" s="2" customFormat="1" ht="14.4" customHeight="1">
      <c r="B29" s="43"/>
      <c r="C29" s="44"/>
      <c r="D29" s="30" t="s">
        <v>42</v>
      </c>
      <c r="E29" s="44"/>
      <c r="F29" s="30" t="s">
        <v>43</v>
      </c>
      <c r="G29" s="44"/>
      <c r="H29" s="44"/>
      <c r="I29" s="44"/>
      <c r="J29" s="44"/>
      <c r="K29" s="44"/>
      <c r="L29" s="45">
        <v>0.20999999999999999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ROUND(AZ54, 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ROUND(AV54, 2)</f>
        <v>0</v>
      </c>
      <c r="AL29" s="44"/>
      <c r="AM29" s="44"/>
      <c r="AN29" s="44"/>
      <c r="AO29" s="44"/>
      <c r="AP29" s="44"/>
      <c r="AQ29" s="44"/>
      <c r="AR29" s="47"/>
      <c r="BE29" s="29"/>
    </row>
    <row r="30" s="2" customFormat="1" ht="14.4" customHeight="1">
      <c r="B30" s="43"/>
      <c r="C30" s="44"/>
      <c r="D30" s="44"/>
      <c r="E30" s="44"/>
      <c r="F30" s="30" t="s">
        <v>44</v>
      </c>
      <c r="G30" s="44"/>
      <c r="H30" s="44"/>
      <c r="I30" s="44"/>
      <c r="J30" s="44"/>
      <c r="K30" s="44"/>
      <c r="L30" s="45">
        <v>0.14999999999999999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ROUND(BA54, 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ROUND(AW54, 2)</f>
        <v>0</v>
      </c>
      <c r="AL30" s="44"/>
      <c r="AM30" s="44"/>
      <c r="AN30" s="44"/>
      <c r="AO30" s="44"/>
      <c r="AP30" s="44"/>
      <c r="AQ30" s="44"/>
      <c r="AR30" s="47"/>
      <c r="BE30" s="29"/>
    </row>
    <row r="31" hidden="1" s="2" customFormat="1" ht="14.4" customHeight="1">
      <c r="B31" s="43"/>
      <c r="C31" s="44"/>
      <c r="D31" s="44"/>
      <c r="E31" s="44"/>
      <c r="F31" s="30" t="s">
        <v>45</v>
      </c>
      <c r="G31" s="44"/>
      <c r="H31" s="44"/>
      <c r="I31" s="44"/>
      <c r="J31" s="44"/>
      <c r="K31" s="44"/>
      <c r="L31" s="45">
        <v>0.20999999999999999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ROUND(BB54, 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29"/>
    </row>
    <row r="32" hidden="1" s="2" customFormat="1" ht="14.4" customHeight="1">
      <c r="B32" s="43"/>
      <c r="C32" s="44"/>
      <c r="D32" s="44"/>
      <c r="E32" s="44"/>
      <c r="F32" s="30" t="s">
        <v>46</v>
      </c>
      <c r="G32" s="44"/>
      <c r="H32" s="44"/>
      <c r="I32" s="44"/>
      <c r="J32" s="44"/>
      <c r="K32" s="44"/>
      <c r="L32" s="45">
        <v>0.14999999999999999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ROUND(BC54, 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29"/>
    </row>
    <row r="33" hidden="1" s="2" customFormat="1" ht="14.4" customHeight="1">
      <c r="B33" s="43"/>
      <c r="C33" s="44"/>
      <c r="D33" s="44"/>
      <c r="E33" s="44"/>
      <c r="F33" s="30" t="s">
        <v>47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ROUND(BD54, 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29"/>
    </row>
    <row r="34" s="1" customFormat="1" ht="6.96" customHeight="1"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9"/>
    </row>
    <row r="35" s="1" customFormat="1" ht="25.92" customHeight="1">
      <c r="B35" s="36"/>
      <c r="C35" s="48"/>
      <c r="D35" s="49" t="s">
        <v>48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1" t="s">
        <v>49</v>
      </c>
      <c r="U35" s="50"/>
      <c r="V35" s="50"/>
      <c r="W35" s="50"/>
      <c r="X35" s="52" t="s">
        <v>50</v>
      </c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3">
        <f>SUM(AK26:AK33)</f>
        <v>0</v>
      </c>
      <c r="AL35" s="50"/>
      <c r="AM35" s="50"/>
      <c r="AN35" s="50"/>
      <c r="AO35" s="54"/>
      <c r="AP35" s="48"/>
      <c r="AQ35" s="48"/>
      <c r="AR35" s="41"/>
    </row>
    <row r="36" s="1" customFormat="1" ht="6.96" customHeight="1"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</row>
    <row r="37" s="1" customFormat="1" ht="6.96" customHeight="1">
      <c r="B37" s="55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41"/>
    </row>
    <row r="41" s="1" customFormat="1" ht="6.96" customHeight="1">
      <c r="B41" s="57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41"/>
    </row>
    <row r="42" s="1" customFormat="1" ht="24.96" customHeight="1">
      <c r="B42" s="36"/>
      <c r="C42" s="21" t="s">
        <v>51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1"/>
    </row>
    <row r="43" s="1" customFormat="1" ht="6.96" customHeight="1"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1"/>
    </row>
    <row r="44" s="1" customFormat="1" ht="12" customHeight="1">
      <c r="B44" s="36"/>
      <c r="C44" s="30" t="s">
        <v>13</v>
      </c>
      <c r="D44" s="37"/>
      <c r="E44" s="37"/>
      <c r="F44" s="37"/>
      <c r="G44" s="37"/>
      <c r="H44" s="37"/>
      <c r="I44" s="37"/>
      <c r="J44" s="37"/>
      <c r="K44" s="37"/>
      <c r="L44" s="37" t="str">
        <f>K5</f>
        <v>190417c</v>
      </c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41"/>
    </row>
    <row r="45" s="3" customFormat="1" ht="36.96" customHeight="1">
      <c r="B45" s="59"/>
      <c r="C45" s="60" t="s">
        <v>16</v>
      </c>
      <c r="D45" s="61"/>
      <c r="E45" s="61"/>
      <c r="F45" s="61"/>
      <c r="G45" s="61"/>
      <c r="H45" s="61"/>
      <c r="I45" s="61"/>
      <c r="J45" s="61"/>
      <c r="K45" s="61"/>
      <c r="L45" s="62" t="str">
        <f>K6</f>
        <v>MÚ Horažďovice - energetická úsporná opatření čp. 1, 2 a 3 - rkce kotelny</v>
      </c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3"/>
    </row>
    <row r="46" s="1" customFormat="1" ht="6.96" customHeight="1"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1"/>
    </row>
    <row r="47" s="1" customFormat="1" ht="12" customHeight="1">
      <c r="B47" s="36"/>
      <c r="C47" s="30" t="s">
        <v>20</v>
      </c>
      <c r="D47" s="37"/>
      <c r="E47" s="37"/>
      <c r="F47" s="37"/>
      <c r="G47" s="37"/>
      <c r="H47" s="37"/>
      <c r="I47" s="37"/>
      <c r="J47" s="37"/>
      <c r="K47" s="37"/>
      <c r="L47" s="64" t="str">
        <f>IF(K8="","",K8)</f>
        <v xml:space="preserve"> 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0" t="s">
        <v>22</v>
      </c>
      <c r="AJ47" s="37"/>
      <c r="AK47" s="37"/>
      <c r="AL47" s="37"/>
      <c r="AM47" s="65" t="str">
        <f>IF(AN8= "","",AN8)</f>
        <v>11. 1. 2019</v>
      </c>
      <c r="AN47" s="65"/>
      <c r="AO47" s="37"/>
      <c r="AP47" s="37"/>
      <c r="AQ47" s="37"/>
      <c r="AR47" s="41"/>
    </row>
    <row r="48" s="1" customFormat="1" ht="6.96" customHeight="1"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1"/>
    </row>
    <row r="49" s="1" customFormat="1" ht="24.9" customHeight="1">
      <c r="B49" s="36"/>
      <c r="C49" s="30" t="s">
        <v>24</v>
      </c>
      <c r="D49" s="37"/>
      <c r="E49" s="37"/>
      <c r="F49" s="37"/>
      <c r="G49" s="37"/>
      <c r="H49" s="37"/>
      <c r="I49" s="37"/>
      <c r="J49" s="37"/>
      <c r="K49" s="37"/>
      <c r="L49" s="37" t="str">
        <f>IF(E11= "","",E11)</f>
        <v>město Horažďovice, Horažďovice 1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0" t="s">
        <v>31</v>
      </c>
      <c r="AJ49" s="37"/>
      <c r="AK49" s="37"/>
      <c r="AL49" s="37"/>
      <c r="AM49" s="66" t="str">
        <f>IF(E17="","",E17)</f>
        <v>Ing. Martin Liška, Horažďovice 1133</v>
      </c>
      <c r="AN49" s="37"/>
      <c r="AO49" s="37"/>
      <c r="AP49" s="37"/>
      <c r="AQ49" s="37"/>
      <c r="AR49" s="41"/>
      <c r="AS49" s="67" t="s">
        <v>52</v>
      </c>
      <c r="AT49" s="68"/>
      <c r="AU49" s="69"/>
      <c r="AV49" s="69"/>
      <c r="AW49" s="69"/>
      <c r="AX49" s="69"/>
      <c r="AY49" s="69"/>
      <c r="AZ49" s="69"/>
      <c r="BA49" s="69"/>
      <c r="BB49" s="69"/>
      <c r="BC49" s="69"/>
      <c r="BD49" s="70"/>
    </row>
    <row r="50" s="1" customFormat="1" ht="13.65" customHeight="1">
      <c r="B50" s="36"/>
      <c r="C50" s="30" t="s">
        <v>29</v>
      </c>
      <c r="D50" s="37"/>
      <c r="E50" s="37"/>
      <c r="F50" s="37"/>
      <c r="G50" s="37"/>
      <c r="H50" s="37"/>
      <c r="I50" s="37"/>
      <c r="J50" s="37"/>
      <c r="K50" s="37"/>
      <c r="L50" s="37" t="str">
        <f>IF(E14= 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0" t="s">
        <v>35</v>
      </c>
      <c r="AJ50" s="37"/>
      <c r="AK50" s="37"/>
      <c r="AL50" s="37"/>
      <c r="AM50" s="66" t="str">
        <f>IF(E20="","",E20)</f>
        <v>Pavel Matoušek</v>
      </c>
      <c r="AN50" s="37"/>
      <c r="AO50" s="37"/>
      <c r="AP50" s="37"/>
      <c r="AQ50" s="37"/>
      <c r="AR50" s="41"/>
      <c r="AS50" s="71"/>
      <c r="AT50" s="72"/>
      <c r="AU50" s="73"/>
      <c r="AV50" s="73"/>
      <c r="AW50" s="73"/>
      <c r="AX50" s="73"/>
      <c r="AY50" s="73"/>
      <c r="AZ50" s="73"/>
      <c r="BA50" s="73"/>
      <c r="BB50" s="73"/>
      <c r="BC50" s="73"/>
      <c r="BD50" s="74"/>
    </row>
    <row r="51" s="1" customFormat="1" ht="10.8" customHeight="1"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1"/>
      <c r="AS51" s="75"/>
      <c r="AT51" s="76"/>
      <c r="AU51" s="77"/>
      <c r="AV51" s="77"/>
      <c r="AW51" s="77"/>
      <c r="AX51" s="77"/>
      <c r="AY51" s="77"/>
      <c r="AZ51" s="77"/>
      <c r="BA51" s="77"/>
      <c r="BB51" s="77"/>
      <c r="BC51" s="77"/>
      <c r="BD51" s="78"/>
    </row>
    <row r="52" s="1" customFormat="1" ht="29.28" customHeight="1">
      <c r="B52" s="36"/>
      <c r="C52" s="79" t="s">
        <v>53</v>
      </c>
      <c r="D52" s="80"/>
      <c r="E52" s="80"/>
      <c r="F52" s="80"/>
      <c r="G52" s="80"/>
      <c r="H52" s="81"/>
      <c r="I52" s="82" t="s">
        <v>54</v>
      </c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3" t="s">
        <v>55</v>
      </c>
      <c r="AH52" s="80"/>
      <c r="AI52" s="80"/>
      <c r="AJ52" s="80"/>
      <c r="AK52" s="80"/>
      <c r="AL52" s="80"/>
      <c r="AM52" s="80"/>
      <c r="AN52" s="82" t="s">
        <v>56</v>
      </c>
      <c r="AO52" s="80"/>
      <c r="AP52" s="84"/>
      <c r="AQ52" s="85" t="s">
        <v>57</v>
      </c>
      <c r="AR52" s="41"/>
      <c r="AS52" s="86" t="s">
        <v>58</v>
      </c>
      <c r="AT52" s="87" t="s">
        <v>59</v>
      </c>
      <c r="AU52" s="87" t="s">
        <v>60</v>
      </c>
      <c r="AV52" s="87" t="s">
        <v>61</v>
      </c>
      <c r="AW52" s="87" t="s">
        <v>62</v>
      </c>
      <c r="AX52" s="87" t="s">
        <v>63</v>
      </c>
      <c r="AY52" s="87" t="s">
        <v>64</v>
      </c>
      <c r="AZ52" s="87" t="s">
        <v>65</v>
      </c>
      <c r="BA52" s="87" t="s">
        <v>66</v>
      </c>
      <c r="BB52" s="87" t="s">
        <v>67</v>
      </c>
      <c r="BC52" s="87" t="s">
        <v>68</v>
      </c>
      <c r="BD52" s="88" t="s">
        <v>69</v>
      </c>
    </row>
    <row r="53" s="1" customFormat="1" ht="10.8" customHeight="1"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1"/>
      <c r="AS53" s="89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1"/>
    </row>
    <row r="54" s="4" customFormat="1" ht="32.4" customHeight="1">
      <c r="B54" s="92"/>
      <c r="C54" s="93" t="s">
        <v>70</v>
      </c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5">
        <f>ROUND(SUM(AG55:AG60),2)</f>
        <v>0</v>
      </c>
      <c r="AH54" s="95"/>
      <c r="AI54" s="95"/>
      <c r="AJ54" s="95"/>
      <c r="AK54" s="95"/>
      <c r="AL54" s="95"/>
      <c r="AM54" s="95"/>
      <c r="AN54" s="96">
        <f>SUM(AG54,AT54)</f>
        <v>0</v>
      </c>
      <c r="AO54" s="96"/>
      <c r="AP54" s="96"/>
      <c r="AQ54" s="97" t="s">
        <v>1</v>
      </c>
      <c r="AR54" s="98"/>
      <c r="AS54" s="99">
        <f>ROUND(SUM(AS55:AS60),2)</f>
        <v>0</v>
      </c>
      <c r="AT54" s="100">
        <f>ROUND(SUM(AV54:AW54),2)</f>
        <v>0</v>
      </c>
      <c r="AU54" s="101">
        <f>ROUND(SUM(AU55:AU60),5)</f>
        <v>0</v>
      </c>
      <c r="AV54" s="100">
        <f>ROUND(AZ54*L29,2)</f>
        <v>0</v>
      </c>
      <c r="AW54" s="100">
        <f>ROUND(BA54*L30,2)</f>
        <v>0</v>
      </c>
      <c r="AX54" s="100">
        <f>ROUND(BB54*L29,2)</f>
        <v>0</v>
      </c>
      <c r="AY54" s="100">
        <f>ROUND(BC54*L30,2)</f>
        <v>0</v>
      </c>
      <c r="AZ54" s="100">
        <f>ROUND(SUM(AZ55:AZ60),2)</f>
        <v>0</v>
      </c>
      <c r="BA54" s="100">
        <f>ROUND(SUM(BA55:BA60),2)</f>
        <v>0</v>
      </c>
      <c r="BB54" s="100">
        <f>ROUND(SUM(BB55:BB60),2)</f>
        <v>0</v>
      </c>
      <c r="BC54" s="100">
        <f>ROUND(SUM(BC55:BC60),2)</f>
        <v>0</v>
      </c>
      <c r="BD54" s="102">
        <f>ROUND(SUM(BD55:BD60),2)</f>
        <v>0</v>
      </c>
      <c r="BS54" s="103" t="s">
        <v>71</v>
      </c>
      <c r="BT54" s="103" t="s">
        <v>72</v>
      </c>
      <c r="BU54" s="104" t="s">
        <v>73</v>
      </c>
      <c r="BV54" s="103" t="s">
        <v>74</v>
      </c>
      <c r="BW54" s="103" t="s">
        <v>5</v>
      </c>
      <c r="BX54" s="103" t="s">
        <v>75</v>
      </c>
      <c r="CL54" s="103" t="s">
        <v>1</v>
      </c>
    </row>
    <row r="55" s="5" customFormat="1" ht="16.5" customHeight="1">
      <c r="A55" s="105" t="s">
        <v>76</v>
      </c>
      <c r="B55" s="106"/>
      <c r="C55" s="107"/>
      <c r="D55" s="108" t="s">
        <v>77</v>
      </c>
      <c r="E55" s="108"/>
      <c r="F55" s="108"/>
      <c r="G55" s="108"/>
      <c r="H55" s="108"/>
      <c r="I55" s="109"/>
      <c r="J55" s="108" t="s">
        <v>78</v>
      </c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10">
        <f>'030a - Rekonstrukce kotel...'!J30</f>
        <v>0</v>
      </c>
      <c r="AH55" s="109"/>
      <c r="AI55" s="109"/>
      <c r="AJ55" s="109"/>
      <c r="AK55" s="109"/>
      <c r="AL55" s="109"/>
      <c r="AM55" s="109"/>
      <c r="AN55" s="110">
        <f>SUM(AG55,AT55)</f>
        <v>0</v>
      </c>
      <c r="AO55" s="109"/>
      <c r="AP55" s="109"/>
      <c r="AQ55" s="111" t="s">
        <v>79</v>
      </c>
      <c r="AR55" s="112"/>
      <c r="AS55" s="113">
        <v>0</v>
      </c>
      <c r="AT55" s="114">
        <f>ROUND(SUM(AV55:AW55),2)</f>
        <v>0</v>
      </c>
      <c r="AU55" s="115">
        <f>'030a - Rekonstrukce kotel...'!P88</f>
        <v>0</v>
      </c>
      <c r="AV55" s="114">
        <f>'030a - Rekonstrukce kotel...'!J33</f>
        <v>0</v>
      </c>
      <c r="AW55" s="114">
        <f>'030a - Rekonstrukce kotel...'!J34</f>
        <v>0</v>
      </c>
      <c r="AX55" s="114">
        <f>'030a - Rekonstrukce kotel...'!J35</f>
        <v>0</v>
      </c>
      <c r="AY55" s="114">
        <f>'030a - Rekonstrukce kotel...'!J36</f>
        <v>0</v>
      </c>
      <c r="AZ55" s="114">
        <f>'030a - Rekonstrukce kotel...'!F33</f>
        <v>0</v>
      </c>
      <c r="BA55" s="114">
        <f>'030a - Rekonstrukce kotel...'!F34</f>
        <v>0</v>
      </c>
      <c r="BB55" s="114">
        <f>'030a - Rekonstrukce kotel...'!F35</f>
        <v>0</v>
      </c>
      <c r="BC55" s="114">
        <f>'030a - Rekonstrukce kotel...'!F36</f>
        <v>0</v>
      </c>
      <c r="BD55" s="116">
        <f>'030a - Rekonstrukce kotel...'!F37</f>
        <v>0</v>
      </c>
      <c r="BT55" s="117" t="s">
        <v>80</v>
      </c>
      <c r="BV55" s="117" t="s">
        <v>74</v>
      </c>
      <c r="BW55" s="117" t="s">
        <v>81</v>
      </c>
      <c r="BX55" s="117" t="s">
        <v>5</v>
      </c>
      <c r="CL55" s="117" t="s">
        <v>1</v>
      </c>
      <c r="CM55" s="117" t="s">
        <v>82</v>
      </c>
    </row>
    <row r="56" s="5" customFormat="1" ht="27" customHeight="1">
      <c r="A56" s="105" t="s">
        <v>76</v>
      </c>
      <c r="B56" s="106"/>
      <c r="C56" s="107"/>
      <c r="D56" s="108" t="s">
        <v>83</v>
      </c>
      <c r="E56" s="108"/>
      <c r="F56" s="108"/>
      <c r="G56" s="108"/>
      <c r="H56" s="108"/>
      <c r="I56" s="109"/>
      <c r="J56" s="108" t="s">
        <v>84</v>
      </c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10">
        <f>'030b - Rekonstrukce kotel...'!J30</f>
        <v>0</v>
      </c>
      <c r="AH56" s="109"/>
      <c r="AI56" s="109"/>
      <c r="AJ56" s="109"/>
      <c r="AK56" s="109"/>
      <c r="AL56" s="109"/>
      <c r="AM56" s="109"/>
      <c r="AN56" s="110">
        <f>SUM(AG56,AT56)</f>
        <v>0</v>
      </c>
      <c r="AO56" s="109"/>
      <c r="AP56" s="109"/>
      <c r="AQ56" s="111" t="s">
        <v>79</v>
      </c>
      <c r="AR56" s="112"/>
      <c r="AS56" s="113">
        <v>0</v>
      </c>
      <c r="AT56" s="114">
        <f>ROUND(SUM(AV56:AW56),2)</f>
        <v>0</v>
      </c>
      <c r="AU56" s="115">
        <f>'030b - Rekonstrukce kotel...'!P90</f>
        <v>0</v>
      </c>
      <c r="AV56" s="114">
        <f>'030b - Rekonstrukce kotel...'!J33</f>
        <v>0</v>
      </c>
      <c r="AW56" s="114">
        <f>'030b - Rekonstrukce kotel...'!J34</f>
        <v>0</v>
      </c>
      <c r="AX56" s="114">
        <f>'030b - Rekonstrukce kotel...'!J35</f>
        <v>0</v>
      </c>
      <c r="AY56" s="114">
        <f>'030b - Rekonstrukce kotel...'!J36</f>
        <v>0</v>
      </c>
      <c r="AZ56" s="114">
        <f>'030b - Rekonstrukce kotel...'!F33</f>
        <v>0</v>
      </c>
      <c r="BA56" s="114">
        <f>'030b - Rekonstrukce kotel...'!F34</f>
        <v>0</v>
      </c>
      <c r="BB56" s="114">
        <f>'030b - Rekonstrukce kotel...'!F35</f>
        <v>0</v>
      </c>
      <c r="BC56" s="114">
        <f>'030b - Rekonstrukce kotel...'!F36</f>
        <v>0</v>
      </c>
      <c r="BD56" s="116">
        <f>'030b - Rekonstrukce kotel...'!F37</f>
        <v>0</v>
      </c>
      <c r="BT56" s="117" t="s">
        <v>80</v>
      </c>
      <c r="BV56" s="117" t="s">
        <v>74</v>
      </c>
      <c r="BW56" s="117" t="s">
        <v>85</v>
      </c>
      <c r="BX56" s="117" t="s">
        <v>5</v>
      </c>
      <c r="CL56" s="117" t="s">
        <v>1</v>
      </c>
      <c r="CM56" s="117" t="s">
        <v>82</v>
      </c>
    </row>
    <row r="57" s="5" customFormat="1" ht="27" customHeight="1">
      <c r="A57" s="105" t="s">
        <v>76</v>
      </c>
      <c r="B57" s="106"/>
      <c r="C57" s="107"/>
      <c r="D57" s="108" t="s">
        <v>86</v>
      </c>
      <c r="E57" s="108"/>
      <c r="F57" s="108"/>
      <c r="G57" s="108"/>
      <c r="H57" s="108"/>
      <c r="I57" s="109"/>
      <c r="J57" s="108" t="s">
        <v>87</v>
      </c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10">
        <f>'030c - Rekonstrukce kotel...'!J30</f>
        <v>0</v>
      </c>
      <c r="AH57" s="109"/>
      <c r="AI57" s="109"/>
      <c r="AJ57" s="109"/>
      <c r="AK57" s="109"/>
      <c r="AL57" s="109"/>
      <c r="AM57" s="109"/>
      <c r="AN57" s="110">
        <f>SUM(AG57,AT57)</f>
        <v>0</v>
      </c>
      <c r="AO57" s="109"/>
      <c r="AP57" s="109"/>
      <c r="AQ57" s="111" t="s">
        <v>79</v>
      </c>
      <c r="AR57" s="112"/>
      <c r="AS57" s="113">
        <v>0</v>
      </c>
      <c r="AT57" s="114">
        <f>ROUND(SUM(AV57:AW57),2)</f>
        <v>0</v>
      </c>
      <c r="AU57" s="115">
        <f>'030c - Rekonstrukce kotel...'!P89</f>
        <v>0</v>
      </c>
      <c r="AV57" s="114">
        <f>'030c - Rekonstrukce kotel...'!J33</f>
        <v>0</v>
      </c>
      <c r="AW57" s="114">
        <f>'030c - Rekonstrukce kotel...'!J34</f>
        <v>0</v>
      </c>
      <c r="AX57" s="114">
        <f>'030c - Rekonstrukce kotel...'!J35</f>
        <v>0</v>
      </c>
      <c r="AY57" s="114">
        <f>'030c - Rekonstrukce kotel...'!J36</f>
        <v>0</v>
      </c>
      <c r="AZ57" s="114">
        <f>'030c - Rekonstrukce kotel...'!F33</f>
        <v>0</v>
      </c>
      <c r="BA57" s="114">
        <f>'030c - Rekonstrukce kotel...'!F34</f>
        <v>0</v>
      </c>
      <c r="BB57" s="114">
        <f>'030c - Rekonstrukce kotel...'!F35</f>
        <v>0</v>
      </c>
      <c r="BC57" s="114">
        <f>'030c - Rekonstrukce kotel...'!F36</f>
        <v>0</v>
      </c>
      <c r="BD57" s="116">
        <f>'030c - Rekonstrukce kotel...'!F37</f>
        <v>0</v>
      </c>
      <c r="BT57" s="117" t="s">
        <v>80</v>
      </c>
      <c r="BV57" s="117" t="s">
        <v>74</v>
      </c>
      <c r="BW57" s="117" t="s">
        <v>88</v>
      </c>
      <c r="BX57" s="117" t="s">
        <v>5</v>
      </c>
      <c r="CL57" s="117" t="s">
        <v>1</v>
      </c>
      <c r="CM57" s="117" t="s">
        <v>82</v>
      </c>
    </row>
    <row r="58" s="5" customFormat="1" ht="27" customHeight="1">
      <c r="A58" s="105" t="s">
        <v>76</v>
      </c>
      <c r="B58" s="106"/>
      <c r="C58" s="107"/>
      <c r="D58" s="108" t="s">
        <v>89</v>
      </c>
      <c r="E58" s="108"/>
      <c r="F58" s="108"/>
      <c r="G58" s="108"/>
      <c r="H58" s="108"/>
      <c r="I58" s="109"/>
      <c r="J58" s="108" t="s">
        <v>90</v>
      </c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10">
        <f>'030d - Rekonstrukce kotel...'!J30</f>
        <v>0</v>
      </c>
      <c r="AH58" s="109"/>
      <c r="AI58" s="109"/>
      <c r="AJ58" s="109"/>
      <c r="AK58" s="109"/>
      <c r="AL58" s="109"/>
      <c r="AM58" s="109"/>
      <c r="AN58" s="110">
        <f>SUM(AG58,AT58)</f>
        <v>0</v>
      </c>
      <c r="AO58" s="109"/>
      <c r="AP58" s="109"/>
      <c r="AQ58" s="111" t="s">
        <v>79</v>
      </c>
      <c r="AR58" s="112"/>
      <c r="AS58" s="113">
        <v>0</v>
      </c>
      <c r="AT58" s="114">
        <f>ROUND(SUM(AV58:AW58),2)</f>
        <v>0</v>
      </c>
      <c r="AU58" s="115">
        <f>'030d - Rekonstrukce kotel...'!P82</f>
        <v>0</v>
      </c>
      <c r="AV58" s="114">
        <f>'030d - Rekonstrukce kotel...'!J33</f>
        <v>0</v>
      </c>
      <c r="AW58" s="114">
        <f>'030d - Rekonstrukce kotel...'!J34</f>
        <v>0</v>
      </c>
      <c r="AX58" s="114">
        <f>'030d - Rekonstrukce kotel...'!J35</f>
        <v>0</v>
      </c>
      <c r="AY58" s="114">
        <f>'030d - Rekonstrukce kotel...'!J36</f>
        <v>0</v>
      </c>
      <c r="AZ58" s="114">
        <f>'030d - Rekonstrukce kotel...'!F33</f>
        <v>0</v>
      </c>
      <c r="BA58" s="114">
        <f>'030d - Rekonstrukce kotel...'!F34</f>
        <v>0</v>
      </c>
      <c r="BB58" s="114">
        <f>'030d - Rekonstrukce kotel...'!F35</f>
        <v>0</v>
      </c>
      <c r="BC58" s="114">
        <f>'030d - Rekonstrukce kotel...'!F36</f>
        <v>0</v>
      </c>
      <c r="BD58" s="116">
        <f>'030d - Rekonstrukce kotel...'!F37</f>
        <v>0</v>
      </c>
      <c r="BT58" s="117" t="s">
        <v>80</v>
      </c>
      <c r="BV58" s="117" t="s">
        <v>74</v>
      </c>
      <c r="BW58" s="117" t="s">
        <v>91</v>
      </c>
      <c r="BX58" s="117" t="s">
        <v>5</v>
      </c>
      <c r="CL58" s="117" t="s">
        <v>1</v>
      </c>
      <c r="CM58" s="117" t="s">
        <v>82</v>
      </c>
    </row>
    <row r="59" s="5" customFormat="1" ht="27" customHeight="1">
      <c r="A59" s="105" t="s">
        <v>76</v>
      </c>
      <c r="B59" s="106"/>
      <c r="C59" s="107"/>
      <c r="D59" s="108" t="s">
        <v>92</v>
      </c>
      <c r="E59" s="108"/>
      <c r="F59" s="108"/>
      <c r="G59" s="108"/>
      <c r="H59" s="108"/>
      <c r="I59" s="109"/>
      <c r="J59" s="108" t="s">
        <v>93</v>
      </c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10">
        <f>'030e - Rekonstrukce kotel...'!J30</f>
        <v>0</v>
      </c>
      <c r="AH59" s="109"/>
      <c r="AI59" s="109"/>
      <c r="AJ59" s="109"/>
      <c r="AK59" s="109"/>
      <c r="AL59" s="109"/>
      <c r="AM59" s="109"/>
      <c r="AN59" s="110">
        <f>SUM(AG59,AT59)</f>
        <v>0</v>
      </c>
      <c r="AO59" s="109"/>
      <c r="AP59" s="109"/>
      <c r="AQ59" s="111" t="s">
        <v>79</v>
      </c>
      <c r="AR59" s="112"/>
      <c r="AS59" s="113">
        <v>0</v>
      </c>
      <c r="AT59" s="114">
        <f>ROUND(SUM(AV59:AW59),2)</f>
        <v>0</v>
      </c>
      <c r="AU59" s="115">
        <f>'030e - Rekonstrukce kotel...'!P81</f>
        <v>0</v>
      </c>
      <c r="AV59" s="114">
        <f>'030e - Rekonstrukce kotel...'!J33</f>
        <v>0</v>
      </c>
      <c r="AW59" s="114">
        <f>'030e - Rekonstrukce kotel...'!J34</f>
        <v>0</v>
      </c>
      <c r="AX59" s="114">
        <f>'030e - Rekonstrukce kotel...'!J35</f>
        <v>0</v>
      </c>
      <c r="AY59" s="114">
        <f>'030e - Rekonstrukce kotel...'!J36</f>
        <v>0</v>
      </c>
      <c r="AZ59" s="114">
        <f>'030e - Rekonstrukce kotel...'!F33</f>
        <v>0</v>
      </c>
      <c r="BA59" s="114">
        <f>'030e - Rekonstrukce kotel...'!F34</f>
        <v>0</v>
      </c>
      <c r="BB59" s="114">
        <f>'030e - Rekonstrukce kotel...'!F35</f>
        <v>0</v>
      </c>
      <c r="BC59" s="114">
        <f>'030e - Rekonstrukce kotel...'!F36</f>
        <v>0</v>
      </c>
      <c r="BD59" s="116">
        <f>'030e - Rekonstrukce kotel...'!F37</f>
        <v>0</v>
      </c>
      <c r="BT59" s="117" t="s">
        <v>80</v>
      </c>
      <c r="BV59" s="117" t="s">
        <v>74</v>
      </c>
      <c r="BW59" s="117" t="s">
        <v>94</v>
      </c>
      <c r="BX59" s="117" t="s">
        <v>5</v>
      </c>
      <c r="CL59" s="117" t="s">
        <v>1</v>
      </c>
      <c r="CM59" s="117" t="s">
        <v>82</v>
      </c>
    </row>
    <row r="60" s="5" customFormat="1" ht="16.5" customHeight="1">
      <c r="A60" s="105" t="s">
        <v>76</v>
      </c>
      <c r="B60" s="106"/>
      <c r="C60" s="107"/>
      <c r="D60" s="108" t="s">
        <v>95</v>
      </c>
      <c r="E60" s="108"/>
      <c r="F60" s="108"/>
      <c r="G60" s="108"/>
      <c r="H60" s="108"/>
      <c r="I60" s="109"/>
      <c r="J60" s="108" t="s">
        <v>96</v>
      </c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10">
        <f>'040 - Vedlejší a ostatní ...'!J30</f>
        <v>0</v>
      </c>
      <c r="AH60" s="109"/>
      <c r="AI60" s="109"/>
      <c r="AJ60" s="109"/>
      <c r="AK60" s="109"/>
      <c r="AL60" s="109"/>
      <c r="AM60" s="109"/>
      <c r="AN60" s="110">
        <f>SUM(AG60,AT60)</f>
        <v>0</v>
      </c>
      <c r="AO60" s="109"/>
      <c r="AP60" s="109"/>
      <c r="AQ60" s="111" t="s">
        <v>79</v>
      </c>
      <c r="AR60" s="112"/>
      <c r="AS60" s="118">
        <v>0</v>
      </c>
      <c r="AT60" s="119">
        <f>ROUND(SUM(AV60:AW60),2)</f>
        <v>0</v>
      </c>
      <c r="AU60" s="120">
        <f>'040 - Vedlejší a ostatní ...'!P81</f>
        <v>0</v>
      </c>
      <c r="AV60" s="119">
        <f>'040 - Vedlejší a ostatní ...'!J33</f>
        <v>0</v>
      </c>
      <c r="AW60" s="119">
        <f>'040 - Vedlejší a ostatní ...'!J34</f>
        <v>0</v>
      </c>
      <c r="AX60" s="119">
        <f>'040 - Vedlejší a ostatní ...'!J35</f>
        <v>0</v>
      </c>
      <c r="AY60" s="119">
        <f>'040 - Vedlejší a ostatní ...'!J36</f>
        <v>0</v>
      </c>
      <c r="AZ60" s="119">
        <f>'040 - Vedlejší a ostatní ...'!F33</f>
        <v>0</v>
      </c>
      <c r="BA60" s="119">
        <f>'040 - Vedlejší a ostatní ...'!F34</f>
        <v>0</v>
      </c>
      <c r="BB60" s="119">
        <f>'040 - Vedlejší a ostatní ...'!F35</f>
        <v>0</v>
      </c>
      <c r="BC60" s="119">
        <f>'040 - Vedlejší a ostatní ...'!F36</f>
        <v>0</v>
      </c>
      <c r="BD60" s="121">
        <f>'040 - Vedlejší a ostatní ...'!F37</f>
        <v>0</v>
      </c>
      <c r="BT60" s="117" t="s">
        <v>80</v>
      </c>
      <c r="BV60" s="117" t="s">
        <v>74</v>
      </c>
      <c r="BW60" s="117" t="s">
        <v>97</v>
      </c>
      <c r="BX60" s="117" t="s">
        <v>5</v>
      </c>
      <c r="CL60" s="117" t="s">
        <v>1</v>
      </c>
      <c r="CM60" s="117" t="s">
        <v>82</v>
      </c>
    </row>
    <row r="61" s="1" customFormat="1" ht="30" customHeight="1">
      <c r="B61" s="36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41"/>
    </row>
    <row r="62" s="1" customFormat="1" ht="6.96" customHeight="1">
      <c r="B62" s="55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41"/>
    </row>
  </sheetData>
  <sheetProtection sheet="1" formatColumns="0" formatRows="0" objects="1" scenarios="1" spinCount="100000" saltValue="H4cyR0OgypPA8mhDD6fTdqudXAavvUdzwvSHYME2ZeSHWV2GWV7rYCZl/6drLfhpeRU0CNEGLruhnw6cYfox4Q==" hashValue="6i2AXYmU4bvRCEGk6om9LHBYCapDksGcPNzN1ufZ4spXlAw2HOTwep106ZZeWCWDJy2nmgDYy1Kr8VW7TA3ggw==" algorithmName="SHA-512" password="CC35"/>
  <mergeCells count="62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52:AP52"/>
    <mergeCell ref="AG52:AM52"/>
    <mergeCell ref="AN55:AP55"/>
    <mergeCell ref="AG55:AM55"/>
    <mergeCell ref="AN56:AP56"/>
    <mergeCell ref="AG56:AM56"/>
    <mergeCell ref="AN57:AP57"/>
    <mergeCell ref="AG57:AM57"/>
    <mergeCell ref="AN58:AP58"/>
    <mergeCell ref="AG58:AM58"/>
    <mergeCell ref="AN59:AP59"/>
    <mergeCell ref="AG59:AM59"/>
    <mergeCell ref="AN60:AP60"/>
    <mergeCell ref="AG60:AM60"/>
    <mergeCell ref="AG54:AM54"/>
    <mergeCell ref="AN54:AP54"/>
    <mergeCell ref="C52:G52"/>
    <mergeCell ref="I52:AF52"/>
    <mergeCell ref="D55:H55"/>
    <mergeCell ref="J55:AF55"/>
    <mergeCell ref="D56:H56"/>
    <mergeCell ref="J56:AF56"/>
    <mergeCell ref="D57:H57"/>
    <mergeCell ref="J57:AF57"/>
    <mergeCell ref="D58:H58"/>
    <mergeCell ref="J58:AF58"/>
    <mergeCell ref="D59:H59"/>
    <mergeCell ref="J59:AF59"/>
    <mergeCell ref="D60:H60"/>
    <mergeCell ref="J60:AF60"/>
  </mergeCells>
  <hyperlinks>
    <hyperlink ref="A55" location="'030a - Rekonstrukce kotel...'!C2" display="/"/>
    <hyperlink ref="A56" location="'030b - Rekonstrukce kotel...'!C2" display="/"/>
    <hyperlink ref="A57" location="'030c - Rekonstrukce kotel...'!C2" display="/"/>
    <hyperlink ref="A58" location="'030d - Rekonstrukce kotel...'!C2" display="/"/>
    <hyperlink ref="A59" location="'030e - Rekonstrukce kotel...'!C2" display="/"/>
    <hyperlink ref="A60" location="'040 - Vedlejší a ostatní ...'!C2" display="/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14.17" style="122" customWidth="1"/>
    <col min="10" max="10" width="23.5" customWidth="1"/>
    <col min="11" max="11" width="15.5" hidden="1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5" t="s">
        <v>81</v>
      </c>
    </row>
    <row r="3" ht="6.96" customHeight="1">
      <c r="B3" s="123"/>
      <c r="C3" s="124"/>
      <c r="D3" s="124"/>
      <c r="E3" s="124"/>
      <c r="F3" s="124"/>
      <c r="G3" s="124"/>
      <c r="H3" s="124"/>
      <c r="I3" s="125"/>
      <c r="J3" s="124"/>
      <c r="K3" s="124"/>
      <c r="L3" s="18"/>
      <c r="AT3" s="15" t="s">
        <v>82</v>
      </c>
    </row>
    <row r="4" ht="24.96" customHeight="1">
      <c r="B4" s="18"/>
      <c r="D4" s="126" t="s">
        <v>98</v>
      </c>
      <c r="L4" s="18"/>
      <c r="M4" s="22" t="s">
        <v>10</v>
      </c>
      <c r="AT4" s="15" t="s">
        <v>4</v>
      </c>
    </row>
    <row r="5" ht="6.96" customHeight="1">
      <c r="B5" s="18"/>
      <c r="L5" s="18"/>
    </row>
    <row r="6" ht="12" customHeight="1">
      <c r="B6" s="18"/>
      <c r="D6" s="127" t="s">
        <v>16</v>
      </c>
      <c r="L6" s="18"/>
    </row>
    <row r="7" ht="16.5" customHeight="1">
      <c r="B7" s="18"/>
      <c r="E7" s="128" t="str">
        <f>'Rekapitulace stavby'!K6</f>
        <v>MÚ Horažďovice - energetická úsporná opatření čp. 1, 2 a 3 - rkce kotelny</v>
      </c>
      <c r="F7" s="127"/>
      <c r="G7" s="127"/>
      <c r="H7" s="127"/>
      <c r="L7" s="18"/>
    </row>
    <row r="8" s="1" customFormat="1" ht="12" customHeight="1">
      <c r="B8" s="41"/>
      <c r="D8" s="127" t="s">
        <v>99</v>
      </c>
      <c r="I8" s="129"/>
      <c r="L8" s="41"/>
    </row>
    <row r="9" s="1" customFormat="1" ht="36.96" customHeight="1">
      <c r="B9" s="41"/>
      <c r="E9" s="130" t="s">
        <v>100</v>
      </c>
      <c r="F9" s="1"/>
      <c r="G9" s="1"/>
      <c r="H9" s="1"/>
      <c r="I9" s="129"/>
      <c r="L9" s="41"/>
    </row>
    <row r="10" s="1" customFormat="1">
      <c r="B10" s="41"/>
      <c r="I10" s="129"/>
      <c r="L10" s="41"/>
    </row>
    <row r="11" s="1" customFormat="1" ht="12" customHeight="1">
      <c r="B11" s="41"/>
      <c r="D11" s="127" t="s">
        <v>18</v>
      </c>
      <c r="F11" s="15" t="s">
        <v>1</v>
      </c>
      <c r="I11" s="131" t="s">
        <v>19</v>
      </c>
      <c r="J11" s="15" t="s">
        <v>1</v>
      </c>
      <c r="L11" s="41"/>
    </row>
    <row r="12" s="1" customFormat="1" ht="12" customHeight="1">
      <c r="B12" s="41"/>
      <c r="D12" s="127" t="s">
        <v>20</v>
      </c>
      <c r="F12" s="15" t="s">
        <v>21</v>
      </c>
      <c r="I12" s="131" t="s">
        <v>22</v>
      </c>
      <c r="J12" s="132" t="str">
        <f>'Rekapitulace stavby'!AN8</f>
        <v>11. 1. 2019</v>
      </c>
      <c r="L12" s="41"/>
    </row>
    <row r="13" s="1" customFormat="1" ht="10.8" customHeight="1">
      <c r="B13" s="41"/>
      <c r="I13" s="129"/>
      <c r="L13" s="41"/>
    </row>
    <row r="14" s="1" customFormat="1" ht="12" customHeight="1">
      <c r="B14" s="41"/>
      <c r="D14" s="127" t="s">
        <v>24</v>
      </c>
      <c r="I14" s="131" t="s">
        <v>25</v>
      </c>
      <c r="J14" s="15" t="str">
        <f>IF('Rekapitulace stavby'!AN10="","",'Rekapitulace stavby'!AN10)</f>
        <v>00255513</v>
      </c>
      <c r="L14" s="41"/>
    </row>
    <row r="15" s="1" customFormat="1" ht="18" customHeight="1">
      <c r="B15" s="41"/>
      <c r="E15" s="15" t="str">
        <f>IF('Rekapitulace stavby'!E11="","",'Rekapitulace stavby'!E11)</f>
        <v>město Horažďovice, Horažďovice 1</v>
      </c>
      <c r="I15" s="131" t="s">
        <v>28</v>
      </c>
      <c r="J15" s="15" t="str">
        <f>IF('Rekapitulace stavby'!AN11="","",'Rekapitulace stavby'!AN11)</f>
        <v/>
      </c>
      <c r="L15" s="41"/>
    </row>
    <row r="16" s="1" customFormat="1" ht="6.96" customHeight="1">
      <c r="B16" s="41"/>
      <c r="I16" s="129"/>
      <c r="L16" s="41"/>
    </row>
    <row r="17" s="1" customFormat="1" ht="12" customHeight="1">
      <c r="B17" s="41"/>
      <c r="D17" s="127" t="s">
        <v>29</v>
      </c>
      <c r="I17" s="131" t="s">
        <v>25</v>
      </c>
      <c r="J17" s="31" t="str">
        <f>'Rekapitulace stavby'!AN13</f>
        <v>Vyplň údaj</v>
      </c>
      <c r="L17" s="41"/>
    </row>
    <row r="18" s="1" customFormat="1" ht="18" customHeight="1">
      <c r="B18" s="41"/>
      <c r="E18" s="31" t="str">
        <f>'Rekapitulace stavby'!E14</f>
        <v>Vyplň údaj</v>
      </c>
      <c r="F18" s="15"/>
      <c r="G18" s="15"/>
      <c r="H18" s="15"/>
      <c r="I18" s="131" t="s">
        <v>28</v>
      </c>
      <c r="J18" s="31" t="str">
        <f>'Rekapitulace stavby'!AN14</f>
        <v>Vyplň údaj</v>
      </c>
      <c r="L18" s="41"/>
    </row>
    <row r="19" s="1" customFormat="1" ht="6.96" customHeight="1">
      <c r="B19" s="41"/>
      <c r="I19" s="129"/>
      <c r="L19" s="41"/>
    </row>
    <row r="20" s="1" customFormat="1" ht="12" customHeight="1">
      <c r="B20" s="41"/>
      <c r="D20" s="127" t="s">
        <v>31</v>
      </c>
      <c r="I20" s="131" t="s">
        <v>25</v>
      </c>
      <c r="J20" s="15" t="str">
        <f>IF('Rekapitulace stavby'!AN16="","",'Rekapitulace stavby'!AN16)</f>
        <v>74221841</v>
      </c>
      <c r="L20" s="41"/>
    </row>
    <row r="21" s="1" customFormat="1" ht="18" customHeight="1">
      <c r="B21" s="41"/>
      <c r="E21" s="15" t="str">
        <f>IF('Rekapitulace stavby'!E17="","",'Rekapitulace stavby'!E17)</f>
        <v>Ing. Martin Liška, Horažďovice 1133</v>
      </c>
      <c r="I21" s="131" t="s">
        <v>28</v>
      </c>
      <c r="J21" s="15" t="str">
        <f>IF('Rekapitulace stavby'!AN17="","",'Rekapitulace stavby'!AN17)</f>
        <v/>
      </c>
      <c r="L21" s="41"/>
    </row>
    <row r="22" s="1" customFormat="1" ht="6.96" customHeight="1">
      <c r="B22" s="41"/>
      <c r="I22" s="129"/>
      <c r="L22" s="41"/>
    </row>
    <row r="23" s="1" customFormat="1" ht="12" customHeight="1">
      <c r="B23" s="41"/>
      <c r="D23" s="127" t="s">
        <v>35</v>
      </c>
      <c r="I23" s="131" t="s">
        <v>25</v>
      </c>
      <c r="J23" s="15" t="str">
        <f>IF('Rekapitulace stavby'!AN19="","",'Rekapitulace stavby'!AN19)</f>
        <v/>
      </c>
      <c r="L23" s="41"/>
    </row>
    <row r="24" s="1" customFormat="1" ht="18" customHeight="1">
      <c r="B24" s="41"/>
      <c r="E24" s="15" t="str">
        <f>IF('Rekapitulace stavby'!E20="","",'Rekapitulace stavby'!E20)</f>
        <v>Pavel Matoušek</v>
      </c>
      <c r="I24" s="131" t="s">
        <v>28</v>
      </c>
      <c r="J24" s="15" t="str">
        <f>IF('Rekapitulace stavby'!AN20="","",'Rekapitulace stavby'!AN20)</f>
        <v/>
      </c>
      <c r="L24" s="41"/>
    </row>
    <row r="25" s="1" customFormat="1" ht="6.96" customHeight="1">
      <c r="B25" s="41"/>
      <c r="I25" s="129"/>
      <c r="L25" s="41"/>
    </row>
    <row r="26" s="1" customFormat="1" ht="12" customHeight="1">
      <c r="B26" s="41"/>
      <c r="D26" s="127" t="s">
        <v>37</v>
      </c>
      <c r="I26" s="129"/>
      <c r="L26" s="41"/>
    </row>
    <row r="27" s="6" customFormat="1" ht="16.5" customHeight="1">
      <c r="B27" s="133"/>
      <c r="E27" s="134" t="s">
        <v>1</v>
      </c>
      <c r="F27" s="134"/>
      <c r="G27" s="134"/>
      <c r="H27" s="134"/>
      <c r="I27" s="135"/>
      <c r="L27" s="133"/>
    </row>
    <row r="28" s="1" customFormat="1" ht="6.96" customHeight="1">
      <c r="B28" s="41"/>
      <c r="I28" s="129"/>
      <c r="L28" s="41"/>
    </row>
    <row r="29" s="1" customFormat="1" ht="6.96" customHeight="1">
      <c r="B29" s="41"/>
      <c r="D29" s="69"/>
      <c r="E29" s="69"/>
      <c r="F29" s="69"/>
      <c r="G29" s="69"/>
      <c r="H29" s="69"/>
      <c r="I29" s="136"/>
      <c r="J29" s="69"/>
      <c r="K29" s="69"/>
      <c r="L29" s="41"/>
    </row>
    <row r="30" s="1" customFormat="1" ht="25.44" customHeight="1">
      <c r="B30" s="41"/>
      <c r="D30" s="137" t="s">
        <v>38</v>
      </c>
      <c r="I30" s="129"/>
      <c r="J30" s="138">
        <f>ROUND(J88, 2)</f>
        <v>0</v>
      </c>
      <c r="L30" s="41"/>
    </row>
    <row r="31" s="1" customFormat="1" ht="6.96" customHeight="1">
      <c r="B31" s="41"/>
      <c r="D31" s="69"/>
      <c r="E31" s="69"/>
      <c r="F31" s="69"/>
      <c r="G31" s="69"/>
      <c r="H31" s="69"/>
      <c r="I31" s="136"/>
      <c r="J31" s="69"/>
      <c r="K31" s="69"/>
      <c r="L31" s="41"/>
    </row>
    <row r="32" s="1" customFormat="1" ht="14.4" customHeight="1">
      <c r="B32" s="41"/>
      <c r="F32" s="139" t="s">
        <v>40</v>
      </c>
      <c r="I32" s="140" t="s">
        <v>39</v>
      </c>
      <c r="J32" s="139" t="s">
        <v>41</v>
      </c>
      <c r="L32" s="41"/>
    </row>
    <row r="33" s="1" customFormat="1" ht="14.4" customHeight="1">
      <c r="B33" s="41"/>
      <c r="D33" s="127" t="s">
        <v>42</v>
      </c>
      <c r="E33" s="127" t="s">
        <v>43</v>
      </c>
      <c r="F33" s="141">
        <f>ROUND((SUM(BE88:BE172)),  2)</f>
        <v>0</v>
      </c>
      <c r="I33" s="142">
        <v>0.20999999999999999</v>
      </c>
      <c r="J33" s="141">
        <f>ROUND(((SUM(BE88:BE172))*I33),  2)</f>
        <v>0</v>
      </c>
      <c r="L33" s="41"/>
    </row>
    <row r="34" s="1" customFormat="1" ht="14.4" customHeight="1">
      <c r="B34" s="41"/>
      <c r="E34" s="127" t="s">
        <v>44</v>
      </c>
      <c r="F34" s="141">
        <f>ROUND((SUM(BF88:BF172)),  2)</f>
        <v>0</v>
      </c>
      <c r="I34" s="142">
        <v>0.14999999999999999</v>
      </c>
      <c r="J34" s="141">
        <f>ROUND(((SUM(BF88:BF172))*I34),  2)</f>
        <v>0</v>
      </c>
      <c r="L34" s="41"/>
    </row>
    <row r="35" hidden="1" s="1" customFormat="1" ht="14.4" customHeight="1">
      <c r="B35" s="41"/>
      <c r="E35" s="127" t="s">
        <v>45</v>
      </c>
      <c r="F35" s="141">
        <f>ROUND((SUM(BG88:BG172)),  2)</f>
        <v>0</v>
      </c>
      <c r="I35" s="142">
        <v>0.20999999999999999</v>
      </c>
      <c r="J35" s="141">
        <f>0</f>
        <v>0</v>
      </c>
      <c r="L35" s="41"/>
    </row>
    <row r="36" hidden="1" s="1" customFormat="1" ht="14.4" customHeight="1">
      <c r="B36" s="41"/>
      <c r="E36" s="127" t="s">
        <v>46</v>
      </c>
      <c r="F36" s="141">
        <f>ROUND((SUM(BH88:BH172)),  2)</f>
        <v>0</v>
      </c>
      <c r="I36" s="142">
        <v>0.14999999999999999</v>
      </c>
      <c r="J36" s="141">
        <f>0</f>
        <v>0</v>
      </c>
      <c r="L36" s="41"/>
    </row>
    <row r="37" hidden="1" s="1" customFormat="1" ht="14.4" customHeight="1">
      <c r="B37" s="41"/>
      <c r="E37" s="127" t="s">
        <v>47</v>
      </c>
      <c r="F37" s="141">
        <f>ROUND((SUM(BI88:BI172)),  2)</f>
        <v>0</v>
      </c>
      <c r="I37" s="142">
        <v>0</v>
      </c>
      <c r="J37" s="141">
        <f>0</f>
        <v>0</v>
      </c>
      <c r="L37" s="41"/>
    </row>
    <row r="38" s="1" customFormat="1" ht="6.96" customHeight="1">
      <c r="B38" s="41"/>
      <c r="I38" s="129"/>
      <c r="L38" s="41"/>
    </row>
    <row r="39" s="1" customFormat="1" ht="25.44" customHeight="1">
      <c r="B39" s="41"/>
      <c r="C39" s="143"/>
      <c r="D39" s="144" t="s">
        <v>48</v>
      </c>
      <c r="E39" s="145"/>
      <c r="F39" s="145"/>
      <c r="G39" s="146" t="s">
        <v>49</v>
      </c>
      <c r="H39" s="147" t="s">
        <v>50</v>
      </c>
      <c r="I39" s="148"/>
      <c r="J39" s="149">
        <f>SUM(J30:J37)</f>
        <v>0</v>
      </c>
      <c r="K39" s="150"/>
      <c r="L39" s="41"/>
    </row>
    <row r="40" s="1" customFormat="1" ht="14.4" customHeight="1">
      <c r="B40" s="151"/>
      <c r="C40" s="152"/>
      <c r="D40" s="152"/>
      <c r="E40" s="152"/>
      <c r="F40" s="152"/>
      <c r="G40" s="152"/>
      <c r="H40" s="152"/>
      <c r="I40" s="153"/>
      <c r="J40" s="152"/>
      <c r="K40" s="152"/>
      <c r="L40" s="41"/>
    </row>
    <row r="44" s="1" customFormat="1" ht="6.96" customHeight="1">
      <c r="B44" s="154"/>
      <c r="C44" s="155"/>
      <c r="D44" s="155"/>
      <c r="E44" s="155"/>
      <c r="F44" s="155"/>
      <c r="G44" s="155"/>
      <c r="H44" s="155"/>
      <c r="I44" s="156"/>
      <c r="J44" s="155"/>
      <c r="K44" s="155"/>
      <c r="L44" s="41"/>
    </row>
    <row r="45" s="1" customFormat="1" ht="24.96" customHeight="1">
      <c r="B45" s="36"/>
      <c r="C45" s="21" t="s">
        <v>101</v>
      </c>
      <c r="D45" s="37"/>
      <c r="E45" s="37"/>
      <c r="F45" s="37"/>
      <c r="G45" s="37"/>
      <c r="H45" s="37"/>
      <c r="I45" s="129"/>
      <c r="J45" s="37"/>
      <c r="K45" s="37"/>
      <c r="L45" s="41"/>
    </row>
    <row r="46" s="1" customFormat="1" ht="6.96" customHeight="1">
      <c r="B46" s="36"/>
      <c r="C46" s="37"/>
      <c r="D46" s="37"/>
      <c r="E46" s="37"/>
      <c r="F46" s="37"/>
      <c r="G46" s="37"/>
      <c r="H46" s="37"/>
      <c r="I46" s="129"/>
      <c r="J46" s="37"/>
      <c r="K46" s="37"/>
      <c r="L46" s="41"/>
    </row>
    <row r="47" s="1" customFormat="1" ht="12" customHeight="1">
      <c r="B47" s="36"/>
      <c r="C47" s="30" t="s">
        <v>16</v>
      </c>
      <c r="D47" s="37"/>
      <c r="E47" s="37"/>
      <c r="F47" s="37"/>
      <c r="G47" s="37"/>
      <c r="H47" s="37"/>
      <c r="I47" s="129"/>
      <c r="J47" s="37"/>
      <c r="K47" s="37"/>
      <c r="L47" s="41"/>
    </row>
    <row r="48" s="1" customFormat="1" ht="16.5" customHeight="1">
      <c r="B48" s="36"/>
      <c r="C48" s="37"/>
      <c r="D48" s="37"/>
      <c r="E48" s="157" t="str">
        <f>E7</f>
        <v>MÚ Horažďovice - energetická úsporná opatření čp. 1, 2 a 3 - rkce kotelny</v>
      </c>
      <c r="F48" s="30"/>
      <c r="G48" s="30"/>
      <c r="H48" s="30"/>
      <c r="I48" s="129"/>
      <c r="J48" s="37"/>
      <c r="K48" s="37"/>
      <c r="L48" s="41"/>
    </row>
    <row r="49" s="1" customFormat="1" ht="12" customHeight="1">
      <c r="B49" s="36"/>
      <c r="C49" s="30" t="s">
        <v>99</v>
      </c>
      <c r="D49" s="37"/>
      <c r="E49" s="37"/>
      <c r="F49" s="37"/>
      <c r="G49" s="37"/>
      <c r="H49" s="37"/>
      <c r="I49" s="129"/>
      <c r="J49" s="37"/>
      <c r="K49" s="37"/>
      <c r="L49" s="41"/>
    </row>
    <row r="50" s="1" customFormat="1" ht="16.5" customHeight="1">
      <c r="B50" s="36"/>
      <c r="C50" s="37"/>
      <c r="D50" s="37"/>
      <c r="E50" s="62" t="str">
        <f>E9</f>
        <v>030a - Rekonstrukce kotelny - stavební úpravy</v>
      </c>
      <c r="F50" s="37"/>
      <c r="G50" s="37"/>
      <c r="H50" s="37"/>
      <c r="I50" s="129"/>
      <c r="J50" s="37"/>
      <c r="K50" s="37"/>
      <c r="L50" s="41"/>
    </row>
    <row r="51" s="1" customFormat="1" ht="6.96" customHeight="1">
      <c r="B51" s="36"/>
      <c r="C51" s="37"/>
      <c r="D51" s="37"/>
      <c r="E51" s="37"/>
      <c r="F51" s="37"/>
      <c r="G51" s="37"/>
      <c r="H51" s="37"/>
      <c r="I51" s="129"/>
      <c r="J51" s="37"/>
      <c r="K51" s="37"/>
      <c r="L51" s="41"/>
    </row>
    <row r="52" s="1" customFormat="1" ht="12" customHeight="1">
      <c r="B52" s="36"/>
      <c r="C52" s="30" t="s">
        <v>20</v>
      </c>
      <c r="D52" s="37"/>
      <c r="E52" s="37"/>
      <c r="F52" s="25" t="str">
        <f>F12</f>
        <v xml:space="preserve"> </v>
      </c>
      <c r="G52" s="37"/>
      <c r="H52" s="37"/>
      <c r="I52" s="131" t="s">
        <v>22</v>
      </c>
      <c r="J52" s="65" t="str">
        <f>IF(J12="","",J12)</f>
        <v>11. 1. 2019</v>
      </c>
      <c r="K52" s="37"/>
      <c r="L52" s="41"/>
    </row>
    <row r="53" s="1" customFormat="1" ht="6.96" customHeight="1">
      <c r="B53" s="36"/>
      <c r="C53" s="37"/>
      <c r="D53" s="37"/>
      <c r="E53" s="37"/>
      <c r="F53" s="37"/>
      <c r="G53" s="37"/>
      <c r="H53" s="37"/>
      <c r="I53" s="129"/>
      <c r="J53" s="37"/>
      <c r="K53" s="37"/>
      <c r="L53" s="41"/>
    </row>
    <row r="54" s="1" customFormat="1" ht="24.9" customHeight="1">
      <c r="B54" s="36"/>
      <c r="C54" s="30" t="s">
        <v>24</v>
      </c>
      <c r="D54" s="37"/>
      <c r="E54" s="37"/>
      <c r="F54" s="25" t="str">
        <f>E15</f>
        <v>město Horažďovice, Horažďovice 1</v>
      </c>
      <c r="G54" s="37"/>
      <c r="H54" s="37"/>
      <c r="I54" s="131" t="s">
        <v>31</v>
      </c>
      <c r="J54" s="34" t="str">
        <f>E21</f>
        <v>Ing. Martin Liška, Horažďovice 1133</v>
      </c>
      <c r="K54" s="37"/>
      <c r="L54" s="41"/>
    </row>
    <row r="55" s="1" customFormat="1" ht="13.65" customHeight="1">
      <c r="B55" s="36"/>
      <c r="C55" s="30" t="s">
        <v>29</v>
      </c>
      <c r="D55" s="37"/>
      <c r="E55" s="37"/>
      <c r="F55" s="25" t="str">
        <f>IF(E18="","",E18)</f>
        <v>Vyplň údaj</v>
      </c>
      <c r="G55" s="37"/>
      <c r="H55" s="37"/>
      <c r="I55" s="131" t="s">
        <v>35</v>
      </c>
      <c r="J55" s="34" t="str">
        <f>E24</f>
        <v>Pavel Matoušek</v>
      </c>
      <c r="K55" s="37"/>
      <c r="L55" s="41"/>
    </row>
    <row r="56" s="1" customFormat="1" ht="10.32" customHeight="1">
      <c r="B56" s="36"/>
      <c r="C56" s="37"/>
      <c r="D56" s="37"/>
      <c r="E56" s="37"/>
      <c r="F56" s="37"/>
      <c r="G56" s="37"/>
      <c r="H56" s="37"/>
      <c r="I56" s="129"/>
      <c r="J56" s="37"/>
      <c r="K56" s="37"/>
      <c r="L56" s="41"/>
    </row>
    <row r="57" s="1" customFormat="1" ht="29.28" customHeight="1">
      <c r="B57" s="36"/>
      <c r="C57" s="158" t="s">
        <v>102</v>
      </c>
      <c r="D57" s="159"/>
      <c r="E57" s="159"/>
      <c r="F57" s="159"/>
      <c r="G57" s="159"/>
      <c r="H57" s="159"/>
      <c r="I57" s="160"/>
      <c r="J57" s="161" t="s">
        <v>103</v>
      </c>
      <c r="K57" s="159"/>
      <c r="L57" s="41"/>
    </row>
    <row r="58" s="1" customFormat="1" ht="10.32" customHeight="1">
      <c r="B58" s="36"/>
      <c r="C58" s="37"/>
      <c r="D58" s="37"/>
      <c r="E58" s="37"/>
      <c r="F58" s="37"/>
      <c r="G58" s="37"/>
      <c r="H58" s="37"/>
      <c r="I58" s="129"/>
      <c r="J58" s="37"/>
      <c r="K58" s="37"/>
      <c r="L58" s="41"/>
    </row>
    <row r="59" s="1" customFormat="1" ht="22.8" customHeight="1">
      <c r="B59" s="36"/>
      <c r="C59" s="162" t="s">
        <v>104</v>
      </c>
      <c r="D59" s="37"/>
      <c r="E59" s="37"/>
      <c r="F59" s="37"/>
      <c r="G59" s="37"/>
      <c r="H59" s="37"/>
      <c r="I59" s="129"/>
      <c r="J59" s="96">
        <f>J88</f>
        <v>0</v>
      </c>
      <c r="K59" s="37"/>
      <c r="L59" s="41"/>
      <c r="AU59" s="15" t="s">
        <v>105</v>
      </c>
    </row>
    <row r="60" s="7" customFormat="1" ht="24.96" customHeight="1">
      <c r="B60" s="163"/>
      <c r="C60" s="164"/>
      <c r="D60" s="165" t="s">
        <v>106</v>
      </c>
      <c r="E60" s="166"/>
      <c r="F60" s="166"/>
      <c r="G60" s="166"/>
      <c r="H60" s="166"/>
      <c r="I60" s="167"/>
      <c r="J60" s="168">
        <f>J89</f>
        <v>0</v>
      </c>
      <c r="K60" s="164"/>
      <c r="L60" s="169"/>
    </row>
    <row r="61" s="8" customFormat="1" ht="19.92" customHeight="1">
      <c r="B61" s="170"/>
      <c r="C61" s="171"/>
      <c r="D61" s="172" t="s">
        <v>107</v>
      </c>
      <c r="E61" s="173"/>
      <c r="F61" s="173"/>
      <c r="G61" s="173"/>
      <c r="H61" s="173"/>
      <c r="I61" s="174"/>
      <c r="J61" s="175">
        <f>J90</f>
        <v>0</v>
      </c>
      <c r="K61" s="171"/>
      <c r="L61" s="176"/>
    </row>
    <row r="62" s="8" customFormat="1" ht="19.92" customHeight="1">
      <c r="B62" s="170"/>
      <c r="C62" s="171"/>
      <c r="D62" s="172" t="s">
        <v>108</v>
      </c>
      <c r="E62" s="173"/>
      <c r="F62" s="173"/>
      <c r="G62" s="173"/>
      <c r="H62" s="173"/>
      <c r="I62" s="174"/>
      <c r="J62" s="175">
        <f>J107</f>
        <v>0</v>
      </c>
      <c r="K62" s="171"/>
      <c r="L62" s="176"/>
    </row>
    <row r="63" s="8" customFormat="1" ht="19.92" customHeight="1">
      <c r="B63" s="170"/>
      <c r="C63" s="171"/>
      <c r="D63" s="172" t="s">
        <v>109</v>
      </c>
      <c r="E63" s="173"/>
      <c r="F63" s="173"/>
      <c r="G63" s="173"/>
      <c r="H63" s="173"/>
      <c r="I63" s="174"/>
      <c r="J63" s="175">
        <f>J111</f>
        <v>0</v>
      </c>
      <c r="K63" s="171"/>
      <c r="L63" s="176"/>
    </row>
    <row r="64" s="8" customFormat="1" ht="19.92" customHeight="1">
      <c r="B64" s="170"/>
      <c r="C64" s="171"/>
      <c r="D64" s="172" t="s">
        <v>110</v>
      </c>
      <c r="E64" s="173"/>
      <c r="F64" s="173"/>
      <c r="G64" s="173"/>
      <c r="H64" s="173"/>
      <c r="I64" s="174"/>
      <c r="J64" s="175">
        <f>J134</f>
        <v>0</v>
      </c>
      <c r="K64" s="171"/>
      <c r="L64" s="176"/>
    </row>
    <row r="65" s="7" customFormat="1" ht="24.96" customHeight="1">
      <c r="B65" s="163"/>
      <c r="C65" s="164"/>
      <c r="D65" s="165" t="s">
        <v>111</v>
      </c>
      <c r="E65" s="166"/>
      <c r="F65" s="166"/>
      <c r="G65" s="166"/>
      <c r="H65" s="166"/>
      <c r="I65" s="167"/>
      <c r="J65" s="168">
        <f>J142</f>
        <v>0</v>
      </c>
      <c r="K65" s="164"/>
      <c r="L65" s="169"/>
    </row>
    <row r="66" s="8" customFormat="1" ht="19.92" customHeight="1">
      <c r="B66" s="170"/>
      <c r="C66" s="171"/>
      <c r="D66" s="172" t="s">
        <v>112</v>
      </c>
      <c r="E66" s="173"/>
      <c r="F66" s="173"/>
      <c r="G66" s="173"/>
      <c r="H66" s="173"/>
      <c r="I66" s="174"/>
      <c r="J66" s="175">
        <f>J143</f>
        <v>0</v>
      </c>
      <c r="K66" s="171"/>
      <c r="L66" s="176"/>
    </row>
    <row r="67" s="8" customFormat="1" ht="19.92" customHeight="1">
      <c r="B67" s="170"/>
      <c r="C67" s="171"/>
      <c r="D67" s="172" t="s">
        <v>113</v>
      </c>
      <c r="E67" s="173"/>
      <c r="F67" s="173"/>
      <c r="G67" s="173"/>
      <c r="H67" s="173"/>
      <c r="I67" s="174"/>
      <c r="J67" s="175">
        <f>J159</f>
        <v>0</v>
      </c>
      <c r="K67" s="171"/>
      <c r="L67" s="176"/>
    </row>
    <row r="68" s="8" customFormat="1" ht="19.92" customHeight="1">
      <c r="B68" s="170"/>
      <c r="C68" s="171"/>
      <c r="D68" s="172" t="s">
        <v>114</v>
      </c>
      <c r="E68" s="173"/>
      <c r="F68" s="173"/>
      <c r="G68" s="173"/>
      <c r="H68" s="173"/>
      <c r="I68" s="174"/>
      <c r="J68" s="175">
        <f>J170</f>
        <v>0</v>
      </c>
      <c r="K68" s="171"/>
      <c r="L68" s="176"/>
    </row>
    <row r="69" s="1" customFormat="1" ht="21.84" customHeight="1">
      <c r="B69" s="36"/>
      <c r="C69" s="37"/>
      <c r="D69" s="37"/>
      <c r="E69" s="37"/>
      <c r="F69" s="37"/>
      <c r="G69" s="37"/>
      <c r="H69" s="37"/>
      <c r="I69" s="129"/>
      <c r="J69" s="37"/>
      <c r="K69" s="37"/>
      <c r="L69" s="41"/>
    </row>
    <row r="70" s="1" customFormat="1" ht="6.96" customHeight="1">
      <c r="B70" s="55"/>
      <c r="C70" s="56"/>
      <c r="D70" s="56"/>
      <c r="E70" s="56"/>
      <c r="F70" s="56"/>
      <c r="G70" s="56"/>
      <c r="H70" s="56"/>
      <c r="I70" s="153"/>
      <c r="J70" s="56"/>
      <c r="K70" s="56"/>
      <c r="L70" s="41"/>
    </row>
    <row r="74" s="1" customFormat="1" ht="6.96" customHeight="1">
      <c r="B74" s="57"/>
      <c r="C74" s="58"/>
      <c r="D74" s="58"/>
      <c r="E74" s="58"/>
      <c r="F74" s="58"/>
      <c r="G74" s="58"/>
      <c r="H74" s="58"/>
      <c r="I74" s="156"/>
      <c r="J74" s="58"/>
      <c r="K74" s="58"/>
      <c r="L74" s="41"/>
    </row>
    <row r="75" s="1" customFormat="1" ht="24.96" customHeight="1">
      <c r="B75" s="36"/>
      <c r="C75" s="21" t="s">
        <v>115</v>
      </c>
      <c r="D75" s="37"/>
      <c r="E75" s="37"/>
      <c r="F75" s="37"/>
      <c r="G75" s="37"/>
      <c r="H75" s="37"/>
      <c r="I75" s="129"/>
      <c r="J75" s="37"/>
      <c r="K75" s="37"/>
      <c r="L75" s="41"/>
    </row>
    <row r="76" s="1" customFormat="1" ht="6.96" customHeight="1">
      <c r="B76" s="36"/>
      <c r="C76" s="37"/>
      <c r="D76" s="37"/>
      <c r="E76" s="37"/>
      <c r="F76" s="37"/>
      <c r="G76" s="37"/>
      <c r="H76" s="37"/>
      <c r="I76" s="129"/>
      <c r="J76" s="37"/>
      <c r="K76" s="37"/>
      <c r="L76" s="41"/>
    </row>
    <row r="77" s="1" customFormat="1" ht="12" customHeight="1">
      <c r="B77" s="36"/>
      <c r="C77" s="30" t="s">
        <v>16</v>
      </c>
      <c r="D77" s="37"/>
      <c r="E77" s="37"/>
      <c r="F77" s="37"/>
      <c r="G77" s="37"/>
      <c r="H77" s="37"/>
      <c r="I77" s="129"/>
      <c r="J77" s="37"/>
      <c r="K77" s="37"/>
      <c r="L77" s="41"/>
    </row>
    <row r="78" s="1" customFormat="1" ht="16.5" customHeight="1">
      <c r="B78" s="36"/>
      <c r="C78" s="37"/>
      <c r="D78" s="37"/>
      <c r="E78" s="157" t="str">
        <f>E7</f>
        <v>MÚ Horažďovice - energetická úsporná opatření čp. 1, 2 a 3 - rkce kotelny</v>
      </c>
      <c r="F78" s="30"/>
      <c r="G78" s="30"/>
      <c r="H78" s="30"/>
      <c r="I78" s="129"/>
      <c r="J78" s="37"/>
      <c r="K78" s="37"/>
      <c r="L78" s="41"/>
    </row>
    <row r="79" s="1" customFormat="1" ht="12" customHeight="1">
      <c r="B79" s="36"/>
      <c r="C79" s="30" t="s">
        <v>99</v>
      </c>
      <c r="D79" s="37"/>
      <c r="E79" s="37"/>
      <c r="F79" s="37"/>
      <c r="G79" s="37"/>
      <c r="H79" s="37"/>
      <c r="I79" s="129"/>
      <c r="J79" s="37"/>
      <c r="K79" s="37"/>
      <c r="L79" s="41"/>
    </row>
    <row r="80" s="1" customFormat="1" ht="16.5" customHeight="1">
      <c r="B80" s="36"/>
      <c r="C80" s="37"/>
      <c r="D80" s="37"/>
      <c r="E80" s="62" t="str">
        <f>E9</f>
        <v>030a - Rekonstrukce kotelny - stavební úpravy</v>
      </c>
      <c r="F80" s="37"/>
      <c r="G80" s="37"/>
      <c r="H80" s="37"/>
      <c r="I80" s="129"/>
      <c r="J80" s="37"/>
      <c r="K80" s="37"/>
      <c r="L80" s="41"/>
    </row>
    <row r="81" s="1" customFormat="1" ht="6.96" customHeight="1">
      <c r="B81" s="36"/>
      <c r="C81" s="37"/>
      <c r="D81" s="37"/>
      <c r="E81" s="37"/>
      <c r="F81" s="37"/>
      <c r="G81" s="37"/>
      <c r="H81" s="37"/>
      <c r="I81" s="129"/>
      <c r="J81" s="37"/>
      <c r="K81" s="37"/>
      <c r="L81" s="41"/>
    </row>
    <row r="82" s="1" customFormat="1" ht="12" customHeight="1">
      <c r="B82" s="36"/>
      <c r="C82" s="30" t="s">
        <v>20</v>
      </c>
      <c r="D82" s="37"/>
      <c r="E82" s="37"/>
      <c r="F82" s="25" t="str">
        <f>F12</f>
        <v xml:space="preserve"> </v>
      </c>
      <c r="G82" s="37"/>
      <c r="H82" s="37"/>
      <c r="I82" s="131" t="s">
        <v>22</v>
      </c>
      <c r="J82" s="65" t="str">
        <f>IF(J12="","",J12)</f>
        <v>11. 1. 2019</v>
      </c>
      <c r="K82" s="37"/>
      <c r="L82" s="41"/>
    </row>
    <row r="83" s="1" customFormat="1" ht="6.96" customHeight="1">
      <c r="B83" s="36"/>
      <c r="C83" s="37"/>
      <c r="D83" s="37"/>
      <c r="E83" s="37"/>
      <c r="F83" s="37"/>
      <c r="G83" s="37"/>
      <c r="H83" s="37"/>
      <c r="I83" s="129"/>
      <c r="J83" s="37"/>
      <c r="K83" s="37"/>
      <c r="L83" s="41"/>
    </row>
    <row r="84" s="1" customFormat="1" ht="24.9" customHeight="1">
      <c r="B84" s="36"/>
      <c r="C84" s="30" t="s">
        <v>24</v>
      </c>
      <c r="D84" s="37"/>
      <c r="E84" s="37"/>
      <c r="F84" s="25" t="str">
        <f>E15</f>
        <v>město Horažďovice, Horažďovice 1</v>
      </c>
      <c r="G84" s="37"/>
      <c r="H84" s="37"/>
      <c r="I84" s="131" t="s">
        <v>31</v>
      </c>
      <c r="J84" s="34" t="str">
        <f>E21</f>
        <v>Ing. Martin Liška, Horažďovice 1133</v>
      </c>
      <c r="K84" s="37"/>
      <c r="L84" s="41"/>
    </row>
    <row r="85" s="1" customFormat="1" ht="13.65" customHeight="1">
      <c r="B85" s="36"/>
      <c r="C85" s="30" t="s">
        <v>29</v>
      </c>
      <c r="D85" s="37"/>
      <c r="E85" s="37"/>
      <c r="F85" s="25" t="str">
        <f>IF(E18="","",E18)</f>
        <v>Vyplň údaj</v>
      </c>
      <c r="G85" s="37"/>
      <c r="H85" s="37"/>
      <c r="I85" s="131" t="s">
        <v>35</v>
      </c>
      <c r="J85" s="34" t="str">
        <f>E24</f>
        <v>Pavel Matoušek</v>
      </c>
      <c r="K85" s="37"/>
      <c r="L85" s="41"/>
    </row>
    <row r="86" s="1" customFormat="1" ht="10.32" customHeight="1">
      <c r="B86" s="36"/>
      <c r="C86" s="37"/>
      <c r="D86" s="37"/>
      <c r="E86" s="37"/>
      <c r="F86" s="37"/>
      <c r="G86" s="37"/>
      <c r="H86" s="37"/>
      <c r="I86" s="129"/>
      <c r="J86" s="37"/>
      <c r="K86" s="37"/>
      <c r="L86" s="41"/>
    </row>
    <row r="87" s="9" customFormat="1" ht="29.28" customHeight="1">
      <c r="B87" s="177"/>
      <c r="C87" s="178" t="s">
        <v>116</v>
      </c>
      <c r="D87" s="179" t="s">
        <v>57</v>
      </c>
      <c r="E87" s="179" t="s">
        <v>53</v>
      </c>
      <c r="F87" s="179" t="s">
        <v>54</v>
      </c>
      <c r="G87" s="179" t="s">
        <v>117</v>
      </c>
      <c r="H87" s="179" t="s">
        <v>118</v>
      </c>
      <c r="I87" s="180" t="s">
        <v>119</v>
      </c>
      <c r="J87" s="181" t="s">
        <v>103</v>
      </c>
      <c r="K87" s="182" t="s">
        <v>120</v>
      </c>
      <c r="L87" s="183"/>
      <c r="M87" s="86" t="s">
        <v>1</v>
      </c>
      <c r="N87" s="87" t="s">
        <v>42</v>
      </c>
      <c r="O87" s="87" t="s">
        <v>121</v>
      </c>
      <c r="P87" s="87" t="s">
        <v>122</v>
      </c>
      <c r="Q87" s="87" t="s">
        <v>123</v>
      </c>
      <c r="R87" s="87" t="s">
        <v>124</v>
      </c>
      <c r="S87" s="87" t="s">
        <v>125</v>
      </c>
      <c r="T87" s="88" t="s">
        <v>126</v>
      </c>
    </row>
    <row r="88" s="1" customFormat="1" ht="22.8" customHeight="1">
      <c r="B88" s="36"/>
      <c r="C88" s="93" t="s">
        <v>127</v>
      </c>
      <c r="D88" s="37"/>
      <c r="E88" s="37"/>
      <c r="F88" s="37"/>
      <c r="G88" s="37"/>
      <c r="H88" s="37"/>
      <c r="I88" s="129"/>
      <c r="J88" s="184">
        <f>BK88</f>
        <v>0</v>
      </c>
      <c r="K88" s="37"/>
      <c r="L88" s="41"/>
      <c r="M88" s="89"/>
      <c r="N88" s="90"/>
      <c r="O88" s="90"/>
      <c r="P88" s="185">
        <f>P89+P142</f>
        <v>0</v>
      </c>
      <c r="Q88" s="90"/>
      <c r="R88" s="185">
        <f>R89+R142</f>
        <v>0</v>
      </c>
      <c r="S88" s="90"/>
      <c r="T88" s="186">
        <f>T89+T142</f>
        <v>0</v>
      </c>
      <c r="AT88" s="15" t="s">
        <v>71</v>
      </c>
      <c r="AU88" s="15" t="s">
        <v>105</v>
      </c>
      <c r="BK88" s="187">
        <f>BK89+BK142</f>
        <v>0</v>
      </c>
    </row>
    <row r="89" s="10" customFormat="1" ht="25.92" customHeight="1">
      <c r="B89" s="188"/>
      <c r="C89" s="189"/>
      <c r="D89" s="190" t="s">
        <v>71</v>
      </c>
      <c r="E89" s="191" t="s">
        <v>128</v>
      </c>
      <c r="F89" s="191" t="s">
        <v>129</v>
      </c>
      <c r="G89" s="189"/>
      <c r="H89" s="189"/>
      <c r="I89" s="192"/>
      <c r="J89" s="193">
        <f>BK89</f>
        <v>0</v>
      </c>
      <c r="K89" s="189"/>
      <c r="L89" s="194"/>
      <c r="M89" s="195"/>
      <c r="N89" s="196"/>
      <c r="O89" s="196"/>
      <c r="P89" s="197">
        <f>P90+P107+P111+P134</f>
        <v>0</v>
      </c>
      <c r="Q89" s="196"/>
      <c r="R89" s="197">
        <f>R90+R107+R111+R134</f>
        <v>0</v>
      </c>
      <c r="S89" s="196"/>
      <c r="T89" s="198">
        <f>T90+T107+T111+T134</f>
        <v>0</v>
      </c>
      <c r="AR89" s="199" t="s">
        <v>80</v>
      </c>
      <c r="AT89" s="200" t="s">
        <v>71</v>
      </c>
      <c r="AU89" s="200" t="s">
        <v>72</v>
      </c>
      <c r="AY89" s="199" t="s">
        <v>130</v>
      </c>
      <c r="BK89" s="201">
        <f>BK90+BK107+BK111+BK134</f>
        <v>0</v>
      </c>
    </row>
    <row r="90" s="10" customFormat="1" ht="22.8" customHeight="1">
      <c r="B90" s="188"/>
      <c r="C90" s="189"/>
      <c r="D90" s="190" t="s">
        <v>71</v>
      </c>
      <c r="E90" s="202" t="s">
        <v>131</v>
      </c>
      <c r="F90" s="202" t="s">
        <v>132</v>
      </c>
      <c r="G90" s="189"/>
      <c r="H90" s="189"/>
      <c r="I90" s="192"/>
      <c r="J90" s="203">
        <f>BK90</f>
        <v>0</v>
      </c>
      <c r="K90" s="189"/>
      <c r="L90" s="194"/>
      <c r="M90" s="195"/>
      <c r="N90" s="196"/>
      <c r="O90" s="196"/>
      <c r="P90" s="197">
        <f>SUM(P91:P106)</f>
        <v>0</v>
      </c>
      <c r="Q90" s="196"/>
      <c r="R90" s="197">
        <f>SUM(R91:R106)</f>
        <v>0</v>
      </c>
      <c r="S90" s="196"/>
      <c r="T90" s="198">
        <f>SUM(T91:T106)</f>
        <v>0</v>
      </c>
      <c r="AR90" s="199" t="s">
        <v>80</v>
      </c>
      <c r="AT90" s="200" t="s">
        <v>71</v>
      </c>
      <c r="AU90" s="200" t="s">
        <v>80</v>
      </c>
      <c r="AY90" s="199" t="s">
        <v>130</v>
      </c>
      <c r="BK90" s="201">
        <f>SUM(BK91:BK106)</f>
        <v>0</v>
      </c>
    </row>
    <row r="91" s="1" customFormat="1" ht="16.5" customHeight="1">
      <c r="B91" s="36"/>
      <c r="C91" s="204" t="s">
        <v>80</v>
      </c>
      <c r="D91" s="204" t="s">
        <v>133</v>
      </c>
      <c r="E91" s="205" t="s">
        <v>134</v>
      </c>
      <c r="F91" s="206" t="s">
        <v>135</v>
      </c>
      <c r="G91" s="207" t="s">
        <v>136</v>
      </c>
      <c r="H91" s="208">
        <v>0.01</v>
      </c>
      <c r="I91" s="209"/>
      <c r="J91" s="210">
        <f>ROUND(I91*H91,2)</f>
        <v>0</v>
      </c>
      <c r="K91" s="206" t="s">
        <v>1</v>
      </c>
      <c r="L91" s="41"/>
      <c r="M91" s="211" t="s">
        <v>1</v>
      </c>
      <c r="N91" s="212" t="s">
        <v>43</v>
      </c>
      <c r="O91" s="77"/>
      <c r="P91" s="213">
        <f>O91*H91</f>
        <v>0</v>
      </c>
      <c r="Q91" s="213">
        <v>0</v>
      </c>
      <c r="R91" s="213">
        <f>Q91*H91</f>
        <v>0</v>
      </c>
      <c r="S91" s="213">
        <v>0</v>
      </c>
      <c r="T91" s="214">
        <f>S91*H91</f>
        <v>0</v>
      </c>
      <c r="AR91" s="15" t="s">
        <v>137</v>
      </c>
      <c r="AT91" s="15" t="s">
        <v>133</v>
      </c>
      <c r="AU91" s="15" t="s">
        <v>82</v>
      </c>
      <c r="AY91" s="15" t="s">
        <v>130</v>
      </c>
      <c r="BE91" s="215">
        <f>IF(N91="základní",J91,0)</f>
        <v>0</v>
      </c>
      <c r="BF91" s="215">
        <f>IF(N91="snížená",J91,0)</f>
        <v>0</v>
      </c>
      <c r="BG91" s="215">
        <f>IF(N91="zákl. přenesená",J91,0)</f>
        <v>0</v>
      </c>
      <c r="BH91" s="215">
        <f>IF(N91="sníž. přenesená",J91,0)</f>
        <v>0</v>
      </c>
      <c r="BI91" s="215">
        <f>IF(N91="nulová",J91,0)</f>
        <v>0</v>
      </c>
      <c r="BJ91" s="15" t="s">
        <v>80</v>
      </c>
      <c r="BK91" s="215">
        <f>ROUND(I91*H91,2)</f>
        <v>0</v>
      </c>
      <c r="BL91" s="15" t="s">
        <v>137</v>
      </c>
      <c r="BM91" s="15" t="s">
        <v>138</v>
      </c>
    </row>
    <row r="92" s="1" customFormat="1" ht="16.5" customHeight="1">
      <c r="B92" s="36"/>
      <c r="C92" s="204" t="s">
        <v>82</v>
      </c>
      <c r="D92" s="204" t="s">
        <v>133</v>
      </c>
      <c r="E92" s="205" t="s">
        <v>139</v>
      </c>
      <c r="F92" s="206" t="s">
        <v>140</v>
      </c>
      <c r="G92" s="207" t="s">
        <v>141</v>
      </c>
      <c r="H92" s="208">
        <v>0.27000000000000002</v>
      </c>
      <c r="I92" s="209"/>
      <c r="J92" s="210">
        <f>ROUND(I92*H92,2)</f>
        <v>0</v>
      </c>
      <c r="K92" s="206" t="s">
        <v>1</v>
      </c>
      <c r="L92" s="41"/>
      <c r="M92" s="211" t="s">
        <v>1</v>
      </c>
      <c r="N92" s="212" t="s">
        <v>43</v>
      </c>
      <c r="O92" s="77"/>
      <c r="P92" s="213">
        <f>O92*H92</f>
        <v>0</v>
      </c>
      <c r="Q92" s="213">
        <v>0</v>
      </c>
      <c r="R92" s="213">
        <f>Q92*H92</f>
        <v>0</v>
      </c>
      <c r="S92" s="213">
        <v>0</v>
      </c>
      <c r="T92" s="214">
        <f>S92*H92</f>
        <v>0</v>
      </c>
      <c r="AR92" s="15" t="s">
        <v>137</v>
      </c>
      <c r="AT92" s="15" t="s">
        <v>133</v>
      </c>
      <c r="AU92" s="15" t="s">
        <v>82</v>
      </c>
      <c r="AY92" s="15" t="s">
        <v>130</v>
      </c>
      <c r="BE92" s="215">
        <f>IF(N92="základní",J92,0)</f>
        <v>0</v>
      </c>
      <c r="BF92" s="215">
        <f>IF(N92="snížená",J92,0)</f>
        <v>0</v>
      </c>
      <c r="BG92" s="215">
        <f>IF(N92="zákl. přenesená",J92,0)</f>
        <v>0</v>
      </c>
      <c r="BH92" s="215">
        <f>IF(N92="sníž. přenesená",J92,0)</f>
        <v>0</v>
      </c>
      <c r="BI92" s="215">
        <f>IF(N92="nulová",J92,0)</f>
        <v>0</v>
      </c>
      <c r="BJ92" s="15" t="s">
        <v>80</v>
      </c>
      <c r="BK92" s="215">
        <f>ROUND(I92*H92,2)</f>
        <v>0</v>
      </c>
      <c r="BL92" s="15" t="s">
        <v>137</v>
      </c>
      <c r="BM92" s="15" t="s">
        <v>142</v>
      </c>
    </row>
    <row r="93" s="11" customFormat="1">
      <c r="B93" s="216"/>
      <c r="C93" s="217"/>
      <c r="D93" s="218" t="s">
        <v>143</v>
      </c>
      <c r="E93" s="219" t="s">
        <v>1</v>
      </c>
      <c r="F93" s="220" t="s">
        <v>144</v>
      </c>
      <c r="G93" s="217"/>
      <c r="H93" s="221">
        <v>0.23499999999999999</v>
      </c>
      <c r="I93" s="222"/>
      <c r="J93" s="217"/>
      <c r="K93" s="217"/>
      <c r="L93" s="223"/>
      <c r="M93" s="224"/>
      <c r="N93" s="225"/>
      <c r="O93" s="225"/>
      <c r="P93" s="225"/>
      <c r="Q93" s="225"/>
      <c r="R93" s="225"/>
      <c r="S93" s="225"/>
      <c r="T93" s="226"/>
      <c r="AT93" s="227" t="s">
        <v>143</v>
      </c>
      <c r="AU93" s="227" t="s">
        <v>82</v>
      </c>
      <c r="AV93" s="11" t="s">
        <v>82</v>
      </c>
      <c r="AW93" s="11" t="s">
        <v>34</v>
      </c>
      <c r="AX93" s="11" t="s">
        <v>72</v>
      </c>
      <c r="AY93" s="227" t="s">
        <v>130</v>
      </c>
    </row>
    <row r="94" s="11" customFormat="1">
      <c r="B94" s="216"/>
      <c r="C94" s="217"/>
      <c r="D94" s="218" t="s">
        <v>143</v>
      </c>
      <c r="E94" s="219" t="s">
        <v>1</v>
      </c>
      <c r="F94" s="220" t="s">
        <v>145</v>
      </c>
      <c r="G94" s="217"/>
      <c r="H94" s="221">
        <v>0.035000000000000003</v>
      </c>
      <c r="I94" s="222"/>
      <c r="J94" s="217"/>
      <c r="K94" s="217"/>
      <c r="L94" s="223"/>
      <c r="M94" s="224"/>
      <c r="N94" s="225"/>
      <c r="O94" s="225"/>
      <c r="P94" s="225"/>
      <c r="Q94" s="225"/>
      <c r="R94" s="225"/>
      <c r="S94" s="225"/>
      <c r="T94" s="226"/>
      <c r="AT94" s="227" t="s">
        <v>143</v>
      </c>
      <c r="AU94" s="227" t="s">
        <v>82</v>
      </c>
      <c r="AV94" s="11" t="s">
        <v>82</v>
      </c>
      <c r="AW94" s="11" t="s">
        <v>34</v>
      </c>
      <c r="AX94" s="11" t="s">
        <v>72</v>
      </c>
      <c r="AY94" s="227" t="s">
        <v>130</v>
      </c>
    </row>
    <row r="95" s="12" customFormat="1">
      <c r="B95" s="228"/>
      <c r="C95" s="229"/>
      <c r="D95" s="218" t="s">
        <v>143</v>
      </c>
      <c r="E95" s="230" t="s">
        <v>1</v>
      </c>
      <c r="F95" s="231" t="s">
        <v>146</v>
      </c>
      <c r="G95" s="229"/>
      <c r="H95" s="232">
        <v>0.27000000000000002</v>
      </c>
      <c r="I95" s="233"/>
      <c r="J95" s="229"/>
      <c r="K95" s="229"/>
      <c r="L95" s="234"/>
      <c r="M95" s="235"/>
      <c r="N95" s="236"/>
      <c r="O95" s="236"/>
      <c r="P95" s="236"/>
      <c r="Q95" s="236"/>
      <c r="R95" s="236"/>
      <c r="S95" s="236"/>
      <c r="T95" s="237"/>
      <c r="AT95" s="238" t="s">
        <v>143</v>
      </c>
      <c r="AU95" s="238" t="s">
        <v>82</v>
      </c>
      <c r="AV95" s="12" t="s">
        <v>137</v>
      </c>
      <c r="AW95" s="12" t="s">
        <v>34</v>
      </c>
      <c r="AX95" s="12" t="s">
        <v>80</v>
      </c>
      <c r="AY95" s="238" t="s">
        <v>130</v>
      </c>
    </row>
    <row r="96" s="1" customFormat="1" ht="16.5" customHeight="1">
      <c r="B96" s="36"/>
      <c r="C96" s="204" t="s">
        <v>131</v>
      </c>
      <c r="D96" s="204" t="s">
        <v>133</v>
      </c>
      <c r="E96" s="205" t="s">
        <v>147</v>
      </c>
      <c r="F96" s="206" t="s">
        <v>148</v>
      </c>
      <c r="G96" s="207" t="s">
        <v>149</v>
      </c>
      <c r="H96" s="208">
        <v>2</v>
      </c>
      <c r="I96" s="209"/>
      <c r="J96" s="210">
        <f>ROUND(I96*H96,2)</f>
        <v>0</v>
      </c>
      <c r="K96" s="206" t="s">
        <v>1</v>
      </c>
      <c r="L96" s="41"/>
      <c r="M96" s="211" t="s">
        <v>1</v>
      </c>
      <c r="N96" s="212" t="s">
        <v>43</v>
      </c>
      <c r="O96" s="77"/>
      <c r="P96" s="213">
        <f>O96*H96</f>
        <v>0</v>
      </c>
      <c r="Q96" s="213">
        <v>0</v>
      </c>
      <c r="R96" s="213">
        <f>Q96*H96</f>
        <v>0</v>
      </c>
      <c r="S96" s="213">
        <v>0</v>
      </c>
      <c r="T96" s="214">
        <f>S96*H96</f>
        <v>0</v>
      </c>
      <c r="AR96" s="15" t="s">
        <v>137</v>
      </c>
      <c r="AT96" s="15" t="s">
        <v>133</v>
      </c>
      <c r="AU96" s="15" t="s">
        <v>82</v>
      </c>
      <c r="AY96" s="15" t="s">
        <v>130</v>
      </c>
      <c r="BE96" s="215">
        <f>IF(N96="základní",J96,0)</f>
        <v>0</v>
      </c>
      <c r="BF96" s="215">
        <f>IF(N96="snížená",J96,0)</f>
        <v>0</v>
      </c>
      <c r="BG96" s="215">
        <f>IF(N96="zákl. přenesená",J96,0)</f>
        <v>0</v>
      </c>
      <c r="BH96" s="215">
        <f>IF(N96="sníž. přenesená",J96,0)</f>
        <v>0</v>
      </c>
      <c r="BI96" s="215">
        <f>IF(N96="nulová",J96,0)</f>
        <v>0</v>
      </c>
      <c r="BJ96" s="15" t="s">
        <v>80</v>
      </c>
      <c r="BK96" s="215">
        <f>ROUND(I96*H96,2)</f>
        <v>0</v>
      </c>
      <c r="BL96" s="15" t="s">
        <v>137</v>
      </c>
      <c r="BM96" s="15" t="s">
        <v>150</v>
      </c>
    </row>
    <row r="97" s="1" customFormat="1" ht="16.5" customHeight="1">
      <c r="B97" s="36"/>
      <c r="C97" s="204" t="s">
        <v>137</v>
      </c>
      <c r="D97" s="204" t="s">
        <v>133</v>
      </c>
      <c r="E97" s="205" t="s">
        <v>151</v>
      </c>
      <c r="F97" s="206" t="s">
        <v>152</v>
      </c>
      <c r="G97" s="207" t="s">
        <v>153</v>
      </c>
      <c r="H97" s="208">
        <v>2</v>
      </c>
      <c r="I97" s="209"/>
      <c r="J97" s="210">
        <f>ROUND(I97*H97,2)</f>
        <v>0</v>
      </c>
      <c r="K97" s="206" t="s">
        <v>1</v>
      </c>
      <c r="L97" s="41"/>
      <c r="M97" s="211" t="s">
        <v>1</v>
      </c>
      <c r="N97" s="212" t="s">
        <v>43</v>
      </c>
      <c r="O97" s="77"/>
      <c r="P97" s="213">
        <f>O97*H97</f>
        <v>0</v>
      </c>
      <c r="Q97" s="213">
        <v>0</v>
      </c>
      <c r="R97" s="213">
        <f>Q97*H97</f>
        <v>0</v>
      </c>
      <c r="S97" s="213">
        <v>0</v>
      </c>
      <c r="T97" s="214">
        <f>S97*H97</f>
        <v>0</v>
      </c>
      <c r="AR97" s="15" t="s">
        <v>137</v>
      </c>
      <c r="AT97" s="15" t="s">
        <v>133</v>
      </c>
      <c r="AU97" s="15" t="s">
        <v>82</v>
      </c>
      <c r="AY97" s="15" t="s">
        <v>130</v>
      </c>
      <c r="BE97" s="215">
        <f>IF(N97="základní",J97,0)</f>
        <v>0</v>
      </c>
      <c r="BF97" s="215">
        <f>IF(N97="snížená",J97,0)</f>
        <v>0</v>
      </c>
      <c r="BG97" s="215">
        <f>IF(N97="zákl. přenesená",J97,0)</f>
        <v>0</v>
      </c>
      <c r="BH97" s="215">
        <f>IF(N97="sníž. přenesená",J97,0)</f>
        <v>0</v>
      </c>
      <c r="BI97" s="215">
        <f>IF(N97="nulová",J97,0)</f>
        <v>0</v>
      </c>
      <c r="BJ97" s="15" t="s">
        <v>80</v>
      </c>
      <c r="BK97" s="215">
        <f>ROUND(I97*H97,2)</f>
        <v>0</v>
      </c>
      <c r="BL97" s="15" t="s">
        <v>137</v>
      </c>
      <c r="BM97" s="15" t="s">
        <v>154</v>
      </c>
    </row>
    <row r="98" s="1" customFormat="1" ht="16.5" customHeight="1">
      <c r="B98" s="36"/>
      <c r="C98" s="204" t="s">
        <v>155</v>
      </c>
      <c r="D98" s="204" t="s">
        <v>133</v>
      </c>
      <c r="E98" s="205" t="s">
        <v>156</v>
      </c>
      <c r="F98" s="206" t="s">
        <v>157</v>
      </c>
      <c r="G98" s="207" t="s">
        <v>158</v>
      </c>
      <c r="H98" s="208">
        <v>0.624</v>
      </c>
      <c r="I98" s="209"/>
      <c r="J98" s="210">
        <f>ROUND(I98*H98,2)</f>
        <v>0</v>
      </c>
      <c r="K98" s="206" t="s">
        <v>1</v>
      </c>
      <c r="L98" s="41"/>
      <c r="M98" s="211" t="s">
        <v>1</v>
      </c>
      <c r="N98" s="212" t="s">
        <v>43</v>
      </c>
      <c r="O98" s="77"/>
      <c r="P98" s="213">
        <f>O98*H98</f>
        <v>0</v>
      </c>
      <c r="Q98" s="213">
        <v>0</v>
      </c>
      <c r="R98" s="213">
        <f>Q98*H98</f>
        <v>0</v>
      </c>
      <c r="S98" s="213">
        <v>0</v>
      </c>
      <c r="T98" s="214">
        <f>S98*H98</f>
        <v>0</v>
      </c>
      <c r="AR98" s="15" t="s">
        <v>137</v>
      </c>
      <c r="AT98" s="15" t="s">
        <v>133</v>
      </c>
      <c r="AU98" s="15" t="s">
        <v>82</v>
      </c>
      <c r="AY98" s="15" t="s">
        <v>130</v>
      </c>
      <c r="BE98" s="215">
        <f>IF(N98="základní",J98,0)</f>
        <v>0</v>
      </c>
      <c r="BF98" s="215">
        <f>IF(N98="snížená",J98,0)</f>
        <v>0</v>
      </c>
      <c r="BG98" s="215">
        <f>IF(N98="zákl. přenesená",J98,0)</f>
        <v>0</v>
      </c>
      <c r="BH98" s="215">
        <f>IF(N98="sníž. přenesená",J98,0)</f>
        <v>0</v>
      </c>
      <c r="BI98" s="215">
        <f>IF(N98="nulová",J98,0)</f>
        <v>0</v>
      </c>
      <c r="BJ98" s="15" t="s">
        <v>80</v>
      </c>
      <c r="BK98" s="215">
        <f>ROUND(I98*H98,2)</f>
        <v>0</v>
      </c>
      <c r="BL98" s="15" t="s">
        <v>137</v>
      </c>
      <c r="BM98" s="15" t="s">
        <v>159</v>
      </c>
    </row>
    <row r="99" s="11" customFormat="1">
      <c r="B99" s="216"/>
      <c r="C99" s="217"/>
      <c r="D99" s="218" t="s">
        <v>143</v>
      </c>
      <c r="E99" s="219" t="s">
        <v>1</v>
      </c>
      <c r="F99" s="220" t="s">
        <v>160</v>
      </c>
      <c r="G99" s="217"/>
      <c r="H99" s="221">
        <v>0.624</v>
      </c>
      <c r="I99" s="222"/>
      <c r="J99" s="217"/>
      <c r="K99" s="217"/>
      <c r="L99" s="223"/>
      <c r="M99" s="224"/>
      <c r="N99" s="225"/>
      <c r="O99" s="225"/>
      <c r="P99" s="225"/>
      <c r="Q99" s="225"/>
      <c r="R99" s="225"/>
      <c r="S99" s="225"/>
      <c r="T99" s="226"/>
      <c r="AT99" s="227" t="s">
        <v>143</v>
      </c>
      <c r="AU99" s="227" t="s">
        <v>82</v>
      </c>
      <c r="AV99" s="11" t="s">
        <v>82</v>
      </c>
      <c r="AW99" s="11" t="s">
        <v>34</v>
      </c>
      <c r="AX99" s="11" t="s">
        <v>72</v>
      </c>
      <c r="AY99" s="227" t="s">
        <v>130</v>
      </c>
    </row>
    <row r="100" s="12" customFormat="1">
      <c r="B100" s="228"/>
      <c r="C100" s="229"/>
      <c r="D100" s="218" t="s">
        <v>143</v>
      </c>
      <c r="E100" s="230" t="s">
        <v>1</v>
      </c>
      <c r="F100" s="231" t="s">
        <v>146</v>
      </c>
      <c r="G100" s="229"/>
      <c r="H100" s="232">
        <v>0.624</v>
      </c>
      <c r="I100" s="233"/>
      <c r="J100" s="229"/>
      <c r="K100" s="229"/>
      <c r="L100" s="234"/>
      <c r="M100" s="235"/>
      <c r="N100" s="236"/>
      <c r="O100" s="236"/>
      <c r="P100" s="236"/>
      <c r="Q100" s="236"/>
      <c r="R100" s="236"/>
      <c r="S100" s="236"/>
      <c r="T100" s="237"/>
      <c r="AT100" s="238" t="s">
        <v>143</v>
      </c>
      <c r="AU100" s="238" t="s">
        <v>82</v>
      </c>
      <c r="AV100" s="12" t="s">
        <v>137</v>
      </c>
      <c r="AW100" s="12" t="s">
        <v>34</v>
      </c>
      <c r="AX100" s="12" t="s">
        <v>80</v>
      </c>
      <c r="AY100" s="238" t="s">
        <v>130</v>
      </c>
    </row>
    <row r="101" s="1" customFormat="1" ht="16.5" customHeight="1">
      <c r="B101" s="36"/>
      <c r="C101" s="204" t="s">
        <v>161</v>
      </c>
      <c r="D101" s="204" t="s">
        <v>133</v>
      </c>
      <c r="E101" s="205" t="s">
        <v>162</v>
      </c>
      <c r="F101" s="206" t="s">
        <v>163</v>
      </c>
      <c r="G101" s="207" t="s">
        <v>158</v>
      </c>
      <c r="H101" s="208">
        <v>0.62</v>
      </c>
      <c r="I101" s="209"/>
      <c r="J101" s="210">
        <f>ROUND(I101*H101,2)</f>
        <v>0</v>
      </c>
      <c r="K101" s="206" t="s">
        <v>1</v>
      </c>
      <c r="L101" s="41"/>
      <c r="M101" s="211" t="s">
        <v>1</v>
      </c>
      <c r="N101" s="212" t="s">
        <v>43</v>
      </c>
      <c r="O101" s="77"/>
      <c r="P101" s="213">
        <f>O101*H101</f>
        <v>0</v>
      </c>
      <c r="Q101" s="213">
        <v>0</v>
      </c>
      <c r="R101" s="213">
        <f>Q101*H101</f>
        <v>0</v>
      </c>
      <c r="S101" s="213">
        <v>0</v>
      </c>
      <c r="T101" s="214">
        <f>S101*H101</f>
        <v>0</v>
      </c>
      <c r="AR101" s="15" t="s">
        <v>137</v>
      </c>
      <c r="AT101" s="15" t="s">
        <v>133</v>
      </c>
      <c r="AU101" s="15" t="s">
        <v>82</v>
      </c>
      <c r="AY101" s="15" t="s">
        <v>130</v>
      </c>
      <c r="BE101" s="215">
        <f>IF(N101="základní",J101,0)</f>
        <v>0</v>
      </c>
      <c r="BF101" s="215">
        <f>IF(N101="snížená",J101,0)</f>
        <v>0</v>
      </c>
      <c r="BG101" s="215">
        <f>IF(N101="zákl. přenesená",J101,0)</f>
        <v>0</v>
      </c>
      <c r="BH101" s="215">
        <f>IF(N101="sníž. přenesená",J101,0)</f>
        <v>0</v>
      </c>
      <c r="BI101" s="215">
        <f>IF(N101="nulová",J101,0)</f>
        <v>0</v>
      </c>
      <c r="BJ101" s="15" t="s">
        <v>80</v>
      </c>
      <c r="BK101" s="215">
        <f>ROUND(I101*H101,2)</f>
        <v>0</v>
      </c>
      <c r="BL101" s="15" t="s">
        <v>137</v>
      </c>
      <c r="BM101" s="15" t="s">
        <v>164</v>
      </c>
    </row>
    <row r="102" s="1" customFormat="1" ht="22.5" customHeight="1">
      <c r="B102" s="36"/>
      <c r="C102" s="204" t="s">
        <v>165</v>
      </c>
      <c r="D102" s="204" t="s">
        <v>133</v>
      </c>
      <c r="E102" s="205" t="s">
        <v>166</v>
      </c>
      <c r="F102" s="206" t="s">
        <v>167</v>
      </c>
      <c r="G102" s="207" t="s">
        <v>153</v>
      </c>
      <c r="H102" s="208">
        <v>19</v>
      </c>
      <c r="I102" s="209"/>
      <c r="J102" s="210">
        <f>ROUND(I102*H102,2)</f>
        <v>0</v>
      </c>
      <c r="K102" s="206" t="s">
        <v>1</v>
      </c>
      <c r="L102" s="41"/>
      <c r="M102" s="211" t="s">
        <v>1</v>
      </c>
      <c r="N102" s="212" t="s">
        <v>43</v>
      </c>
      <c r="O102" s="77"/>
      <c r="P102" s="213">
        <f>O102*H102</f>
        <v>0</v>
      </c>
      <c r="Q102" s="213">
        <v>0</v>
      </c>
      <c r="R102" s="213">
        <f>Q102*H102</f>
        <v>0</v>
      </c>
      <c r="S102" s="213">
        <v>0</v>
      </c>
      <c r="T102" s="214">
        <f>S102*H102</f>
        <v>0</v>
      </c>
      <c r="AR102" s="15" t="s">
        <v>137</v>
      </c>
      <c r="AT102" s="15" t="s">
        <v>133</v>
      </c>
      <c r="AU102" s="15" t="s">
        <v>82</v>
      </c>
      <c r="AY102" s="15" t="s">
        <v>130</v>
      </c>
      <c r="BE102" s="215">
        <f>IF(N102="základní",J102,0)</f>
        <v>0</v>
      </c>
      <c r="BF102" s="215">
        <f>IF(N102="snížená",J102,0)</f>
        <v>0</v>
      </c>
      <c r="BG102" s="215">
        <f>IF(N102="zákl. přenesená",J102,0)</f>
        <v>0</v>
      </c>
      <c r="BH102" s="215">
        <f>IF(N102="sníž. přenesená",J102,0)</f>
        <v>0</v>
      </c>
      <c r="BI102" s="215">
        <f>IF(N102="nulová",J102,0)</f>
        <v>0</v>
      </c>
      <c r="BJ102" s="15" t="s">
        <v>80</v>
      </c>
      <c r="BK102" s="215">
        <f>ROUND(I102*H102,2)</f>
        <v>0</v>
      </c>
      <c r="BL102" s="15" t="s">
        <v>137</v>
      </c>
      <c r="BM102" s="15" t="s">
        <v>168</v>
      </c>
    </row>
    <row r="103" s="11" customFormat="1">
      <c r="B103" s="216"/>
      <c r="C103" s="217"/>
      <c r="D103" s="218" t="s">
        <v>143</v>
      </c>
      <c r="E103" s="219" t="s">
        <v>1</v>
      </c>
      <c r="F103" s="220" t="s">
        <v>169</v>
      </c>
      <c r="G103" s="217"/>
      <c r="H103" s="221">
        <v>19</v>
      </c>
      <c r="I103" s="222"/>
      <c r="J103" s="217"/>
      <c r="K103" s="217"/>
      <c r="L103" s="223"/>
      <c r="M103" s="224"/>
      <c r="N103" s="225"/>
      <c r="O103" s="225"/>
      <c r="P103" s="225"/>
      <c r="Q103" s="225"/>
      <c r="R103" s="225"/>
      <c r="S103" s="225"/>
      <c r="T103" s="226"/>
      <c r="AT103" s="227" t="s">
        <v>143</v>
      </c>
      <c r="AU103" s="227" t="s">
        <v>82</v>
      </c>
      <c r="AV103" s="11" t="s">
        <v>82</v>
      </c>
      <c r="AW103" s="11" t="s">
        <v>34</v>
      </c>
      <c r="AX103" s="11" t="s">
        <v>72</v>
      </c>
      <c r="AY103" s="227" t="s">
        <v>130</v>
      </c>
    </row>
    <row r="104" s="12" customFormat="1">
      <c r="B104" s="228"/>
      <c r="C104" s="229"/>
      <c r="D104" s="218" t="s">
        <v>143</v>
      </c>
      <c r="E104" s="230" t="s">
        <v>1</v>
      </c>
      <c r="F104" s="231" t="s">
        <v>146</v>
      </c>
      <c r="G104" s="229"/>
      <c r="H104" s="232">
        <v>19</v>
      </c>
      <c r="I104" s="233"/>
      <c r="J104" s="229"/>
      <c r="K104" s="229"/>
      <c r="L104" s="234"/>
      <c r="M104" s="235"/>
      <c r="N104" s="236"/>
      <c r="O104" s="236"/>
      <c r="P104" s="236"/>
      <c r="Q104" s="236"/>
      <c r="R104" s="236"/>
      <c r="S104" s="236"/>
      <c r="T104" s="237"/>
      <c r="AT104" s="238" t="s">
        <v>143</v>
      </c>
      <c r="AU104" s="238" t="s">
        <v>82</v>
      </c>
      <c r="AV104" s="12" t="s">
        <v>137</v>
      </c>
      <c r="AW104" s="12" t="s">
        <v>34</v>
      </c>
      <c r="AX104" s="12" t="s">
        <v>80</v>
      </c>
      <c r="AY104" s="238" t="s">
        <v>130</v>
      </c>
    </row>
    <row r="105" s="1" customFormat="1" ht="16.5" customHeight="1">
      <c r="B105" s="36"/>
      <c r="C105" s="204" t="s">
        <v>170</v>
      </c>
      <c r="D105" s="204" t="s">
        <v>133</v>
      </c>
      <c r="E105" s="205" t="s">
        <v>171</v>
      </c>
      <c r="F105" s="206" t="s">
        <v>172</v>
      </c>
      <c r="G105" s="207" t="s">
        <v>153</v>
      </c>
      <c r="H105" s="208">
        <v>19</v>
      </c>
      <c r="I105" s="209"/>
      <c r="J105" s="210">
        <f>ROUND(I105*H105,2)</f>
        <v>0</v>
      </c>
      <c r="K105" s="206" t="s">
        <v>1</v>
      </c>
      <c r="L105" s="41"/>
      <c r="M105" s="211" t="s">
        <v>1</v>
      </c>
      <c r="N105" s="212" t="s">
        <v>43</v>
      </c>
      <c r="O105" s="77"/>
      <c r="P105" s="213">
        <f>O105*H105</f>
        <v>0</v>
      </c>
      <c r="Q105" s="213">
        <v>0</v>
      </c>
      <c r="R105" s="213">
        <f>Q105*H105</f>
        <v>0</v>
      </c>
      <c r="S105" s="213">
        <v>0</v>
      </c>
      <c r="T105" s="214">
        <f>S105*H105</f>
        <v>0</v>
      </c>
      <c r="AR105" s="15" t="s">
        <v>137</v>
      </c>
      <c r="AT105" s="15" t="s">
        <v>133</v>
      </c>
      <c r="AU105" s="15" t="s">
        <v>82</v>
      </c>
      <c r="AY105" s="15" t="s">
        <v>130</v>
      </c>
      <c r="BE105" s="215">
        <f>IF(N105="základní",J105,0)</f>
        <v>0</v>
      </c>
      <c r="BF105" s="215">
        <f>IF(N105="snížená",J105,0)</f>
        <v>0</v>
      </c>
      <c r="BG105" s="215">
        <f>IF(N105="zákl. přenesená",J105,0)</f>
        <v>0</v>
      </c>
      <c r="BH105" s="215">
        <f>IF(N105="sníž. přenesená",J105,0)</f>
        <v>0</v>
      </c>
      <c r="BI105" s="215">
        <f>IF(N105="nulová",J105,0)</f>
        <v>0</v>
      </c>
      <c r="BJ105" s="15" t="s">
        <v>80</v>
      </c>
      <c r="BK105" s="215">
        <f>ROUND(I105*H105,2)</f>
        <v>0</v>
      </c>
      <c r="BL105" s="15" t="s">
        <v>137</v>
      </c>
      <c r="BM105" s="15" t="s">
        <v>173</v>
      </c>
    </row>
    <row r="106" s="1" customFormat="1" ht="16.5" customHeight="1">
      <c r="B106" s="36"/>
      <c r="C106" s="204" t="s">
        <v>174</v>
      </c>
      <c r="D106" s="204" t="s">
        <v>133</v>
      </c>
      <c r="E106" s="205" t="s">
        <v>175</v>
      </c>
      <c r="F106" s="206" t="s">
        <v>176</v>
      </c>
      <c r="G106" s="207" t="s">
        <v>153</v>
      </c>
      <c r="H106" s="208">
        <v>19</v>
      </c>
      <c r="I106" s="209"/>
      <c r="J106" s="210">
        <f>ROUND(I106*H106,2)</f>
        <v>0</v>
      </c>
      <c r="K106" s="206" t="s">
        <v>1</v>
      </c>
      <c r="L106" s="41"/>
      <c r="M106" s="211" t="s">
        <v>1</v>
      </c>
      <c r="N106" s="212" t="s">
        <v>43</v>
      </c>
      <c r="O106" s="77"/>
      <c r="P106" s="213">
        <f>O106*H106</f>
        <v>0</v>
      </c>
      <c r="Q106" s="213">
        <v>0</v>
      </c>
      <c r="R106" s="213">
        <f>Q106*H106</f>
        <v>0</v>
      </c>
      <c r="S106" s="213">
        <v>0</v>
      </c>
      <c r="T106" s="214">
        <f>S106*H106</f>
        <v>0</v>
      </c>
      <c r="AR106" s="15" t="s">
        <v>137</v>
      </c>
      <c r="AT106" s="15" t="s">
        <v>133</v>
      </c>
      <c r="AU106" s="15" t="s">
        <v>82</v>
      </c>
      <c r="AY106" s="15" t="s">
        <v>130</v>
      </c>
      <c r="BE106" s="215">
        <f>IF(N106="základní",J106,0)</f>
        <v>0</v>
      </c>
      <c r="BF106" s="215">
        <f>IF(N106="snížená",J106,0)</f>
        <v>0</v>
      </c>
      <c r="BG106" s="215">
        <f>IF(N106="zákl. přenesená",J106,0)</f>
        <v>0</v>
      </c>
      <c r="BH106" s="215">
        <f>IF(N106="sníž. přenesená",J106,0)</f>
        <v>0</v>
      </c>
      <c r="BI106" s="215">
        <f>IF(N106="nulová",J106,0)</f>
        <v>0</v>
      </c>
      <c r="BJ106" s="15" t="s">
        <v>80</v>
      </c>
      <c r="BK106" s="215">
        <f>ROUND(I106*H106,2)</f>
        <v>0</v>
      </c>
      <c r="BL106" s="15" t="s">
        <v>137</v>
      </c>
      <c r="BM106" s="15" t="s">
        <v>177</v>
      </c>
    </row>
    <row r="107" s="10" customFormat="1" ht="22.8" customHeight="1">
      <c r="B107" s="188"/>
      <c r="C107" s="189"/>
      <c r="D107" s="190" t="s">
        <v>71</v>
      </c>
      <c r="E107" s="202" t="s">
        <v>161</v>
      </c>
      <c r="F107" s="202" t="s">
        <v>178</v>
      </c>
      <c r="G107" s="189"/>
      <c r="H107" s="189"/>
      <c r="I107" s="192"/>
      <c r="J107" s="203">
        <f>BK107</f>
        <v>0</v>
      </c>
      <c r="K107" s="189"/>
      <c r="L107" s="194"/>
      <c r="M107" s="195"/>
      <c r="N107" s="196"/>
      <c r="O107" s="196"/>
      <c r="P107" s="197">
        <f>SUM(P108:P110)</f>
        <v>0</v>
      </c>
      <c r="Q107" s="196"/>
      <c r="R107" s="197">
        <f>SUM(R108:R110)</f>
        <v>0</v>
      </c>
      <c r="S107" s="196"/>
      <c r="T107" s="198">
        <f>SUM(T108:T110)</f>
        <v>0</v>
      </c>
      <c r="AR107" s="199" t="s">
        <v>80</v>
      </c>
      <c r="AT107" s="200" t="s">
        <v>71</v>
      </c>
      <c r="AU107" s="200" t="s">
        <v>80</v>
      </c>
      <c r="AY107" s="199" t="s">
        <v>130</v>
      </c>
      <c r="BK107" s="201">
        <f>SUM(BK108:BK110)</f>
        <v>0</v>
      </c>
    </row>
    <row r="108" s="1" customFormat="1" ht="16.5" customHeight="1">
      <c r="B108" s="36"/>
      <c r="C108" s="204" t="s">
        <v>179</v>
      </c>
      <c r="D108" s="204" t="s">
        <v>133</v>
      </c>
      <c r="E108" s="205" t="s">
        <v>180</v>
      </c>
      <c r="F108" s="206" t="s">
        <v>181</v>
      </c>
      <c r="G108" s="207" t="s">
        <v>158</v>
      </c>
      <c r="H108" s="208">
        <v>82</v>
      </c>
      <c r="I108" s="209"/>
      <c r="J108" s="210">
        <f>ROUND(I108*H108,2)</f>
        <v>0</v>
      </c>
      <c r="K108" s="206" t="s">
        <v>1</v>
      </c>
      <c r="L108" s="41"/>
      <c r="M108" s="211" t="s">
        <v>1</v>
      </c>
      <c r="N108" s="212" t="s">
        <v>43</v>
      </c>
      <c r="O108" s="77"/>
      <c r="P108" s="213">
        <f>O108*H108</f>
        <v>0</v>
      </c>
      <c r="Q108" s="213">
        <v>0</v>
      </c>
      <c r="R108" s="213">
        <f>Q108*H108</f>
        <v>0</v>
      </c>
      <c r="S108" s="213">
        <v>0</v>
      </c>
      <c r="T108" s="214">
        <f>S108*H108</f>
        <v>0</v>
      </c>
      <c r="AR108" s="15" t="s">
        <v>137</v>
      </c>
      <c r="AT108" s="15" t="s">
        <v>133</v>
      </c>
      <c r="AU108" s="15" t="s">
        <v>82</v>
      </c>
      <c r="AY108" s="15" t="s">
        <v>130</v>
      </c>
      <c r="BE108" s="215">
        <f>IF(N108="základní",J108,0)</f>
        <v>0</v>
      </c>
      <c r="BF108" s="215">
        <f>IF(N108="snížená",J108,0)</f>
        <v>0</v>
      </c>
      <c r="BG108" s="215">
        <f>IF(N108="zákl. přenesená",J108,0)</f>
        <v>0</v>
      </c>
      <c r="BH108" s="215">
        <f>IF(N108="sníž. přenesená",J108,0)</f>
        <v>0</v>
      </c>
      <c r="BI108" s="215">
        <f>IF(N108="nulová",J108,0)</f>
        <v>0</v>
      </c>
      <c r="BJ108" s="15" t="s">
        <v>80</v>
      </c>
      <c r="BK108" s="215">
        <f>ROUND(I108*H108,2)</f>
        <v>0</v>
      </c>
      <c r="BL108" s="15" t="s">
        <v>137</v>
      </c>
      <c r="BM108" s="15" t="s">
        <v>182</v>
      </c>
    </row>
    <row r="109" s="1" customFormat="1" ht="16.5" customHeight="1">
      <c r="B109" s="36"/>
      <c r="C109" s="204" t="s">
        <v>183</v>
      </c>
      <c r="D109" s="204" t="s">
        <v>133</v>
      </c>
      <c r="E109" s="205" t="s">
        <v>184</v>
      </c>
      <c r="F109" s="206" t="s">
        <v>185</v>
      </c>
      <c r="G109" s="207" t="s">
        <v>158</v>
      </c>
      <c r="H109" s="208">
        <v>38</v>
      </c>
      <c r="I109" s="209"/>
      <c r="J109" s="210">
        <f>ROUND(I109*H109,2)</f>
        <v>0</v>
      </c>
      <c r="K109" s="206" t="s">
        <v>1</v>
      </c>
      <c r="L109" s="41"/>
      <c r="M109" s="211" t="s">
        <v>1</v>
      </c>
      <c r="N109" s="212" t="s">
        <v>43</v>
      </c>
      <c r="O109" s="77"/>
      <c r="P109" s="213">
        <f>O109*H109</f>
        <v>0</v>
      </c>
      <c r="Q109" s="213">
        <v>0</v>
      </c>
      <c r="R109" s="213">
        <f>Q109*H109</f>
        <v>0</v>
      </c>
      <c r="S109" s="213">
        <v>0</v>
      </c>
      <c r="T109" s="214">
        <f>S109*H109</f>
        <v>0</v>
      </c>
      <c r="AR109" s="15" t="s">
        <v>137</v>
      </c>
      <c r="AT109" s="15" t="s">
        <v>133</v>
      </c>
      <c r="AU109" s="15" t="s">
        <v>82</v>
      </c>
      <c r="AY109" s="15" t="s">
        <v>130</v>
      </c>
      <c r="BE109" s="215">
        <f>IF(N109="základní",J109,0)</f>
        <v>0</v>
      </c>
      <c r="BF109" s="215">
        <f>IF(N109="snížená",J109,0)</f>
        <v>0</v>
      </c>
      <c r="BG109" s="215">
        <f>IF(N109="zákl. přenesená",J109,0)</f>
        <v>0</v>
      </c>
      <c r="BH109" s="215">
        <f>IF(N109="sníž. přenesená",J109,0)</f>
        <v>0</v>
      </c>
      <c r="BI109" s="215">
        <f>IF(N109="nulová",J109,0)</f>
        <v>0</v>
      </c>
      <c r="BJ109" s="15" t="s">
        <v>80</v>
      </c>
      <c r="BK109" s="215">
        <f>ROUND(I109*H109,2)</f>
        <v>0</v>
      </c>
      <c r="BL109" s="15" t="s">
        <v>137</v>
      </c>
      <c r="BM109" s="15" t="s">
        <v>186</v>
      </c>
    </row>
    <row r="110" s="1" customFormat="1" ht="16.5" customHeight="1">
      <c r="B110" s="36"/>
      <c r="C110" s="204" t="s">
        <v>187</v>
      </c>
      <c r="D110" s="204" t="s">
        <v>133</v>
      </c>
      <c r="E110" s="205" t="s">
        <v>188</v>
      </c>
      <c r="F110" s="206" t="s">
        <v>189</v>
      </c>
      <c r="G110" s="207" t="s">
        <v>190</v>
      </c>
      <c r="H110" s="208">
        <v>2</v>
      </c>
      <c r="I110" s="209"/>
      <c r="J110" s="210">
        <f>ROUND(I110*H110,2)</f>
        <v>0</v>
      </c>
      <c r="K110" s="206" t="s">
        <v>1</v>
      </c>
      <c r="L110" s="41"/>
      <c r="M110" s="211" t="s">
        <v>1</v>
      </c>
      <c r="N110" s="212" t="s">
        <v>43</v>
      </c>
      <c r="O110" s="77"/>
      <c r="P110" s="213">
        <f>O110*H110</f>
        <v>0</v>
      </c>
      <c r="Q110" s="213">
        <v>0</v>
      </c>
      <c r="R110" s="213">
        <f>Q110*H110</f>
        <v>0</v>
      </c>
      <c r="S110" s="213">
        <v>0</v>
      </c>
      <c r="T110" s="214">
        <f>S110*H110</f>
        <v>0</v>
      </c>
      <c r="AR110" s="15" t="s">
        <v>137</v>
      </c>
      <c r="AT110" s="15" t="s">
        <v>133</v>
      </c>
      <c r="AU110" s="15" t="s">
        <v>82</v>
      </c>
      <c r="AY110" s="15" t="s">
        <v>130</v>
      </c>
      <c r="BE110" s="215">
        <f>IF(N110="základní",J110,0)</f>
        <v>0</v>
      </c>
      <c r="BF110" s="215">
        <f>IF(N110="snížená",J110,0)</f>
        <v>0</v>
      </c>
      <c r="BG110" s="215">
        <f>IF(N110="zákl. přenesená",J110,0)</f>
        <v>0</v>
      </c>
      <c r="BH110" s="215">
        <f>IF(N110="sníž. přenesená",J110,0)</f>
        <v>0</v>
      </c>
      <c r="BI110" s="215">
        <f>IF(N110="nulová",J110,0)</f>
        <v>0</v>
      </c>
      <c r="BJ110" s="15" t="s">
        <v>80</v>
      </c>
      <c r="BK110" s="215">
        <f>ROUND(I110*H110,2)</f>
        <v>0</v>
      </c>
      <c r="BL110" s="15" t="s">
        <v>137</v>
      </c>
      <c r="BM110" s="15" t="s">
        <v>191</v>
      </c>
    </row>
    <row r="111" s="10" customFormat="1" ht="22.8" customHeight="1">
      <c r="B111" s="188"/>
      <c r="C111" s="189"/>
      <c r="D111" s="190" t="s">
        <v>71</v>
      </c>
      <c r="E111" s="202" t="s">
        <v>174</v>
      </c>
      <c r="F111" s="202" t="s">
        <v>192</v>
      </c>
      <c r="G111" s="189"/>
      <c r="H111" s="189"/>
      <c r="I111" s="192"/>
      <c r="J111" s="203">
        <f>BK111</f>
        <v>0</v>
      </c>
      <c r="K111" s="189"/>
      <c r="L111" s="194"/>
      <c r="M111" s="195"/>
      <c r="N111" s="196"/>
      <c r="O111" s="196"/>
      <c r="P111" s="197">
        <f>SUM(P112:P133)</f>
        <v>0</v>
      </c>
      <c r="Q111" s="196"/>
      <c r="R111" s="197">
        <f>SUM(R112:R133)</f>
        <v>0</v>
      </c>
      <c r="S111" s="196"/>
      <c r="T111" s="198">
        <f>SUM(T112:T133)</f>
        <v>0</v>
      </c>
      <c r="AR111" s="199" t="s">
        <v>80</v>
      </c>
      <c r="AT111" s="200" t="s">
        <v>71</v>
      </c>
      <c r="AU111" s="200" t="s">
        <v>80</v>
      </c>
      <c r="AY111" s="199" t="s">
        <v>130</v>
      </c>
      <c r="BK111" s="201">
        <f>SUM(BK112:BK133)</f>
        <v>0</v>
      </c>
    </row>
    <row r="112" s="1" customFormat="1" ht="16.5" customHeight="1">
      <c r="B112" s="36"/>
      <c r="C112" s="204" t="s">
        <v>193</v>
      </c>
      <c r="D112" s="204" t="s">
        <v>133</v>
      </c>
      <c r="E112" s="205" t="s">
        <v>194</v>
      </c>
      <c r="F112" s="206" t="s">
        <v>195</v>
      </c>
      <c r="G112" s="207" t="s">
        <v>153</v>
      </c>
      <c r="H112" s="208">
        <v>2</v>
      </c>
      <c r="I112" s="209"/>
      <c r="J112" s="210">
        <f>ROUND(I112*H112,2)</f>
        <v>0</v>
      </c>
      <c r="K112" s="206" t="s">
        <v>1</v>
      </c>
      <c r="L112" s="41"/>
      <c r="M112" s="211" t="s">
        <v>1</v>
      </c>
      <c r="N112" s="212" t="s">
        <v>43</v>
      </c>
      <c r="O112" s="77"/>
      <c r="P112" s="213">
        <f>O112*H112</f>
        <v>0</v>
      </c>
      <c r="Q112" s="213">
        <v>0</v>
      </c>
      <c r="R112" s="213">
        <f>Q112*H112</f>
        <v>0</v>
      </c>
      <c r="S112" s="213">
        <v>0</v>
      </c>
      <c r="T112" s="214">
        <f>S112*H112</f>
        <v>0</v>
      </c>
      <c r="AR112" s="15" t="s">
        <v>137</v>
      </c>
      <c r="AT112" s="15" t="s">
        <v>133</v>
      </c>
      <c r="AU112" s="15" t="s">
        <v>82</v>
      </c>
      <c r="AY112" s="15" t="s">
        <v>130</v>
      </c>
      <c r="BE112" s="215">
        <f>IF(N112="základní",J112,0)</f>
        <v>0</v>
      </c>
      <c r="BF112" s="215">
        <f>IF(N112="snížená",J112,0)</f>
        <v>0</v>
      </c>
      <c r="BG112" s="215">
        <f>IF(N112="zákl. přenesená",J112,0)</f>
        <v>0</v>
      </c>
      <c r="BH112" s="215">
        <f>IF(N112="sníž. přenesená",J112,0)</f>
        <v>0</v>
      </c>
      <c r="BI112" s="215">
        <f>IF(N112="nulová",J112,0)</f>
        <v>0</v>
      </c>
      <c r="BJ112" s="15" t="s">
        <v>80</v>
      </c>
      <c r="BK112" s="215">
        <f>ROUND(I112*H112,2)</f>
        <v>0</v>
      </c>
      <c r="BL112" s="15" t="s">
        <v>137</v>
      </c>
      <c r="BM112" s="15" t="s">
        <v>196</v>
      </c>
    </row>
    <row r="113" s="1" customFormat="1" ht="16.5" customHeight="1">
      <c r="B113" s="36"/>
      <c r="C113" s="204" t="s">
        <v>197</v>
      </c>
      <c r="D113" s="204" t="s">
        <v>133</v>
      </c>
      <c r="E113" s="205" t="s">
        <v>198</v>
      </c>
      <c r="F113" s="206" t="s">
        <v>199</v>
      </c>
      <c r="G113" s="207" t="s">
        <v>190</v>
      </c>
      <c r="H113" s="208">
        <v>16</v>
      </c>
      <c r="I113" s="209"/>
      <c r="J113" s="210">
        <f>ROUND(I113*H113,2)</f>
        <v>0</v>
      </c>
      <c r="K113" s="206" t="s">
        <v>1</v>
      </c>
      <c r="L113" s="41"/>
      <c r="M113" s="211" t="s">
        <v>1</v>
      </c>
      <c r="N113" s="212" t="s">
        <v>43</v>
      </c>
      <c r="O113" s="77"/>
      <c r="P113" s="213">
        <f>O113*H113</f>
        <v>0</v>
      </c>
      <c r="Q113" s="213">
        <v>0</v>
      </c>
      <c r="R113" s="213">
        <f>Q113*H113</f>
        <v>0</v>
      </c>
      <c r="S113" s="213">
        <v>0</v>
      </c>
      <c r="T113" s="214">
        <f>S113*H113</f>
        <v>0</v>
      </c>
      <c r="AR113" s="15" t="s">
        <v>137</v>
      </c>
      <c r="AT113" s="15" t="s">
        <v>133</v>
      </c>
      <c r="AU113" s="15" t="s">
        <v>82</v>
      </c>
      <c r="AY113" s="15" t="s">
        <v>130</v>
      </c>
      <c r="BE113" s="215">
        <f>IF(N113="základní",J113,0)</f>
        <v>0</v>
      </c>
      <c r="BF113" s="215">
        <f>IF(N113="snížená",J113,0)</f>
        <v>0</v>
      </c>
      <c r="BG113" s="215">
        <f>IF(N113="zákl. přenesená",J113,0)</f>
        <v>0</v>
      </c>
      <c r="BH113" s="215">
        <f>IF(N113="sníž. přenesená",J113,0)</f>
        <v>0</v>
      </c>
      <c r="BI113" s="215">
        <f>IF(N113="nulová",J113,0)</f>
        <v>0</v>
      </c>
      <c r="BJ113" s="15" t="s">
        <v>80</v>
      </c>
      <c r="BK113" s="215">
        <f>ROUND(I113*H113,2)</f>
        <v>0</v>
      </c>
      <c r="BL113" s="15" t="s">
        <v>137</v>
      </c>
      <c r="BM113" s="15" t="s">
        <v>200</v>
      </c>
    </row>
    <row r="114" s="1" customFormat="1" ht="16.5" customHeight="1">
      <c r="B114" s="36"/>
      <c r="C114" s="204" t="s">
        <v>8</v>
      </c>
      <c r="D114" s="204" t="s">
        <v>133</v>
      </c>
      <c r="E114" s="205" t="s">
        <v>201</v>
      </c>
      <c r="F114" s="206" t="s">
        <v>202</v>
      </c>
      <c r="G114" s="207" t="s">
        <v>158</v>
      </c>
      <c r="H114" s="208">
        <v>38</v>
      </c>
      <c r="I114" s="209"/>
      <c r="J114" s="210">
        <f>ROUND(I114*H114,2)</f>
        <v>0</v>
      </c>
      <c r="K114" s="206" t="s">
        <v>1</v>
      </c>
      <c r="L114" s="41"/>
      <c r="M114" s="211" t="s">
        <v>1</v>
      </c>
      <c r="N114" s="212" t="s">
        <v>43</v>
      </c>
      <c r="O114" s="77"/>
      <c r="P114" s="213">
        <f>O114*H114</f>
        <v>0</v>
      </c>
      <c r="Q114" s="213">
        <v>0</v>
      </c>
      <c r="R114" s="213">
        <f>Q114*H114</f>
        <v>0</v>
      </c>
      <c r="S114" s="213">
        <v>0</v>
      </c>
      <c r="T114" s="214">
        <f>S114*H114</f>
        <v>0</v>
      </c>
      <c r="AR114" s="15" t="s">
        <v>137</v>
      </c>
      <c r="AT114" s="15" t="s">
        <v>133</v>
      </c>
      <c r="AU114" s="15" t="s">
        <v>82</v>
      </c>
      <c r="AY114" s="15" t="s">
        <v>130</v>
      </c>
      <c r="BE114" s="215">
        <f>IF(N114="základní",J114,0)</f>
        <v>0</v>
      </c>
      <c r="BF114" s="215">
        <f>IF(N114="snížená",J114,0)</f>
        <v>0</v>
      </c>
      <c r="BG114" s="215">
        <f>IF(N114="zákl. přenesená",J114,0)</f>
        <v>0</v>
      </c>
      <c r="BH114" s="215">
        <f>IF(N114="sníž. přenesená",J114,0)</f>
        <v>0</v>
      </c>
      <c r="BI114" s="215">
        <f>IF(N114="nulová",J114,0)</f>
        <v>0</v>
      </c>
      <c r="BJ114" s="15" t="s">
        <v>80</v>
      </c>
      <c r="BK114" s="215">
        <f>ROUND(I114*H114,2)</f>
        <v>0</v>
      </c>
      <c r="BL114" s="15" t="s">
        <v>137</v>
      </c>
      <c r="BM114" s="15" t="s">
        <v>203</v>
      </c>
    </row>
    <row r="115" s="1" customFormat="1" ht="16.5" customHeight="1">
      <c r="B115" s="36"/>
      <c r="C115" s="204" t="s">
        <v>204</v>
      </c>
      <c r="D115" s="204" t="s">
        <v>133</v>
      </c>
      <c r="E115" s="205" t="s">
        <v>205</v>
      </c>
      <c r="F115" s="206" t="s">
        <v>206</v>
      </c>
      <c r="G115" s="207" t="s">
        <v>153</v>
      </c>
      <c r="H115" s="208">
        <v>2</v>
      </c>
      <c r="I115" s="209"/>
      <c r="J115" s="210">
        <f>ROUND(I115*H115,2)</f>
        <v>0</v>
      </c>
      <c r="K115" s="206" t="s">
        <v>1</v>
      </c>
      <c r="L115" s="41"/>
      <c r="M115" s="211" t="s">
        <v>1</v>
      </c>
      <c r="N115" s="212" t="s">
        <v>43</v>
      </c>
      <c r="O115" s="77"/>
      <c r="P115" s="213">
        <f>O115*H115</f>
        <v>0</v>
      </c>
      <c r="Q115" s="213">
        <v>0</v>
      </c>
      <c r="R115" s="213">
        <f>Q115*H115</f>
        <v>0</v>
      </c>
      <c r="S115" s="213">
        <v>0</v>
      </c>
      <c r="T115" s="214">
        <f>S115*H115</f>
        <v>0</v>
      </c>
      <c r="AR115" s="15" t="s">
        <v>137</v>
      </c>
      <c r="AT115" s="15" t="s">
        <v>133</v>
      </c>
      <c r="AU115" s="15" t="s">
        <v>82</v>
      </c>
      <c r="AY115" s="15" t="s">
        <v>130</v>
      </c>
      <c r="BE115" s="215">
        <f>IF(N115="základní",J115,0)</f>
        <v>0</v>
      </c>
      <c r="BF115" s="215">
        <f>IF(N115="snížená",J115,0)</f>
        <v>0</v>
      </c>
      <c r="BG115" s="215">
        <f>IF(N115="zákl. přenesená",J115,0)</f>
        <v>0</v>
      </c>
      <c r="BH115" s="215">
        <f>IF(N115="sníž. přenesená",J115,0)</f>
        <v>0</v>
      </c>
      <c r="BI115" s="215">
        <f>IF(N115="nulová",J115,0)</f>
        <v>0</v>
      </c>
      <c r="BJ115" s="15" t="s">
        <v>80</v>
      </c>
      <c r="BK115" s="215">
        <f>ROUND(I115*H115,2)</f>
        <v>0</v>
      </c>
      <c r="BL115" s="15" t="s">
        <v>137</v>
      </c>
      <c r="BM115" s="15" t="s">
        <v>207</v>
      </c>
    </row>
    <row r="116" s="1" customFormat="1" ht="16.5" customHeight="1">
      <c r="B116" s="36"/>
      <c r="C116" s="204" t="s">
        <v>208</v>
      </c>
      <c r="D116" s="204" t="s">
        <v>133</v>
      </c>
      <c r="E116" s="205" t="s">
        <v>209</v>
      </c>
      <c r="F116" s="206" t="s">
        <v>210</v>
      </c>
      <c r="G116" s="207" t="s">
        <v>141</v>
      </c>
      <c r="H116" s="208">
        <v>0.14699999999999999</v>
      </c>
      <c r="I116" s="209"/>
      <c r="J116" s="210">
        <f>ROUND(I116*H116,2)</f>
        <v>0</v>
      </c>
      <c r="K116" s="206" t="s">
        <v>1</v>
      </c>
      <c r="L116" s="41"/>
      <c r="M116" s="211" t="s">
        <v>1</v>
      </c>
      <c r="N116" s="212" t="s">
        <v>43</v>
      </c>
      <c r="O116" s="77"/>
      <c r="P116" s="213">
        <f>O116*H116</f>
        <v>0</v>
      </c>
      <c r="Q116" s="213">
        <v>0</v>
      </c>
      <c r="R116" s="213">
        <f>Q116*H116</f>
        <v>0</v>
      </c>
      <c r="S116" s="213">
        <v>0</v>
      </c>
      <c r="T116" s="214">
        <f>S116*H116</f>
        <v>0</v>
      </c>
      <c r="AR116" s="15" t="s">
        <v>137</v>
      </c>
      <c r="AT116" s="15" t="s">
        <v>133</v>
      </c>
      <c r="AU116" s="15" t="s">
        <v>82</v>
      </c>
      <c r="AY116" s="15" t="s">
        <v>130</v>
      </c>
      <c r="BE116" s="215">
        <f>IF(N116="základní",J116,0)</f>
        <v>0</v>
      </c>
      <c r="BF116" s="215">
        <f>IF(N116="snížená",J116,0)</f>
        <v>0</v>
      </c>
      <c r="BG116" s="215">
        <f>IF(N116="zákl. přenesená",J116,0)</f>
        <v>0</v>
      </c>
      <c r="BH116" s="215">
        <f>IF(N116="sníž. přenesená",J116,0)</f>
        <v>0</v>
      </c>
      <c r="BI116" s="215">
        <f>IF(N116="nulová",J116,0)</f>
        <v>0</v>
      </c>
      <c r="BJ116" s="15" t="s">
        <v>80</v>
      </c>
      <c r="BK116" s="215">
        <f>ROUND(I116*H116,2)</f>
        <v>0</v>
      </c>
      <c r="BL116" s="15" t="s">
        <v>137</v>
      </c>
      <c r="BM116" s="15" t="s">
        <v>211</v>
      </c>
    </row>
    <row r="117" s="11" customFormat="1">
      <c r="B117" s="216"/>
      <c r="C117" s="217"/>
      <c r="D117" s="218" t="s">
        <v>143</v>
      </c>
      <c r="E117" s="219" t="s">
        <v>1</v>
      </c>
      <c r="F117" s="220" t="s">
        <v>212</v>
      </c>
      <c r="G117" s="217"/>
      <c r="H117" s="221">
        <v>0.14699999999999999</v>
      </c>
      <c r="I117" s="222"/>
      <c r="J117" s="217"/>
      <c r="K117" s="217"/>
      <c r="L117" s="223"/>
      <c r="M117" s="224"/>
      <c r="N117" s="225"/>
      <c r="O117" s="225"/>
      <c r="P117" s="225"/>
      <c r="Q117" s="225"/>
      <c r="R117" s="225"/>
      <c r="S117" s="225"/>
      <c r="T117" s="226"/>
      <c r="AT117" s="227" t="s">
        <v>143</v>
      </c>
      <c r="AU117" s="227" t="s">
        <v>82</v>
      </c>
      <c r="AV117" s="11" t="s">
        <v>82</v>
      </c>
      <c r="AW117" s="11" t="s">
        <v>34</v>
      </c>
      <c r="AX117" s="11" t="s">
        <v>72</v>
      </c>
      <c r="AY117" s="227" t="s">
        <v>130</v>
      </c>
    </row>
    <row r="118" s="12" customFormat="1">
      <c r="B118" s="228"/>
      <c r="C118" s="229"/>
      <c r="D118" s="218" t="s">
        <v>143</v>
      </c>
      <c r="E118" s="230" t="s">
        <v>1</v>
      </c>
      <c r="F118" s="231" t="s">
        <v>146</v>
      </c>
      <c r="G118" s="229"/>
      <c r="H118" s="232">
        <v>0.14699999999999999</v>
      </c>
      <c r="I118" s="233"/>
      <c r="J118" s="229"/>
      <c r="K118" s="229"/>
      <c r="L118" s="234"/>
      <c r="M118" s="235"/>
      <c r="N118" s="236"/>
      <c r="O118" s="236"/>
      <c r="P118" s="236"/>
      <c r="Q118" s="236"/>
      <c r="R118" s="236"/>
      <c r="S118" s="236"/>
      <c r="T118" s="237"/>
      <c r="AT118" s="238" t="s">
        <v>143</v>
      </c>
      <c r="AU118" s="238" t="s">
        <v>82</v>
      </c>
      <c r="AV118" s="12" t="s">
        <v>137</v>
      </c>
      <c r="AW118" s="12" t="s">
        <v>34</v>
      </c>
      <c r="AX118" s="12" t="s">
        <v>80</v>
      </c>
      <c r="AY118" s="238" t="s">
        <v>130</v>
      </c>
    </row>
    <row r="119" s="1" customFormat="1" ht="16.5" customHeight="1">
      <c r="B119" s="36"/>
      <c r="C119" s="204" t="s">
        <v>213</v>
      </c>
      <c r="D119" s="204" t="s">
        <v>133</v>
      </c>
      <c r="E119" s="205" t="s">
        <v>214</v>
      </c>
      <c r="F119" s="206" t="s">
        <v>215</v>
      </c>
      <c r="G119" s="207" t="s">
        <v>141</v>
      </c>
      <c r="H119" s="208">
        <v>0.14699999999999999</v>
      </c>
      <c r="I119" s="209"/>
      <c r="J119" s="210">
        <f>ROUND(I119*H119,2)</f>
        <v>0</v>
      </c>
      <c r="K119" s="206" t="s">
        <v>1</v>
      </c>
      <c r="L119" s="41"/>
      <c r="M119" s="211" t="s">
        <v>1</v>
      </c>
      <c r="N119" s="212" t="s">
        <v>43</v>
      </c>
      <c r="O119" s="77"/>
      <c r="P119" s="213">
        <f>O119*H119</f>
        <v>0</v>
      </c>
      <c r="Q119" s="213">
        <v>0</v>
      </c>
      <c r="R119" s="213">
        <f>Q119*H119</f>
        <v>0</v>
      </c>
      <c r="S119" s="213">
        <v>0</v>
      </c>
      <c r="T119" s="214">
        <f>S119*H119</f>
        <v>0</v>
      </c>
      <c r="AR119" s="15" t="s">
        <v>137</v>
      </c>
      <c r="AT119" s="15" t="s">
        <v>133</v>
      </c>
      <c r="AU119" s="15" t="s">
        <v>82</v>
      </c>
      <c r="AY119" s="15" t="s">
        <v>130</v>
      </c>
      <c r="BE119" s="215">
        <f>IF(N119="základní",J119,0)</f>
        <v>0</v>
      </c>
      <c r="BF119" s="215">
        <f>IF(N119="snížená",J119,0)</f>
        <v>0</v>
      </c>
      <c r="BG119" s="215">
        <f>IF(N119="zákl. přenesená",J119,0)</f>
        <v>0</v>
      </c>
      <c r="BH119" s="215">
        <f>IF(N119="sníž. přenesená",J119,0)</f>
        <v>0</v>
      </c>
      <c r="BI119" s="215">
        <f>IF(N119="nulová",J119,0)</f>
        <v>0</v>
      </c>
      <c r="BJ119" s="15" t="s">
        <v>80</v>
      </c>
      <c r="BK119" s="215">
        <f>ROUND(I119*H119,2)</f>
        <v>0</v>
      </c>
      <c r="BL119" s="15" t="s">
        <v>137</v>
      </c>
      <c r="BM119" s="15" t="s">
        <v>216</v>
      </c>
    </row>
    <row r="120" s="1" customFormat="1" ht="16.5" customHeight="1">
      <c r="B120" s="36"/>
      <c r="C120" s="204" t="s">
        <v>217</v>
      </c>
      <c r="D120" s="204" t="s">
        <v>133</v>
      </c>
      <c r="E120" s="205" t="s">
        <v>218</v>
      </c>
      <c r="F120" s="206" t="s">
        <v>219</v>
      </c>
      <c r="G120" s="207" t="s">
        <v>158</v>
      </c>
      <c r="H120" s="208">
        <v>0.68999999999999995</v>
      </c>
      <c r="I120" s="209"/>
      <c r="J120" s="210">
        <f>ROUND(I120*H120,2)</f>
        <v>0</v>
      </c>
      <c r="K120" s="206" t="s">
        <v>1</v>
      </c>
      <c r="L120" s="41"/>
      <c r="M120" s="211" t="s">
        <v>1</v>
      </c>
      <c r="N120" s="212" t="s">
        <v>43</v>
      </c>
      <c r="O120" s="77"/>
      <c r="P120" s="213">
        <f>O120*H120</f>
        <v>0</v>
      </c>
      <c r="Q120" s="213">
        <v>0</v>
      </c>
      <c r="R120" s="213">
        <f>Q120*H120</f>
        <v>0</v>
      </c>
      <c r="S120" s="213">
        <v>0</v>
      </c>
      <c r="T120" s="214">
        <f>S120*H120</f>
        <v>0</v>
      </c>
      <c r="AR120" s="15" t="s">
        <v>137</v>
      </c>
      <c r="AT120" s="15" t="s">
        <v>133</v>
      </c>
      <c r="AU120" s="15" t="s">
        <v>82</v>
      </c>
      <c r="AY120" s="15" t="s">
        <v>130</v>
      </c>
      <c r="BE120" s="215">
        <f>IF(N120="základní",J120,0)</f>
        <v>0</v>
      </c>
      <c r="BF120" s="215">
        <f>IF(N120="snížená",J120,0)</f>
        <v>0</v>
      </c>
      <c r="BG120" s="215">
        <f>IF(N120="zákl. přenesená",J120,0)</f>
        <v>0</v>
      </c>
      <c r="BH120" s="215">
        <f>IF(N120="sníž. přenesená",J120,0)</f>
        <v>0</v>
      </c>
      <c r="BI120" s="215">
        <f>IF(N120="nulová",J120,0)</f>
        <v>0</v>
      </c>
      <c r="BJ120" s="15" t="s">
        <v>80</v>
      </c>
      <c r="BK120" s="215">
        <f>ROUND(I120*H120,2)</f>
        <v>0</v>
      </c>
      <c r="BL120" s="15" t="s">
        <v>137</v>
      </c>
      <c r="BM120" s="15" t="s">
        <v>220</v>
      </c>
    </row>
    <row r="121" s="11" customFormat="1">
      <c r="B121" s="216"/>
      <c r="C121" s="217"/>
      <c r="D121" s="218" t="s">
        <v>143</v>
      </c>
      <c r="E121" s="219" t="s">
        <v>1</v>
      </c>
      <c r="F121" s="220" t="s">
        <v>221</v>
      </c>
      <c r="G121" s="217"/>
      <c r="H121" s="221">
        <v>0.68999999999999995</v>
      </c>
      <c r="I121" s="222"/>
      <c r="J121" s="217"/>
      <c r="K121" s="217"/>
      <c r="L121" s="223"/>
      <c r="M121" s="224"/>
      <c r="N121" s="225"/>
      <c r="O121" s="225"/>
      <c r="P121" s="225"/>
      <c r="Q121" s="225"/>
      <c r="R121" s="225"/>
      <c r="S121" s="225"/>
      <c r="T121" s="226"/>
      <c r="AT121" s="227" t="s">
        <v>143</v>
      </c>
      <c r="AU121" s="227" t="s">
        <v>82</v>
      </c>
      <c r="AV121" s="11" t="s">
        <v>82</v>
      </c>
      <c r="AW121" s="11" t="s">
        <v>34</v>
      </c>
      <c r="AX121" s="11" t="s">
        <v>72</v>
      </c>
      <c r="AY121" s="227" t="s">
        <v>130</v>
      </c>
    </row>
    <row r="122" s="12" customFormat="1">
      <c r="B122" s="228"/>
      <c r="C122" s="229"/>
      <c r="D122" s="218" t="s">
        <v>143</v>
      </c>
      <c r="E122" s="230" t="s">
        <v>1</v>
      </c>
      <c r="F122" s="231" t="s">
        <v>146</v>
      </c>
      <c r="G122" s="229"/>
      <c r="H122" s="232">
        <v>0.68999999999999995</v>
      </c>
      <c r="I122" s="233"/>
      <c r="J122" s="229"/>
      <c r="K122" s="229"/>
      <c r="L122" s="234"/>
      <c r="M122" s="235"/>
      <c r="N122" s="236"/>
      <c r="O122" s="236"/>
      <c r="P122" s="236"/>
      <c r="Q122" s="236"/>
      <c r="R122" s="236"/>
      <c r="S122" s="236"/>
      <c r="T122" s="237"/>
      <c r="AT122" s="238" t="s">
        <v>143</v>
      </c>
      <c r="AU122" s="238" t="s">
        <v>82</v>
      </c>
      <c r="AV122" s="12" t="s">
        <v>137</v>
      </c>
      <c r="AW122" s="12" t="s">
        <v>34</v>
      </c>
      <c r="AX122" s="12" t="s">
        <v>80</v>
      </c>
      <c r="AY122" s="238" t="s">
        <v>130</v>
      </c>
    </row>
    <row r="123" s="1" customFormat="1" ht="16.5" customHeight="1">
      <c r="B123" s="36"/>
      <c r="C123" s="204" t="s">
        <v>222</v>
      </c>
      <c r="D123" s="204" t="s">
        <v>133</v>
      </c>
      <c r="E123" s="205" t="s">
        <v>223</v>
      </c>
      <c r="F123" s="206" t="s">
        <v>224</v>
      </c>
      <c r="G123" s="207" t="s">
        <v>225</v>
      </c>
      <c r="H123" s="208">
        <v>4.5999999999999996</v>
      </c>
      <c r="I123" s="209"/>
      <c r="J123" s="210">
        <f>ROUND(I123*H123,2)</f>
        <v>0</v>
      </c>
      <c r="K123" s="206" t="s">
        <v>1</v>
      </c>
      <c r="L123" s="41"/>
      <c r="M123" s="211" t="s">
        <v>1</v>
      </c>
      <c r="N123" s="212" t="s">
        <v>43</v>
      </c>
      <c r="O123" s="77"/>
      <c r="P123" s="213">
        <f>O123*H123</f>
        <v>0</v>
      </c>
      <c r="Q123" s="213">
        <v>0</v>
      </c>
      <c r="R123" s="213">
        <f>Q123*H123</f>
        <v>0</v>
      </c>
      <c r="S123" s="213">
        <v>0</v>
      </c>
      <c r="T123" s="214">
        <f>S123*H123</f>
        <v>0</v>
      </c>
      <c r="AR123" s="15" t="s">
        <v>137</v>
      </c>
      <c r="AT123" s="15" t="s">
        <v>133</v>
      </c>
      <c r="AU123" s="15" t="s">
        <v>82</v>
      </c>
      <c r="AY123" s="15" t="s">
        <v>130</v>
      </c>
      <c r="BE123" s="215">
        <f>IF(N123="základní",J123,0)</f>
        <v>0</v>
      </c>
      <c r="BF123" s="215">
        <f>IF(N123="snížená",J123,0)</f>
        <v>0</v>
      </c>
      <c r="BG123" s="215">
        <f>IF(N123="zákl. přenesená",J123,0)</f>
        <v>0</v>
      </c>
      <c r="BH123" s="215">
        <f>IF(N123="sníž. přenesená",J123,0)</f>
        <v>0</v>
      </c>
      <c r="BI123" s="215">
        <f>IF(N123="nulová",J123,0)</f>
        <v>0</v>
      </c>
      <c r="BJ123" s="15" t="s">
        <v>80</v>
      </c>
      <c r="BK123" s="215">
        <f>ROUND(I123*H123,2)</f>
        <v>0</v>
      </c>
      <c r="BL123" s="15" t="s">
        <v>137</v>
      </c>
      <c r="BM123" s="15" t="s">
        <v>226</v>
      </c>
    </row>
    <row r="124" s="11" customFormat="1">
      <c r="B124" s="216"/>
      <c r="C124" s="217"/>
      <c r="D124" s="218" t="s">
        <v>143</v>
      </c>
      <c r="E124" s="219" t="s">
        <v>1</v>
      </c>
      <c r="F124" s="220" t="s">
        <v>227</v>
      </c>
      <c r="G124" s="217"/>
      <c r="H124" s="221">
        <v>4.5999999999999996</v>
      </c>
      <c r="I124" s="222"/>
      <c r="J124" s="217"/>
      <c r="K124" s="217"/>
      <c r="L124" s="223"/>
      <c r="M124" s="224"/>
      <c r="N124" s="225"/>
      <c r="O124" s="225"/>
      <c r="P124" s="225"/>
      <c r="Q124" s="225"/>
      <c r="R124" s="225"/>
      <c r="S124" s="225"/>
      <c r="T124" s="226"/>
      <c r="AT124" s="227" t="s">
        <v>143</v>
      </c>
      <c r="AU124" s="227" t="s">
        <v>82</v>
      </c>
      <c r="AV124" s="11" t="s">
        <v>82</v>
      </c>
      <c r="AW124" s="11" t="s">
        <v>34</v>
      </c>
      <c r="AX124" s="11" t="s">
        <v>72</v>
      </c>
      <c r="AY124" s="227" t="s">
        <v>130</v>
      </c>
    </row>
    <row r="125" s="12" customFormat="1">
      <c r="B125" s="228"/>
      <c r="C125" s="229"/>
      <c r="D125" s="218" t="s">
        <v>143</v>
      </c>
      <c r="E125" s="230" t="s">
        <v>1</v>
      </c>
      <c r="F125" s="231" t="s">
        <v>146</v>
      </c>
      <c r="G125" s="229"/>
      <c r="H125" s="232">
        <v>4.5999999999999996</v>
      </c>
      <c r="I125" s="233"/>
      <c r="J125" s="229"/>
      <c r="K125" s="229"/>
      <c r="L125" s="234"/>
      <c r="M125" s="235"/>
      <c r="N125" s="236"/>
      <c r="O125" s="236"/>
      <c r="P125" s="236"/>
      <c r="Q125" s="236"/>
      <c r="R125" s="236"/>
      <c r="S125" s="236"/>
      <c r="T125" s="237"/>
      <c r="AT125" s="238" t="s">
        <v>143</v>
      </c>
      <c r="AU125" s="238" t="s">
        <v>82</v>
      </c>
      <c r="AV125" s="12" t="s">
        <v>137</v>
      </c>
      <c r="AW125" s="12" t="s">
        <v>34</v>
      </c>
      <c r="AX125" s="12" t="s">
        <v>80</v>
      </c>
      <c r="AY125" s="238" t="s">
        <v>130</v>
      </c>
    </row>
    <row r="126" s="1" customFormat="1" ht="16.5" customHeight="1">
      <c r="B126" s="36"/>
      <c r="C126" s="204" t="s">
        <v>7</v>
      </c>
      <c r="D126" s="204" t="s">
        <v>133</v>
      </c>
      <c r="E126" s="205" t="s">
        <v>228</v>
      </c>
      <c r="F126" s="206" t="s">
        <v>229</v>
      </c>
      <c r="G126" s="207" t="s">
        <v>225</v>
      </c>
      <c r="H126" s="208">
        <v>4.2999999999999998</v>
      </c>
      <c r="I126" s="209"/>
      <c r="J126" s="210">
        <f>ROUND(I126*H126,2)</f>
        <v>0</v>
      </c>
      <c r="K126" s="206" t="s">
        <v>1</v>
      </c>
      <c r="L126" s="41"/>
      <c r="M126" s="211" t="s">
        <v>1</v>
      </c>
      <c r="N126" s="212" t="s">
        <v>43</v>
      </c>
      <c r="O126" s="77"/>
      <c r="P126" s="213">
        <f>O126*H126</f>
        <v>0</v>
      </c>
      <c r="Q126" s="213">
        <v>0</v>
      </c>
      <c r="R126" s="213">
        <f>Q126*H126</f>
        <v>0</v>
      </c>
      <c r="S126" s="213">
        <v>0</v>
      </c>
      <c r="T126" s="214">
        <f>S126*H126</f>
        <v>0</v>
      </c>
      <c r="AR126" s="15" t="s">
        <v>137</v>
      </c>
      <c r="AT126" s="15" t="s">
        <v>133</v>
      </c>
      <c r="AU126" s="15" t="s">
        <v>82</v>
      </c>
      <c r="AY126" s="15" t="s">
        <v>130</v>
      </c>
      <c r="BE126" s="215">
        <f>IF(N126="základní",J126,0)</f>
        <v>0</v>
      </c>
      <c r="BF126" s="215">
        <f>IF(N126="snížená",J126,0)</f>
        <v>0</v>
      </c>
      <c r="BG126" s="215">
        <f>IF(N126="zákl. přenesená",J126,0)</f>
        <v>0</v>
      </c>
      <c r="BH126" s="215">
        <f>IF(N126="sníž. přenesená",J126,0)</f>
        <v>0</v>
      </c>
      <c r="BI126" s="215">
        <f>IF(N126="nulová",J126,0)</f>
        <v>0</v>
      </c>
      <c r="BJ126" s="15" t="s">
        <v>80</v>
      </c>
      <c r="BK126" s="215">
        <f>ROUND(I126*H126,2)</f>
        <v>0</v>
      </c>
      <c r="BL126" s="15" t="s">
        <v>137</v>
      </c>
      <c r="BM126" s="15" t="s">
        <v>230</v>
      </c>
    </row>
    <row r="127" s="1" customFormat="1" ht="16.5" customHeight="1">
      <c r="B127" s="36"/>
      <c r="C127" s="204" t="s">
        <v>231</v>
      </c>
      <c r="D127" s="204" t="s">
        <v>133</v>
      </c>
      <c r="E127" s="205" t="s">
        <v>232</v>
      </c>
      <c r="F127" s="206" t="s">
        <v>233</v>
      </c>
      <c r="G127" s="207" t="s">
        <v>225</v>
      </c>
      <c r="H127" s="208">
        <v>4.9000000000000004</v>
      </c>
      <c r="I127" s="209"/>
      <c r="J127" s="210">
        <f>ROUND(I127*H127,2)</f>
        <v>0</v>
      </c>
      <c r="K127" s="206" t="s">
        <v>1</v>
      </c>
      <c r="L127" s="41"/>
      <c r="M127" s="211" t="s">
        <v>1</v>
      </c>
      <c r="N127" s="212" t="s">
        <v>43</v>
      </c>
      <c r="O127" s="77"/>
      <c r="P127" s="213">
        <f>O127*H127</f>
        <v>0</v>
      </c>
      <c r="Q127" s="213">
        <v>0</v>
      </c>
      <c r="R127" s="213">
        <f>Q127*H127</f>
        <v>0</v>
      </c>
      <c r="S127" s="213">
        <v>0</v>
      </c>
      <c r="T127" s="214">
        <f>S127*H127</f>
        <v>0</v>
      </c>
      <c r="AR127" s="15" t="s">
        <v>137</v>
      </c>
      <c r="AT127" s="15" t="s">
        <v>133</v>
      </c>
      <c r="AU127" s="15" t="s">
        <v>82</v>
      </c>
      <c r="AY127" s="15" t="s">
        <v>130</v>
      </c>
      <c r="BE127" s="215">
        <f>IF(N127="základní",J127,0)</f>
        <v>0</v>
      </c>
      <c r="BF127" s="215">
        <f>IF(N127="snížená",J127,0)</f>
        <v>0</v>
      </c>
      <c r="BG127" s="215">
        <f>IF(N127="zákl. přenesená",J127,0)</f>
        <v>0</v>
      </c>
      <c r="BH127" s="215">
        <f>IF(N127="sníž. přenesená",J127,0)</f>
        <v>0</v>
      </c>
      <c r="BI127" s="215">
        <f>IF(N127="nulová",J127,0)</f>
        <v>0</v>
      </c>
      <c r="BJ127" s="15" t="s">
        <v>80</v>
      </c>
      <c r="BK127" s="215">
        <f>ROUND(I127*H127,2)</f>
        <v>0</v>
      </c>
      <c r="BL127" s="15" t="s">
        <v>137</v>
      </c>
      <c r="BM127" s="15" t="s">
        <v>234</v>
      </c>
    </row>
    <row r="128" s="1" customFormat="1" ht="16.5" customHeight="1">
      <c r="B128" s="36"/>
      <c r="C128" s="204" t="s">
        <v>235</v>
      </c>
      <c r="D128" s="204" t="s">
        <v>133</v>
      </c>
      <c r="E128" s="205" t="s">
        <v>236</v>
      </c>
      <c r="F128" s="206" t="s">
        <v>237</v>
      </c>
      <c r="G128" s="207" t="s">
        <v>158</v>
      </c>
      <c r="H128" s="208">
        <v>0.68999999999999995</v>
      </c>
      <c r="I128" s="209"/>
      <c r="J128" s="210">
        <f>ROUND(I128*H128,2)</f>
        <v>0</v>
      </c>
      <c r="K128" s="206" t="s">
        <v>1</v>
      </c>
      <c r="L128" s="41"/>
      <c r="M128" s="211" t="s">
        <v>1</v>
      </c>
      <c r="N128" s="212" t="s">
        <v>43</v>
      </c>
      <c r="O128" s="77"/>
      <c r="P128" s="213">
        <f>O128*H128</f>
        <v>0</v>
      </c>
      <c r="Q128" s="213">
        <v>0</v>
      </c>
      <c r="R128" s="213">
        <f>Q128*H128</f>
        <v>0</v>
      </c>
      <c r="S128" s="213">
        <v>0</v>
      </c>
      <c r="T128" s="214">
        <f>S128*H128</f>
        <v>0</v>
      </c>
      <c r="AR128" s="15" t="s">
        <v>137</v>
      </c>
      <c r="AT128" s="15" t="s">
        <v>133</v>
      </c>
      <c r="AU128" s="15" t="s">
        <v>82</v>
      </c>
      <c r="AY128" s="15" t="s">
        <v>130</v>
      </c>
      <c r="BE128" s="215">
        <f>IF(N128="základní",J128,0)</f>
        <v>0</v>
      </c>
      <c r="BF128" s="215">
        <f>IF(N128="snížená",J128,0)</f>
        <v>0</v>
      </c>
      <c r="BG128" s="215">
        <f>IF(N128="zákl. přenesená",J128,0)</f>
        <v>0</v>
      </c>
      <c r="BH128" s="215">
        <f>IF(N128="sníž. přenesená",J128,0)</f>
        <v>0</v>
      </c>
      <c r="BI128" s="215">
        <f>IF(N128="nulová",J128,0)</f>
        <v>0</v>
      </c>
      <c r="BJ128" s="15" t="s">
        <v>80</v>
      </c>
      <c r="BK128" s="215">
        <f>ROUND(I128*H128,2)</f>
        <v>0</v>
      </c>
      <c r="BL128" s="15" t="s">
        <v>137</v>
      </c>
      <c r="BM128" s="15" t="s">
        <v>238</v>
      </c>
    </row>
    <row r="129" s="11" customFormat="1">
      <c r="B129" s="216"/>
      <c r="C129" s="217"/>
      <c r="D129" s="218" t="s">
        <v>143</v>
      </c>
      <c r="E129" s="219" t="s">
        <v>1</v>
      </c>
      <c r="F129" s="220" t="s">
        <v>221</v>
      </c>
      <c r="G129" s="217"/>
      <c r="H129" s="221">
        <v>0.68999999999999995</v>
      </c>
      <c r="I129" s="222"/>
      <c r="J129" s="217"/>
      <c r="K129" s="217"/>
      <c r="L129" s="223"/>
      <c r="M129" s="224"/>
      <c r="N129" s="225"/>
      <c r="O129" s="225"/>
      <c r="P129" s="225"/>
      <c r="Q129" s="225"/>
      <c r="R129" s="225"/>
      <c r="S129" s="225"/>
      <c r="T129" s="226"/>
      <c r="AT129" s="227" t="s">
        <v>143</v>
      </c>
      <c r="AU129" s="227" t="s">
        <v>82</v>
      </c>
      <c r="AV129" s="11" t="s">
        <v>82</v>
      </c>
      <c r="AW129" s="11" t="s">
        <v>34</v>
      </c>
      <c r="AX129" s="11" t="s">
        <v>72</v>
      </c>
      <c r="AY129" s="227" t="s">
        <v>130</v>
      </c>
    </row>
    <row r="130" s="12" customFormat="1">
      <c r="B130" s="228"/>
      <c r="C130" s="229"/>
      <c r="D130" s="218" t="s">
        <v>143</v>
      </c>
      <c r="E130" s="230" t="s">
        <v>1</v>
      </c>
      <c r="F130" s="231" t="s">
        <v>146</v>
      </c>
      <c r="G130" s="229"/>
      <c r="H130" s="232">
        <v>0.68999999999999995</v>
      </c>
      <c r="I130" s="233"/>
      <c r="J130" s="229"/>
      <c r="K130" s="229"/>
      <c r="L130" s="234"/>
      <c r="M130" s="235"/>
      <c r="N130" s="236"/>
      <c r="O130" s="236"/>
      <c r="P130" s="236"/>
      <c r="Q130" s="236"/>
      <c r="R130" s="236"/>
      <c r="S130" s="236"/>
      <c r="T130" s="237"/>
      <c r="AT130" s="238" t="s">
        <v>143</v>
      </c>
      <c r="AU130" s="238" t="s">
        <v>82</v>
      </c>
      <c r="AV130" s="12" t="s">
        <v>137</v>
      </c>
      <c r="AW130" s="12" t="s">
        <v>34</v>
      </c>
      <c r="AX130" s="12" t="s">
        <v>80</v>
      </c>
      <c r="AY130" s="238" t="s">
        <v>130</v>
      </c>
    </row>
    <row r="131" s="1" customFormat="1" ht="16.5" customHeight="1">
      <c r="B131" s="36"/>
      <c r="C131" s="204" t="s">
        <v>239</v>
      </c>
      <c r="D131" s="204" t="s">
        <v>133</v>
      </c>
      <c r="E131" s="205" t="s">
        <v>240</v>
      </c>
      <c r="F131" s="206" t="s">
        <v>241</v>
      </c>
      <c r="G131" s="207" t="s">
        <v>158</v>
      </c>
      <c r="H131" s="208">
        <v>1.47</v>
      </c>
      <c r="I131" s="209"/>
      <c r="J131" s="210">
        <f>ROUND(I131*H131,2)</f>
        <v>0</v>
      </c>
      <c r="K131" s="206" t="s">
        <v>1</v>
      </c>
      <c r="L131" s="41"/>
      <c r="M131" s="211" t="s">
        <v>1</v>
      </c>
      <c r="N131" s="212" t="s">
        <v>43</v>
      </c>
      <c r="O131" s="77"/>
      <c r="P131" s="213">
        <f>O131*H131</f>
        <v>0</v>
      </c>
      <c r="Q131" s="213">
        <v>0</v>
      </c>
      <c r="R131" s="213">
        <f>Q131*H131</f>
        <v>0</v>
      </c>
      <c r="S131" s="213">
        <v>0</v>
      </c>
      <c r="T131" s="214">
        <f>S131*H131</f>
        <v>0</v>
      </c>
      <c r="AR131" s="15" t="s">
        <v>137</v>
      </c>
      <c r="AT131" s="15" t="s">
        <v>133</v>
      </c>
      <c r="AU131" s="15" t="s">
        <v>82</v>
      </c>
      <c r="AY131" s="15" t="s">
        <v>130</v>
      </c>
      <c r="BE131" s="215">
        <f>IF(N131="základní",J131,0)</f>
        <v>0</v>
      </c>
      <c r="BF131" s="215">
        <f>IF(N131="snížená",J131,0)</f>
        <v>0</v>
      </c>
      <c r="BG131" s="215">
        <f>IF(N131="zákl. přenesená",J131,0)</f>
        <v>0</v>
      </c>
      <c r="BH131" s="215">
        <f>IF(N131="sníž. přenesená",J131,0)</f>
        <v>0</v>
      </c>
      <c r="BI131" s="215">
        <f>IF(N131="nulová",J131,0)</f>
        <v>0</v>
      </c>
      <c r="BJ131" s="15" t="s">
        <v>80</v>
      </c>
      <c r="BK131" s="215">
        <f>ROUND(I131*H131,2)</f>
        <v>0</v>
      </c>
      <c r="BL131" s="15" t="s">
        <v>137</v>
      </c>
      <c r="BM131" s="15" t="s">
        <v>242</v>
      </c>
    </row>
    <row r="132" s="11" customFormat="1">
      <c r="B132" s="216"/>
      <c r="C132" s="217"/>
      <c r="D132" s="218" t="s">
        <v>143</v>
      </c>
      <c r="E132" s="219" t="s">
        <v>1</v>
      </c>
      <c r="F132" s="220" t="s">
        <v>243</v>
      </c>
      <c r="G132" s="217"/>
      <c r="H132" s="221">
        <v>1.47</v>
      </c>
      <c r="I132" s="222"/>
      <c r="J132" s="217"/>
      <c r="K132" s="217"/>
      <c r="L132" s="223"/>
      <c r="M132" s="224"/>
      <c r="N132" s="225"/>
      <c r="O132" s="225"/>
      <c r="P132" s="225"/>
      <c r="Q132" s="225"/>
      <c r="R132" s="225"/>
      <c r="S132" s="225"/>
      <c r="T132" s="226"/>
      <c r="AT132" s="227" t="s">
        <v>143</v>
      </c>
      <c r="AU132" s="227" t="s">
        <v>82</v>
      </c>
      <c r="AV132" s="11" t="s">
        <v>82</v>
      </c>
      <c r="AW132" s="11" t="s">
        <v>34</v>
      </c>
      <c r="AX132" s="11" t="s">
        <v>72</v>
      </c>
      <c r="AY132" s="227" t="s">
        <v>130</v>
      </c>
    </row>
    <row r="133" s="12" customFormat="1">
      <c r="B133" s="228"/>
      <c r="C133" s="229"/>
      <c r="D133" s="218" t="s">
        <v>143</v>
      </c>
      <c r="E133" s="230" t="s">
        <v>1</v>
      </c>
      <c r="F133" s="231" t="s">
        <v>146</v>
      </c>
      <c r="G133" s="229"/>
      <c r="H133" s="232">
        <v>1.47</v>
      </c>
      <c r="I133" s="233"/>
      <c r="J133" s="229"/>
      <c r="K133" s="229"/>
      <c r="L133" s="234"/>
      <c r="M133" s="235"/>
      <c r="N133" s="236"/>
      <c r="O133" s="236"/>
      <c r="P133" s="236"/>
      <c r="Q133" s="236"/>
      <c r="R133" s="236"/>
      <c r="S133" s="236"/>
      <c r="T133" s="237"/>
      <c r="AT133" s="238" t="s">
        <v>143</v>
      </c>
      <c r="AU133" s="238" t="s">
        <v>82</v>
      </c>
      <c r="AV133" s="12" t="s">
        <v>137</v>
      </c>
      <c r="AW133" s="12" t="s">
        <v>34</v>
      </c>
      <c r="AX133" s="12" t="s">
        <v>80</v>
      </c>
      <c r="AY133" s="238" t="s">
        <v>130</v>
      </c>
    </row>
    <row r="134" s="10" customFormat="1" ht="22.8" customHeight="1">
      <c r="B134" s="188"/>
      <c r="C134" s="189"/>
      <c r="D134" s="190" t="s">
        <v>71</v>
      </c>
      <c r="E134" s="202" t="s">
        <v>244</v>
      </c>
      <c r="F134" s="202" t="s">
        <v>245</v>
      </c>
      <c r="G134" s="189"/>
      <c r="H134" s="189"/>
      <c r="I134" s="192"/>
      <c r="J134" s="203">
        <f>BK134</f>
        <v>0</v>
      </c>
      <c r="K134" s="189"/>
      <c r="L134" s="194"/>
      <c r="M134" s="195"/>
      <c r="N134" s="196"/>
      <c r="O134" s="196"/>
      <c r="P134" s="197">
        <f>SUM(P135:P141)</f>
        <v>0</v>
      </c>
      <c r="Q134" s="196"/>
      <c r="R134" s="197">
        <f>SUM(R135:R141)</f>
        <v>0</v>
      </c>
      <c r="S134" s="196"/>
      <c r="T134" s="198">
        <f>SUM(T135:T141)</f>
        <v>0</v>
      </c>
      <c r="AR134" s="199" t="s">
        <v>80</v>
      </c>
      <c r="AT134" s="200" t="s">
        <v>71</v>
      </c>
      <c r="AU134" s="200" t="s">
        <v>80</v>
      </c>
      <c r="AY134" s="199" t="s">
        <v>130</v>
      </c>
      <c r="BK134" s="201">
        <f>SUM(BK135:BK141)</f>
        <v>0</v>
      </c>
    </row>
    <row r="135" s="1" customFormat="1" ht="16.5" customHeight="1">
      <c r="B135" s="36"/>
      <c r="C135" s="204" t="s">
        <v>246</v>
      </c>
      <c r="D135" s="204" t="s">
        <v>133</v>
      </c>
      <c r="E135" s="205" t="s">
        <v>247</v>
      </c>
      <c r="F135" s="206" t="s">
        <v>248</v>
      </c>
      <c r="G135" s="207" t="s">
        <v>136</v>
      </c>
      <c r="H135" s="208">
        <v>0.46899999999999997</v>
      </c>
      <c r="I135" s="209"/>
      <c r="J135" s="210">
        <f>ROUND(I135*H135,2)</f>
        <v>0</v>
      </c>
      <c r="K135" s="206" t="s">
        <v>1</v>
      </c>
      <c r="L135" s="41"/>
      <c r="M135" s="211" t="s">
        <v>1</v>
      </c>
      <c r="N135" s="212" t="s">
        <v>43</v>
      </c>
      <c r="O135" s="77"/>
      <c r="P135" s="213">
        <f>O135*H135</f>
        <v>0</v>
      </c>
      <c r="Q135" s="213">
        <v>0</v>
      </c>
      <c r="R135" s="213">
        <f>Q135*H135</f>
        <v>0</v>
      </c>
      <c r="S135" s="213">
        <v>0</v>
      </c>
      <c r="T135" s="214">
        <f>S135*H135</f>
        <v>0</v>
      </c>
      <c r="AR135" s="15" t="s">
        <v>137</v>
      </c>
      <c r="AT135" s="15" t="s">
        <v>133</v>
      </c>
      <c r="AU135" s="15" t="s">
        <v>82</v>
      </c>
      <c r="AY135" s="15" t="s">
        <v>130</v>
      </c>
      <c r="BE135" s="215">
        <f>IF(N135="základní",J135,0)</f>
        <v>0</v>
      </c>
      <c r="BF135" s="215">
        <f>IF(N135="snížená",J135,0)</f>
        <v>0</v>
      </c>
      <c r="BG135" s="215">
        <f>IF(N135="zákl. přenesená",J135,0)</f>
        <v>0</v>
      </c>
      <c r="BH135" s="215">
        <f>IF(N135="sníž. přenesená",J135,0)</f>
        <v>0</v>
      </c>
      <c r="BI135" s="215">
        <f>IF(N135="nulová",J135,0)</f>
        <v>0</v>
      </c>
      <c r="BJ135" s="15" t="s">
        <v>80</v>
      </c>
      <c r="BK135" s="215">
        <f>ROUND(I135*H135,2)</f>
        <v>0</v>
      </c>
      <c r="BL135" s="15" t="s">
        <v>137</v>
      </c>
      <c r="BM135" s="15" t="s">
        <v>249</v>
      </c>
    </row>
    <row r="136" s="1" customFormat="1" ht="16.5" customHeight="1">
      <c r="B136" s="36"/>
      <c r="C136" s="204" t="s">
        <v>250</v>
      </c>
      <c r="D136" s="204" t="s">
        <v>133</v>
      </c>
      <c r="E136" s="205" t="s">
        <v>251</v>
      </c>
      <c r="F136" s="206" t="s">
        <v>252</v>
      </c>
      <c r="G136" s="207" t="s">
        <v>136</v>
      </c>
      <c r="H136" s="208">
        <v>0.46899999999999997</v>
      </c>
      <c r="I136" s="209"/>
      <c r="J136" s="210">
        <f>ROUND(I136*H136,2)</f>
        <v>0</v>
      </c>
      <c r="K136" s="206" t="s">
        <v>1</v>
      </c>
      <c r="L136" s="41"/>
      <c r="M136" s="211" t="s">
        <v>1</v>
      </c>
      <c r="N136" s="212" t="s">
        <v>43</v>
      </c>
      <c r="O136" s="77"/>
      <c r="P136" s="213">
        <f>O136*H136</f>
        <v>0</v>
      </c>
      <c r="Q136" s="213">
        <v>0</v>
      </c>
      <c r="R136" s="213">
        <f>Q136*H136</f>
        <v>0</v>
      </c>
      <c r="S136" s="213">
        <v>0</v>
      </c>
      <c r="T136" s="214">
        <f>S136*H136</f>
        <v>0</v>
      </c>
      <c r="AR136" s="15" t="s">
        <v>137</v>
      </c>
      <c r="AT136" s="15" t="s">
        <v>133</v>
      </c>
      <c r="AU136" s="15" t="s">
        <v>82</v>
      </c>
      <c r="AY136" s="15" t="s">
        <v>130</v>
      </c>
      <c r="BE136" s="215">
        <f>IF(N136="základní",J136,0)</f>
        <v>0</v>
      </c>
      <c r="BF136" s="215">
        <f>IF(N136="snížená",J136,0)</f>
        <v>0</v>
      </c>
      <c r="BG136" s="215">
        <f>IF(N136="zákl. přenesená",J136,0)</f>
        <v>0</v>
      </c>
      <c r="BH136" s="215">
        <f>IF(N136="sníž. přenesená",J136,0)</f>
        <v>0</v>
      </c>
      <c r="BI136" s="215">
        <f>IF(N136="nulová",J136,0)</f>
        <v>0</v>
      </c>
      <c r="BJ136" s="15" t="s">
        <v>80</v>
      </c>
      <c r="BK136" s="215">
        <f>ROUND(I136*H136,2)</f>
        <v>0</v>
      </c>
      <c r="BL136" s="15" t="s">
        <v>137</v>
      </c>
      <c r="BM136" s="15" t="s">
        <v>253</v>
      </c>
    </row>
    <row r="137" s="1" customFormat="1" ht="16.5" customHeight="1">
      <c r="B137" s="36"/>
      <c r="C137" s="204" t="s">
        <v>254</v>
      </c>
      <c r="D137" s="204" t="s">
        <v>133</v>
      </c>
      <c r="E137" s="205" t="s">
        <v>255</v>
      </c>
      <c r="F137" s="206" t="s">
        <v>256</v>
      </c>
      <c r="G137" s="207" t="s">
        <v>136</v>
      </c>
      <c r="H137" s="208">
        <v>13.717000000000001</v>
      </c>
      <c r="I137" s="209"/>
      <c r="J137" s="210">
        <f>ROUND(I137*H137,2)</f>
        <v>0</v>
      </c>
      <c r="K137" s="206" t="s">
        <v>1</v>
      </c>
      <c r="L137" s="41"/>
      <c r="M137" s="211" t="s">
        <v>1</v>
      </c>
      <c r="N137" s="212" t="s">
        <v>43</v>
      </c>
      <c r="O137" s="77"/>
      <c r="P137" s="213">
        <f>O137*H137</f>
        <v>0</v>
      </c>
      <c r="Q137" s="213">
        <v>0</v>
      </c>
      <c r="R137" s="213">
        <f>Q137*H137</f>
        <v>0</v>
      </c>
      <c r="S137" s="213">
        <v>0</v>
      </c>
      <c r="T137" s="214">
        <f>S137*H137</f>
        <v>0</v>
      </c>
      <c r="AR137" s="15" t="s">
        <v>137</v>
      </c>
      <c r="AT137" s="15" t="s">
        <v>133</v>
      </c>
      <c r="AU137" s="15" t="s">
        <v>82</v>
      </c>
      <c r="AY137" s="15" t="s">
        <v>130</v>
      </c>
      <c r="BE137" s="215">
        <f>IF(N137="základní",J137,0)</f>
        <v>0</v>
      </c>
      <c r="BF137" s="215">
        <f>IF(N137="snížená",J137,0)</f>
        <v>0</v>
      </c>
      <c r="BG137" s="215">
        <f>IF(N137="zákl. přenesená",J137,0)</f>
        <v>0</v>
      </c>
      <c r="BH137" s="215">
        <f>IF(N137="sníž. přenesená",J137,0)</f>
        <v>0</v>
      </c>
      <c r="BI137" s="215">
        <f>IF(N137="nulová",J137,0)</f>
        <v>0</v>
      </c>
      <c r="BJ137" s="15" t="s">
        <v>80</v>
      </c>
      <c r="BK137" s="215">
        <f>ROUND(I137*H137,2)</f>
        <v>0</v>
      </c>
      <c r="BL137" s="15" t="s">
        <v>137</v>
      </c>
      <c r="BM137" s="15" t="s">
        <v>257</v>
      </c>
    </row>
    <row r="138" s="11" customFormat="1">
      <c r="B138" s="216"/>
      <c r="C138" s="217"/>
      <c r="D138" s="218" t="s">
        <v>143</v>
      </c>
      <c r="E138" s="219" t="s">
        <v>1</v>
      </c>
      <c r="F138" s="220" t="s">
        <v>258</v>
      </c>
      <c r="G138" s="217"/>
      <c r="H138" s="221">
        <v>13.717000000000001</v>
      </c>
      <c r="I138" s="222"/>
      <c r="J138" s="217"/>
      <c r="K138" s="217"/>
      <c r="L138" s="223"/>
      <c r="M138" s="224"/>
      <c r="N138" s="225"/>
      <c r="O138" s="225"/>
      <c r="P138" s="225"/>
      <c r="Q138" s="225"/>
      <c r="R138" s="225"/>
      <c r="S138" s="225"/>
      <c r="T138" s="226"/>
      <c r="AT138" s="227" t="s">
        <v>143</v>
      </c>
      <c r="AU138" s="227" t="s">
        <v>82</v>
      </c>
      <c r="AV138" s="11" t="s">
        <v>82</v>
      </c>
      <c r="AW138" s="11" t="s">
        <v>34</v>
      </c>
      <c r="AX138" s="11" t="s">
        <v>72</v>
      </c>
      <c r="AY138" s="227" t="s">
        <v>130</v>
      </c>
    </row>
    <row r="139" s="12" customFormat="1">
      <c r="B139" s="228"/>
      <c r="C139" s="229"/>
      <c r="D139" s="218" t="s">
        <v>143</v>
      </c>
      <c r="E139" s="230" t="s">
        <v>1</v>
      </c>
      <c r="F139" s="231" t="s">
        <v>146</v>
      </c>
      <c r="G139" s="229"/>
      <c r="H139" s="232">
        <v>13.717000000000001</v>
      </c>
      <c r="I139" s="233"/>
      <c r="J139" s="229"/>
      <c r="K139" s="229"/>
      <c r="L139" s="234"/>
      <c r="M139" s="235"/>
      <c r="N139" s="236"/>
      <c r="O139" s="236"/>
      <c r="P139" s="236"/>
      <c r="Q139" s="236"/>
      <c r="R139" s="236"/>
      <c r="S139" s="236"/>
      <c r="T139" s="237"/>
      <c r="AT139" s="238" t="s">
        <v>143</v>
      </c>
      <c r="AU139" s="238" t="s">
        <v>82</v>
      </c>
      <c r="AV139" s="12" t="s">
        <v>137</v>
      </c>
      <c r="AW139" s="12" t="s">
        <v>34</v>
      </c>
      <c r="AX139" s="12" t="s">
        <v>80</v>
      </c>
      <c r="AY139" s="238" t="s">
        <v>130</v>
      </c>
    </row>
    <row r="140" s="1" customFormat="1" ht="16.5" customHeight="1">
      <c r="B140" s="36"/>
      <c r="C140" s="204" t="s">
        <v>259</v>
      </c>
      <c r="D140" s="204" t="s">
        <v>133</v>
      </c>
      <c r="E140" s="205" t="s">
        <v>260</v>
      </c>
      <c r="F140" s="206" t="s">
        <v>261</v>
      </c>
      <c r="G140" s="207" t="s">
        <v>136</v>
      </c>
      <c r="H140" s="208">
        <v>0.46899999999999997</v>
      </c>
      <c r="I140" s="209"/>
      <c r="J140" s="210">
        <f>ROUND(I140*H140,2)</f>
        <v>0</v>
      </c>
      <c r="K140" s="206" t="s">
        <v>1</v>
      </c>
      <c r="L140" s="41"/>
      <c r="M140" s="211" t="s">
        <v>1</v>
      </c>
      <c r="N140" s="212" t="s">
        <v>43</v>
      </c>
      <c r="O140" s="77"/>
      <c r="P140" s="213">
        <f>O140*H140</f>
        <v>0</v>
      </c>
      <c r="Q140" s="213">
        <v>0</v>
      </c>
      <c r="R140" s="213">
        <f>Q140*H140</f>
        <v>0</v>
      </c>
      <c r="S140" s="213">
        <v>0</v>
      </c>
      <c r="T140" s="214">
        <f>S140*H140</f>
        <v>0</v>
      </c>
      <c r="AR140" s="15" t="s">
        <v>137</v>
      </c>
      <c r="AT140" s="15" t="s">
        <v>133</v>
      </c>
      <c r="AU140" s="15" t="s">
        <v>82</v>
      </c>
      <c r="AY140" s="15" t="s">
        <v>130</v>
      </c>
      <c r="BE140" s="215">
        <f>IF(N140="základní",J140,0)</f>
        <v>0</v>
      </c>
      <c r="BF140" s="215">
        <f>IF(N140="snížená",J140,0)</f>
        <v>0</v>
      </c>
      <c r="BG140" s="215">
        <f>IF(N140="zákl. přenesená",J140,0)</f>
        <v>0</v>
      </c>
      <c r="BH140" s="215">
        <f>IF(N140="sníž. přenesená",J140,0)</f>
        <v>0</v>
      </c>
      <c r="BI140" s="215">
        <f>IF(N140="nulová",J140,0)</f>
        <v>0</v>
      </c>
      <c r="BJ140" s="15" t="s">
        <v>80</v>
      </c>
      <c r="BK140" s="215">
        <f>ROUND(I140*H140,2)</f>
        <v>0</v>
      </c>
      <c r="BL140" s="15" t="s">
        <v>137</v>
      </c>
      <c r="BM140" s="15" t="s">
        <v>262</v>
      </c>
    </row>
    <row r="141" s="1" customFormat="1" ht="16.5" customHeight="1">
      <c r="B141" s="36"/>
      <c r="C141" s="204" t="s">
        <v>263</v>
      </c>
      <c r="D141" s="204" t="s">
        <v>133</v>
      </c>
      <c r="E141" s="205" t="s">
        <v>264</v>
      </c>
      <c r="F141" s="206" t="s">
        <v>265</v>
      </c>
      <c r="G141" s="207" t="s">
        <v>136</v>
      </c>
      <c r="H141" s="208">
        <v>0.46899999999999997</v>
      </c>
      <c r="I141" s="209"/>
      <c r="J141" s="210">
        <f>ROUND(I141*H141,2)</f>
        <v>0</v>
      </c>
      <c r="K141" s="206" t="s">
        <v>1</v>
      </c>
      <c r="L141" s="41"/>
      <c r="M141" s="211" t="s">
        <v>1</v>
      </c>
      <c r="N141" s="212" t="s">
        <v>43</v>
      </c>
      <c r="O141" s="77"/>
      <c r="P141" s="213">
        <f>O141*H141</f>
        <v>0</v>
      </c>
      <c r="Q141" s="213">
        <v>0</v>
      </c>
      <c r="R141" s="213">
        <f>Q141*H141</f>
        <v>0</v>
      </c>
      <c r="S141" s="213">
        <v>0</v>
      </c>
      <c r="T141" s="214">
        <f>S141*H141</f>
        <v>0</v>
      </c>
      <c r="AR141" s="15" t="s">
        <v>137</v>
      </c>
      <c r="AT141" s="15" t="s">
        <v>133</v>
      </c>
      <c r="AU141" s="15" t="s">
        <v>82</v>
      </c>
      <c r="AY141" s="15" t="s">
        <v>130</v>
      </c>
      <c r="BE141" s="215">
        <f>IF(N141="základní",J141,0)</f>
        <v>0</v>
      </c>
      <c r="BF141" s="215">
        <f>IF(N141="snížená",J141,0)</f>
        <v>0</v>
      </c>
      <c r="BG141" s="215">
        <f>IF(N141="zákl. přenesená",J141,0)</f>
        <v>0</v>
      </c>
      <c r="BH141" s="215">
        <f>IF(N141="sníž. přenesená",J141,0)</f>
        <v>0</v>
      </c>
      <c r="BI141" s="215">
        <f>IF(N141="nulová",J141,0)</f>
        <v>0</v>
      </c>
      <c r="BJ141" s="15" t="s">
        <v>80</v>
      </c>
      <c r="BK141" s="215">
        <f>ROUND(I141*H141,2)</f>
        <v>0</v>
      </c>
      <c r="BL141" s="15" t="s">
        <v>137</v>
      </c>
      <c r="BM141" s="15" t="s">
        <v>266</v>
      </c>
    </row>
    <row r="142" s="10" customFormat="1" ht="25.92" customHeight="1">
      <c r="B142" s="188"/>
      <c r="C142" s="189"/>
      <c r="D142" s="190" t="s">
        <v>71</v>
      </c>
      <c r="E142" s="191" t="s">
        <v>267</v>
      </c>
      <c r="F142" s="191" t="s">
        <v>268</v>
      </c>
      <c r="G142" s="189"/>
      <c r="H142" s="189"/>
      <c r="I142" s="192"/>
      <c r="J142" s="193">
        <f>BK142</f>
        <v>0</v>
      </c>
      <c r="K142" s="189"/>
      <c r="L142" s="194"/>
      <c r="M142" s="195"/>
      <c r="N142" s="196"/>
      <c r="O142" s="196"/>
      <c r="P142" s="197">
        <f>P143+P159+P170</f>
        <v>0</v>
      </c>
      <c r="Q142" s="196"/>
      <c r="R142" s="197">
        <f>R143+R159+R170</f>
        <v>0</v>
      </c>
      <c r="S142" s="196"/>
      <c r="T142" s="198">
        <f>T143+T159+T170</f>
        <v>0</v>
      </c>
      <c r="AR142" s="199" t="s">
        <v>82</v>
      </c>
      <c r="AT142" s="200" t="s">
        <v>71</v>
      </c>
      <c r="AU142" s="200" t="s">
        <v>72</v>
      </c>
      <c r="AY142" s="199" t="s">
        <v>130</v>
      </c>
      <c r="BK142" s="201">
        <f>BK143+BK159+BK170</f>
        <v>0</v>
      </c>
    </row>
    <row r="143" s="10" customFormat="1" ht="22.8" customHeight="1">
      <c r="B143" s="188"/>
      <c r="C143" s="189"/>
      <c r="D143" s="190" t="s">
        <v>71</v>
      </c>
      <c r="E143" s="202" t="s">
        <v>269</v>
      </c>
      <c r="F143" s="202" t="s">
        <v>270</v>
      </c>
      <c r="G143" s="189"/>
      <c r="H143" s="189"/>
      <c r="I143" s="192"/>
      <c r="J143" s="203">
        <f>BK143</f>
        <v>0</v>
      </c>
      <c r="K143" s="189"/>
      <c r="L143" s="194"/>
      <c r="M143" s="195"/>
      <c r="N143" s="196"/>
      <c r="O143" s="196"/>
      <c r="P143" s="197">
        <f>SUM(P144:P158)</f>
        <v>0</v>
      </c>
      <c r="Q143" s="196"/>
      <c r="R143" s="197">
        <f>SUM(R144:R158)</f>
        <v>0</v>
      </c>
      <c r="S143" s="196"/>
      <c r="T143" s="198">
        <f>SUM(T144:T158)</f>
        <v>0</v>
      </c>
      <c r="AR143" s="199" t="s">
        <v>82</v>
      </c>
      <c r="AT143" s="200" t="s">
        <v>71</v>
      </c>
      <c r="AU143" s="200" t="s">
        <v>80</v>
      </c>
      <c r="AY143" s="199" t="s">
        <v>130</v>
      </c>
      <c r="BK143" s="201">
        <f>SUM(BK144:BK158)</f>
        <v>0</v>
      </c>
    </row>
    <row r="144" s="1" customFormat="1" ht="16.5" customHeight="1">
      <c r="B144" s="36"/>
      <c r="C144" s="204" t="s">
        <v>271</v>
      </c>
      <c r="D144" s="204" t="s">
        <v>133</v>
      </c>
      <c r="E144" s="205" t="s">
        <v>272</v>
      </c>
      <c r="F144" s="206" t="s">
        <v>273</v>
      </c>
      <c r="G144" s="207" t="s">
        <v>158</v>
      </c>
      <c r="H144" s="208">
        <v>2.0899999999999999</v>
      </c>
      <c r="I144" s="209"/>
      <c r="J144" s="210">
        <f>ROUND(I144*H144,2)</f>
        <v>0</v>
      </c>
      <c r="K144" s="206" t="s">
        <v>1</v>
      </c>
      <c r="L144" s="41"/>
      <c r="M144" s="211" t="s">
        <v>1</v>
      </c>
      <c r="N144" s="212" t="s">
        <v>43</v>
      </c>
      <c r="O144" s="77"/>
      <c r="P144" s="213">
        <f>O144*H144</f>
        <v>0</v>
      </c>
      <c r="Q144" s="213">
        <v>0</v>
      </c>
      <c r="R144" s="213">
        <f>Q144*H144</f>
        <v>0</v>
      </c>
      <c r="S144" s="213">
        <v>0</v>
      </c>
      <c r="T144" s="214">
        <f>S144*H144</f>
        <v>0</v>
      </c>
      <c r="AR144" s="15" t="s">
        <v>204</v>
      </c>
      <c r="AT144" s="15" t="s">
        <v>133</v>
      </c>
      <c r="AU144" s="15" t="s">
        <v>82</v>
      </c>
      <c r="AY144" s="15" t="s">
        <v>130</v>
      </c>
      <c r="BE144" s="215">
        <f>IF(N144="základní",J144,0)</f>
        <v>0</v>
      </c>
      <c r="BF144" s="215">
        <f>IF(N144="snížená",J144,0)</f>
        <v>0</v>
      </c>
      <c r="BG144" s="215">
        <f>IF(N144="zákl. přenesená",J144,0)</f>
        <v>0</v>
      </c>
      <c r="BH144" s="215">
        <f>IF(N144="sníž. přenesená",J144,0)</f>
        <v>0</v>
      </c>
      <c r="BI144" s="215">
        <f>IF(N144="nulová",J144,0)</f>
        <v>0</v>
      </c>
      <c r="BJ144" s="15" t="s">
        <v>80</v>
      </c>
      <c r="BK144" s="215">
        <f>ROUND(I144*H144,2)</f>
        <v>0</v>
      </c>
      <c r="BL144" s="15" t="s">
        <v>204</v>
      </c>
      <c r="BM144" s="15" t="s">
        <v>274</v>
      </c>
    </row>
    <row r="145" s="1" customFormat="1" ht="16.5" customHeight="1">
      <c r="B145" s="36"/>
      <c r="C145" s="239" t="s">
        <v>275</v>
      </c>
      <c r="D145" s="239" t="s">
        <v>276</v>
      </c>
      <c r="E145" s="240" t="s">
        <v>277</v>
      </c>
      <c r="F145" s="241" t="s">
        <v>278</v>
      </c>
      <c r="G145" s="242" t="s">
        <v>158</v>
      </c>
      <c r="H145" s="243">
        <v>2.2989999999999999</v>
      </c>
      <c r="I145" s="244"/>
      <c r="J145" s="245">
        <f>ROUND(I145*H145,2)</f>
        <v>0</v>
      </c>
      <c r="K145" s="241" t="s">
        <v>1</v>
      </c>
      <c r="L145" s="246"/>
      <c r="M145" s="247" t="s">
        <v>1</v>
      </c>
      <c r="N145" s="248" t="s">
        <v>43</v>
      </c>
      <c r="O145" s="77"/>
      <c r="P145" s="213">
        <f>O145*H145</f>
        <v>0</v>
      </c>
      <c r="Q145" s="213">
        <v>0</v>
      </c>
      <c r="R145" s="213">
        <f>Q145*H145</f>
        <v>0</v>
      </c>
      <c r="S145" s="213">
        <v>0</v>
      </c>
      <c r="T145" s="214">
        <f>S145*H145</f>
        <v>0</v>
      </c>
      <c r="AR145" s="15" t="s">
        <v>279</v>
      </c>
      <c r="AT145" s="15" t="s">
        <v>276</v>
      </c>
      <c r="AU145" s="15" t="s">
        <v>82</v>
      </c>
      <c r="AY145" s="15" t="s">
        <v>130</v>
      </c>
      <c r="BE145" s="215">
        <f>IF(N145="základní",J145,0)</f>
        <v>0</v>
      </c>
      <c r="BF145" s="215">
        <f>IF(N145="snížená",J145,0)</f>
        <v>0</v>
      </c>
      <c r="BG145" s="215">
        <f>IF(N145="zákl. přenesená",J145,0)</f>
        <v>0</v>
      </c>
      <c r="BH145" s="215">
        <f>IF(N145="sníž. přenesená",J145,0)</f>
        <v>0</v>
      </c>
      <c r="BI145" s="215">
        <f>IF(N145="nulová",J145,0)</f>
        <v>0</v>
      </c>
      <c r="BJ145" s="15" t="s">
        <v>80</v>
      </c>
      <c r="BK145" s="215">
        <f>ROUND(I145*H145,2)</f>
        <v>0</v>
      </c>
      <c r="BL145" s="15" t="s">
        <v>204</v>
      </c>
      <c r="BM145" s="15" t="s">
        <v>280</v>
      </c>
    </row>
    <row r="146" s="1" customFormat="1" ht="16.5" customHeight="1">
      <c r="B146" s="36"/>
      <c r="C146" s="204" t="s">
        <v>279</v>
      </c>
      <c r="D146" s="204" t="s">
        <v>133</v>
      </c>
      <c r="E146" s="205" t="s">
        <v>281</v>
      </c>
      <c r="F146" s="206" t="s">
        <v>282</v>
      </c>
      <c r="G146" s="207" t="s">
        <v>158</v>
      </c>
      <c r="H146" s="208">
        <v>2.0600000000000001</v>
      </c>
      <c r="I146" s="209"/>
      <c r="J146" s="210">
        <f>ROUND(I146*H146,2)</f>
        <v>0</v>
      </c>
      <c r="K146" s="206" t="s">
        <v>1</v>
      </c>
      <c r="L146" s="41"/>
      <c r="M146" s="211" t="s">
        <v>1</v>
      </c>
      <c r="N146" s="212" t="s">
        <v>43</v>
      </c>
      <c r="O146" s="77"/>
      <c r="P146" s="213">
        <f>O146*H146</f>
        <v>0</v>
      </c>
      <c r="Q146" s="213">
        <v>0</v>
      </c>
      <c r="R146" s="213">
        <f>Q146*H146</f>
        <v>0</v>
      </c>
      <c r="S146" s="213">
        <v>0</v>
      </c>
      <c r="T146" s="214">
        <f>S146*H146</f>
        <v>0</v>
      </c>
      <c r="AR146" s="15" t="s">
        <v>204</v>
      </c>
      <c r="AT146" s="15" t="s">
        <v>133</v>
      </c>
      <c r="AU146" s="15" t="s">
        <v>82</v>
      </c>
      <c r="AY146" s="15" t="s">
        <v>130</v>
      </c>
      <c r="BE146" s="215">
        <f>IF(N146="základní",J146,0)</f>
        <v>0</v>
      </c>
      <c r="BF146" s="215">
        <f>IF(N146="snížená",J146,0)</f>
        <v>0</v>
      </c>
      <c r="BG146" s="215">
        <f>IF(N146="zákl. přenesená",J146,0)</f>
        <v>0</v>
      </c>
      <c r="BH146" s="215">
        <f>IF(N146="sníž. přenesená",J146,0)</f>
        <v>0</v>
      </c>
      <c r="BI146" s="215">
        <f>IF(N146="nulová",J146,0)</f>
        <v>0</v>
      </c>
      <c r="BJ146" s="15" t="s">
        <v>80</v>
      </c>
      <c r="BK146" s="215">
        <f>ROUND(I146*H146,2)</f>
        <v>0</v>
      </c>
      <c r="BL146" s="15" t="s">
        <v>204</v>
      </c>
      <c r="BM146" s="15" t="s">
        <v>283</v>
      </c>
    </row>
    <row r="147" s="1" customFormat="1" ht="16.5" customHeight="1">
      <c r="B147" s="36"/>
      <c r="C147" s="204" t="s">
        <v>284</v>
      </c>
      <c r="D147" s="204" t="s">
        <v>133</v>
      </c>
      <c r="E147" s="205" t="s">
        <v>285</v>
      </c>
      <c r="F147" s="206" t="s">
        <v>286</v>
      </c>
      <c r="G147" s="207" t="s">
        <v>158</v>
      </c>
      <c r="H147" s="208">
        <v>2.0939999999999999</v>
      </c>
      <c r="I147" s="209"/>
      <c r="J147" s="210">
        <f>ROUND(I147*H147,2)</f>
        <v>0</v>
      </c>
      <c r="K147" s="206" t="s">
        <v>1</v>
      </c>
      <c r="L147" s="41"/>
      <c r="M147" s="211" t="s">
        <v>1</v>
      </c>
      <c r="N147" s="212" t="s">
        <v>43</v>
      </c>
      <c r="O147" s="77"/>
      <c r="P147" s="213">
        <f>O147*H147</f>
        <v>0</v>
      </c>
      <c r="Q147" s="213">
        <v>0</v>
      </c>
      <c r="R147" s="213">
        <f>Q147*H147</f>
        <v>0</v>
      </c>
      <c r="S147" s="213">
        <v>0</v>
      </c>
      <c r="T147" s="214">
        <f>S147*H147</f>
        <v>0</v>
      </c>
      <c r="AR147" s="15" t="s">
        <v>204</v>
      </c>
      <c r="AT147" s="15" t="s">
        <v>133</v>
      </c>
      <c r="AU147" s="15" t="s">
        <v>82</v>
      </c>
      <c r="AY147" s="15" t="s">
        <v>130</v>
      </c>
      <c r="BE147" s="215">
        <f>IF(N147="základní",J147,0)</f>
        <v>0</v>
      </c>
      <c r="BF147" s="215">
        <f>IF(N147="snížená",J147,0)</f>
        <v>0</v>
      </c>
      <c r="BG147" s="215">
        <f>IF(N147="zákl. přenesená",J147,0)</f>
        <v>0</v>
      </c>
      <c r="BH147" s="215">
        <f>IF(N147="sníž. přenesená",J147,0)</f>
        <v>0</v>
      </c>
      <c r="BI147" s="215">
        <f>IF(N147="nulová",J147,0)</f>
        <v>0</v>
      </c>
      <c r="BJ147" s="15" t="s">
        <v>80</v>
      </c>
      <c r="BK147" s="215">
        <f>ROUND(I147*H147,2)</f>
        <v>0</v>
      </c>
      <c r="BL147" s="15" t="s">
        <v>204</v>
      </c>
      <c r="BM147" s="15" t="s">
        <v>287</v>
      </c>
    </row>
    <row r="148" s="11" customFormat="1">
      <c r="B148" s="216"/>
      <c r="C148" s="217"/>
      <c r="D148" s="218" t="s">
        <v>143</v>
      </c>
      <c r="E148" s="219" t="s">
        <v>1</v>
      </c>
      <c r="F148" s="220" t="s">
        <v>288</v>
      </c>
      <c r="G148" s="217"/>
      <c r="H148" s="221">
        <v>1.47</v>
      </c>
      <c r="I148" s="222"/>
      <c r="J148" s="217"/>
      <c r="K148" s="217"/>
      <c r="L148" s="223"/>
      <c r="M148" s="224"/>
      <c r="N148" s="225"/>
      <c r="O148" s="225"/>
      <c r="P148" s="225"/>
      <c r="Q148" s="225"/>
      <c r="R148" s="225"/>
      <c r="S148" s="225"/>
      <c r="T148" s="226"/>
      <c r="AT148" s="227" t="s">
        <v>143</v>
      </c>
      <c r="AU148" s="227" t="s">
        <v>82</v>
      </c>
      <c r="AV148" s="11" t="s">
        <v>82</v>
      </c>
      <c r="AW148" s="11" t="s">
        <v>34</v>
      </c>
      <c r="AX148" s="11" t="s">
        <v>72</v>
      </c>
      <c r="AY148" s="227" t="s">
        <v>130</v>
      </c>
    </row>
    <row r="149" s="11" customFormat="1">
      <c r="B149" s="216"/>
      <c r="C149" s="217"/>
      <c r="D149" s="218" t="s">
        <v>143</v>
      </c>
      <c r="E149" s="219" t="s">
        <v>1</v>
      </c>
      <c r="F149" s="220" t="s">
        <v>289</v>
      </c>
      <c r="G149" s="217"/>
      <c r="H149" s="221">
        <v>0.624</v>
      </c>
      <c r="I149" s="222"/>
      <c r="J149" s="217"/>
      <c r="K149" s="217"/>
      <c r="L149" s="223"/>
      <c r="M149" s="224"/>
      <c r="N149" s="225"/>
      <c r="O149" s="225"/>
      <c r="P149" s="225"/>
      <c r="Q149" s="225"/>
      <c r="R149" s="225"/>
      <c r="S149" s="225"/>
      <c r="T149" s="226"/>
      <c r="AT149" s="227" t="s">
        <v>143</v>
      </c>
      <c r="AU149" s="227" t="s">
        <v>82</v>
      </c>
      <c r="AV149" s="11" t="s">
        <v>82</v>
      </c>
      <c r="AW149" s="11" t="s">
        <v>34</v>
      </c>
      <c r="AX149" s="11" t="s">
        <v>72</v>
      </c>
      <c r="AY149" s="227" t="s">
        <v>130</v>
      </c>
    </row>
    <row r="150" s="12" customFormat="1">
      <c r="B150" s="228"/>
      <c r="C150" s="229"/>
      <c r="D150" s="218" t="s">
        <v>143</v>
      </c>
      <c r="E150" s="230" t="s">
        <v>1</v>
      </c>
      <c r="F150" s="231" t="s">
        <v>146</v>
      </c>
      <c r="G150" s="229"/>
      <c r="H150" s="232">
        <v>2.0939999999999999</v>
      </c>
      <c r="I150" s="233"/>
      <c r="J150" s="229"/>
      <c r="K150" s="229"/>
      <c r="L150" s="234"/>
      <c r="M150" s="235"/>
      <c r="N150" s="236"/>
      <c r="O150" s="236"/>
      <c r="P150" s="236"/>
      <c r="Q150" s="236"/>
      <c r="R150" s="236"/>
      <c r="S150" s="236"/>
      <c r="T150" s="237"/>
      <c r="AT150" s="238" t="s">
        <v>143</v>
      </c>
      <c r="AU150" s="238" t="s">
        <v>82</v>
      </c>
      <c r="AV150" s="12" t="s">
        <v>137</v>
      </c>
      <c r="AW150" s="12" t="s">
        <v>34</v>
      </c>
      <c r="AX150" s="12" t="s">
        <v>80</v>
      </c>
      <c r="AY150" s="238" t="s">
        <v>130</v>
      </c>
    </row>
    <row r="151" s="1" customFormat="1" ht="16.5" customHeight="1">
      <c r="B151" s="36"/>
      <c r="C151" s="204" t="s">
        <v>290</v>
      </c>
      <c r="D151" s="204" t="s">
        <v>133</v>
      </c>
      <c r="E151" s="205" t="s">
        <v>291</v>
      </c>
      <c r="F151" s="206" t="s">
        <v>292</v>
      </c>
      <c r="G151" s="207" t="s">
        <v>225</v>
      </c>
      <c r="H151" s="208">
        <v>5.2599999999999998</v>
      </c>
      <c r="I151" s="209"/>
      <c r="J151" s="210">
        <f>ROUND(I151*H151,2)</f>
        <v>0</v>
      </c>
      <c r="K151" s="206" t="s">
        <v>1</v>
      </c>
      <c r="L151" s="41"/>
      <c r="M151" s="211" t="s">
        <v>1</v>
      </c>
      <c r="N151" s="212" t="s">
        <v>43</v>
      </c>
      <c r="O151" s="77"/>
      <c r="P151" s="213">
        <f>O151*H151</f>
        <v>0</v>
      </c>
      <c r="Q151" s="213">
        <v>0</v>
      </c>
      <c r="R151" s="213">
        <f>Q151*H151</f>
        <v>0</v>
      </c>
      <c r="S151" s="213">
        <v>0</v>
      </c>
      <c r="T151" s="214">
        <f>S151*H151</f>
        <v>0</v>
      </c>
      <c r="AR151" s="15" t="s">
        <v>204</v>
      </c>
      <c r="AT151" s="15" t="s">
        <v>133</v>
      </c>
      <c r="AU151" s="15" t="s">
        <v>82</v>
      </c>
      <c r="AY151" s="15" t="s">
        <v>130</v>
      </c>
      <c r="BE151" s="215">
        <f>IF(N151="základní",J151,0)</f>
        <v>0</v>
      </c>
      <c r="BF151" s="215">
        <f>IF(N151="snížená",J151,0)</f>
        <v>0</v>
      </c>
      <c r="BG151" s="215">
        <f>IF(N151="zákl. přenesená",J151,0)</f>
        <v>0</v>
      </c>
      <c r="BH151" s="215">
        <f>IF(N151="sníž. přenesená",J151,0)</f>
        <v>0</v>
      </c>
      <c r="BI151" s="215">
        <f>IF(N151="nulová",J151,0)</f>
        <v>0</v>
      </c>
      <c r="BJ151" s="15" t="s">
        <v>80</v>
      </c>
      <c r="BK151" s="215">
        <f>ROUND(I151*H151,2)</f>
        <v>0</v>
      </c>
      <c r="BL151" s="15" t="s">
        <v>204</v>
      </c>
      <c r="BM151" s="15" t="s">
        <v>293</v>
      </c>
    </row>
    <row r="152" s="11" customFormat="1">
      <c r="B152" s="216"/>
      <c r="C152" s="217"/>
      <c r="D152" s="218" t="s">
        <v>143</v>
      </c>
      <c r="E152" s="219" t="s">
        <v>1</v>
      </c>
      <c r="F152" s="220" t="s">
        <v>294</v>
      </c>
      <c r="G152" s="217"/>
      <c r="H152" s="221">
        <v>5.2599999999999998</v>
      </c>
      <c r="I152" s="222"/>
      <c r="J152" s="217"/>
      <c r="K152" s="217"/>
      <c r="L152" s="223"/>
      <c r="M152" s="224"/>
      <c r="N152" s="225"/>
      <c r="O152" s="225"/>
      <c r="P152" s="225"/>
      <c r="Q152" s="225"/>
      <c r="R152" s="225"/>
      <c r="S152" s="225"/>
      <c r="T152" s="226"/>
      <c r="AT152" s="227" t="s">
        <v>143</v>
      </c>
      <c r="AU152" s="227" t="s">
        <v>82</v>
      </c>
      <c r="AV152" s="11" t="s">
        <v>82</v>
      </c>
      <c r="AW152" s="11" t="s">
        <v>34</v>
      </c>
      <c r="AX152" s="11" t="s">
        <v>72</v>
      </c>
      <c r="AY152" s="227" t="s">
        <v>130</v>
      </c>
    </row>
    <row r="153" s="12" customFormat="1">
      <c r="B153" s="228"/>
      <c r="C153" s="229"/>
      <c r="D153" s="218" t="s">
        <v>143</v>
      </c>
      <c r="E153" s="230" t="s">
        <v>1</v>
      </c>
      <c r="F153" s="231" t="s">
        <v>146</v>
      </c>
      <c r="G153" s="229"/>
      <c r="H153" s="232">
        <v>5.2599999999999998</v>
      </c>
      <c r="I153" s="233"/>
      <c r="J153" s="229"/>
      <c r="K153" s="229"/>
      <c r="L153" s="234"/>
      <c r="M153" s="235"/>
      <c r="N153" s="236"/>
      <c r="O153" s="236"/>
      <c r="P153" s="236"/>
      <c r="Q153" s="236"/>
      <c r="R153" s="236"/>
      <c r="S153" s="236"/>
      <c r="T153" s="237"/>
      <c r="AT153" s="238" t="s">
        <v>143</v>
      </c>
      <c r="AU153" s="238" t="s">
        <v>82</v>
      </c>
      <c r="AV153" s="12" t="s">
        <v>137</v>
      </c>
      <c r="AW153" s="12" t="s">
        <v>34</v>
      </c>
      <c r="AX153" s="12" t="s">
        <v>80</v>
      </c>
      <c r="AY153" s="238" t="s">
        <v>130</v>
      </c>
    </row>
    <row r="154" s="1" customFormat="1" ht="16.5" customHeight="1">
      <c r="B154" s="36"/>
      <c r="C154" s="239" t="s">
        <v>295</v>
      </c>
      <c r="D154" s="239" t="s">
        <v>276</v>
      </c>
      <c r="E154" s="240" t="s">
        <v>296</v>
      </c>
      <c r="F154" s="241" t="s">
        <v>297</v>
      </c>
      <c r="G154" s="242" t="s">
        <v>225</v>
      </c>
      <c r="H154" s="243">
        <v>5.7859999999999996</v>
      </c>
      <c r="I154" s="244"/>
      <c r="J154" s="245">
        <f>ROUND(I154*H154,2)</f>
        <v>0</v>
      </c>
      <c r="K154" s="241" t="s">
        <v>1</v>
      </c>
      <c r="L154" s="246"/>
      <c r="M154" s="247" t="s">
        <v>1</v>
      </c>
      <c r="N154" s="248" t="s">
        <v>43</v>
      </c>
      <c r="O154" s="77"/>
      <c r="P154" s="213">
        <f>O154*H154</f>
        <v>0</v>
      </c>
      <c r="Q154" s="213">
        <v>0</v>
      </c>
      <c r="R154" s="213">
        <f>Q154*H154</f>
        <v>0</v>
      </c>
      <c r="S154" s="213">
        <v>0</v>
      </c>
      <c r="T154" s="214">
        <f>S154*H154</f>
        <v>0</v>
      </c>
      <c r="AR154" s="15" t="s">
        <v>279</v>
      </c>
      <c r="AT154" s="15" t="s">
        <v>276</v>
      </c>
      <c r="AU154" s="15" t="s">
        <v>82</v>
      </c>
      <c r="AY154" s="15" t="s">
        <v>130</v>
      </c>
      <c r="BE154" s="215">
        <f>IF(N154="základní",J154,0)</f>
        <v>0</v>
      </c>
      <c r="BF154" s="215">
        <f>IF(N154="snížená",J154,0)</f>
        <v>0</v>
      </c>
      <c r="BG154" s="215">
        <f>IF(N154="zákl. přenesená",J154,0)</f>
        <v>0</v>
      </c>
      <c r="BH154" s="215">
        <f>IF(N154="sníž. přenesená",J154,0)</f>
        <v>0</v>
      </c>
      <c r="BI154" s="215">
        <f>IF(N154="nulová",J154,0)</f>
        <v>0</v>
      </c>
      <c r="BJ154" s="15" t="s">
        <v>80</v>
      </c>
      <c r="BK154" s="215">
        <f>ROUND(I154*H154,2)</f>
        <v>0</v>
      </c>
      <c r="BL154" s="15" t="s">
        <v>204</v>
      </c>
      <c r="BM154" s="15" t="s">
        <v>298</v>
      </c>
    </row>
    <row r="155" s="1" customFormat="1" ht="16.5" customHeight="1">
      <c r="B155" s="36"/>
      <c r="C155" s="204" t="s">
        <v>299</v>
      </c>
      <c r="D155" s="204" t="s">
        <v>133</v>
      </c>
      <c r="E155" s="205" t="s">
        <v>300</v>
      </c>
      <c r="F155" s="206" t="s">
        <v>301</v>
      </c>
      <c r="G155" s="207" t="s">
        <v>158</v>
      </c>
      <c r="H155" s="208">
        <v>1.47</v>
      </c>
      <c r="I155" s="209"/>
      <c r="J155" s="210">
        <f>ROUND(I155*H155,2)</f>
        <v>0</v>
      </c>
      <c r="K155" s="206" t="s">
        <v>1</v>
      </c>
      <c r="L155" s="41"/>
      <c r="M155" s="211" t="s">
        <v>1</v>
      </c>
      <c r="N155" s="212" t="s">
        <v>43</v>
      </c>
      <c r="O155" s="77"/>
      <c r="P155" s="213">
        <f>O155*H155</f>
        <v>0</v>
      </c>
      <c r="Q155" s="213">
        <v>0</v>
      </c>
      <c r="R155" s="213">
        <f>Q155*H155</f>
        <v>0</v>
      </c>
      <c r="S155" s="213">
        <v>0</v>
      </c>
      <c r="T155" s="214">
        <f>S155*H155</f>
        <v>0</v>
      </c>
      <c r="AR155" s="15" t="s">
        <v>204</v>
      </c>
      <c r="AT155" s="15" t="s">
        <v>133</v>
      </c>
      <c r="AU155" s="15" t="s">
        <v>82</v>
      </c>
      <c r="AY155" s="15" t="s">
        <v>130</v>
      </c>
      <c r="BE155" s="215">
        <f>IF(N155="základní",J155,0)</f>
        <v>0</v>
      </c>
      <c r="BF155" s="215">
        <f>IF(N155="snížená",J155,0)</f>
        <v>0</v>
      </c>
      <c r="BG155" s="215">
        <f>IF(N155="zákl. přenesená",J155,0)</f>
        <v>0</v>
      </c>
      <c r="BH155" s="215">
        <f>IF(N155="sníž. přenesená",J155,0)</f>
        <v>0</v>
      </c>
      <c r="BI155" s="215">
        <f>IF(N155="nulová",J155,0)</f>
        <v>0</v>
      </c>
      <c r="BJ155" s="15" t="s">
        <v>80</v>
      </c>
      <c r="BK155" s="215">
        <f>ROUND(I155*H155,2)</f>
        <v>0</v>
      </c>
      <c r="BL155" s="15" t="s">
        <v>204</v>
      </c>
      <c r="BM155" s="15" t="s">
        <v>302</v>
      </c>
    </row>
    <row r="156" s="11" customFormat="1">
      <c r="B156" s="216"/>
      <c r="C156" s="217"/>
      <c r="D156" s="218" t="s">
        <v>143</v>
      </c>
      <c r="E156" s="219" t="s">
        <v>1</v>
      </c>
      <c r="F156" s="220" t="s">
        <v>288</v>
      </c>
      <c r="G156" s="217"/>
      <c r="H156" s="221">
        <v>1.47</v>
      </c>
      <c r="I156" s="222"/>
      <c r="J156" s="217"/>
      <c r="K156" s="217"/>
      <c r="L156" s="223"/>
      <c r="M156" s="224"/>
      <c r="N156" s="225"/>
      <c r="O156" s="225"/>
      <c r="P156" s="225"/>
      <c r="Q156" s="225"/>
      <c r="R156" s="225"/>
      <c r="S156" s="225"/>
      <c r="T156" s="226"/>
      <c r="AT156" s="227" t="s">
        <v>143</v>
      </c>
      <c r="AU156" s="227" t="s">
        <v>82</v>
      </c>
      <c r="AV156" s="11" t="s">
        <v>82</v>
      </c>
      <c r="AW156" s="11" t="s">
        <v>34</v>
      </c>
      <c r="AX156" s="11" t="s">
        <v>72</v>
      </c>
      <c r="AY156" s="227" t="s">
        <v>130</v>
      </c>
    </row>
    <row r="157" s="12" customFormat="1">
      <c r="B157" s="228"/>
      <c r="C157" s="229"/>
      <c r="D157" s="218" t="s">
        <v>143</v>
      </c>
      <c r="E157" s="230" t="s">
        <v>1</v>
      </c>
      <c r="F157" s="231" t="s">
        <v>146</v>
      </c>
      <c r="G157" s="229"/>
      <c r="H157" s="232">
        <v>1.47</v>
      </c>
      <c r="I157" s="233"/>
      <c r="J157" s="229"/>
      <c r="K157" s="229"/>
      <c r="L157" s="234"/>
      <c r="M157" s="235"/>
      <c r="N157" s="236"/>
      <c r="O157" s="236"/>
      <c r="P157" s="236"/>
      <c r="Q157" s="236"/>
      <c r="R157" s="236"/>
      <c r="S157" s="236"/>
      <c r="T157" s="237"/>
      <c r="AT157" s="238" t="s">
        <v>143</v>
      </c>
      <c r="AU157" s="238" t="s">
        <v>82</v>
      </c>
      <c r="AV157" s="12" t="s">
        <v>137</v>
      </c>
      <c r="AW157" s="12" t="s">
        <v>34</v>
      </c>
      <c r="AX157" s="12" t="s">
        <v>80</v>
      </c>
      <c r="AY157" s="238" t="s">
        <v>130</v>
      </c>
    </row>
    <row r="158" s="1" customFormat="1" ht="16.5" customHeight="1">
      <c r="B158" s="36"/>
      <c r="C158" s="204" t="s">
        <v>303</v>
      </c>
      <c r="D158" s="204" t="s">
        <v>133</v>
      </c>
      <c r="E158" s="205" t="s">
        <v>304</v>
      </c>
      <c r="F158" s="206" t="s">
        <v>305</v>
      </c>
      <c r="G158" s="207" t="s">
        <v>136</v>
      </c>
      <c r="H158" s="208">
        <v>0.066000000000000003</v>
      </c>
      <c r="I158" s="209"/>
      <c r="J158" s="210">
        <f>ROUND(I158*H158,2)</f>
        <v>0</v>
      </c>
      <c r="K158" s="206" t="s">
        <v>1</v>
      </c>
      <c r="L158" s="41"/>
      <c r="M158" s="211" t="s">
        <v>1</v>
      </c>
      <c r="N158" s="212" t="s">
        <v>43</v>
      </c>
      <c r="O158" s="77"/>
      <c r="P158" s="213">
        <f>O158*H158</f>
        <v>0</v>
      </c>
      <c r="Q158" s="213">
        <v>0</v>
      </c>
      <c r="R158" s="213">
        <f>Q158*H158</f>
        <v>0</v>
      </c>
      <c r="S158" s="213">
        <v>0</v>
      </c>
      <c r="T158" s="214">
        <f>S158*H158</f>
        <v>0</v>
      </c>
      <c r="AR158" s="15" t="s">
        <v>204</v>
      </c>
      <c r="AT158" s="15" t="s">
        <v>133</v>
      </c>
      <c r="AU158" s="15" t="s">
        <v>82</v>
      </c>
      <c r="AY158" s="15" t="s">
        <v>130</v>
      </c>
      <c r="BE158" s="215">
        <f>IF(N158="základní",J158,0)</f>
        <v>0</v>
      </c>
      <c r="BF158" s="215">
        <f>IF(N158="snížená",J158,0)</f>
        <v>0</v>
      </c>
      <c r="BG158" s="215">
        <f>IF(N158="zákl. přenesená",J158,0)</f>
        <v>0</v>
      </c>
      <c r="BH158" s="215">
        <f>IF(N158="sníž. přenesená",J158,0)</f>
        <v>0</v>
      </c>
      <c r="BI158" s="215">
        <f>IF(N158="nulová",J158,0)</f>
        <v>0</v>
      </c>
      <c r="BJ158" s="15" t="s">
        <v>80</v>
      </c>
      <c r="BK158" s="215">
        <f>ROUND(I158*H158,2)</f>
        <v>0</v>
      </c>
      <c r="BL158" s="15" t="s">
        <v>204</v>
      </c>
      <c r="BM158" s="15" t="s">
        <v>306</v>
      </c>
    </row>
    <row r="159" s="10" customFormat="1" ht="22.8" customHeight="1">
      <c r="B159" s="188"/>
      <c r="C159" s="189"/>
      <c r="D159" s="190" t="s">
        <v>71</v>
      </c>
      <c r="E159" s="202" t="s">
        <v>307</v>
      </c>
      <c r="F159" s="202" t="s">
        <v>308</v>
      </c>
      <c r="G159" s="189"/>
      <c r="H159" s="189"/>
      <c r="I159" s="192"/>
      <c r="J159" s="203">
        <f>BK159</f>
        <v>0</v>
      </c>
      <c r="K159" s="189"/>
      <c r="L159" s="194"/>
      <c r="M159" s="195"/>
      <c r="N159" s="196"/>
      <c r="O159" s="196"/>
      <c r="P159" s="197">
        <f>SUM(P160:P169)</f>
        <v>0</v>
      </c>
      <c r="Q159" s="196"/>
      <c r="R159" s="197">
        <f>SUM(R160:R169)</f>
        <v>0</v>
      </c>
      <c r="S159" s="196"/>
      <c r="T159" s="198">
        <f>SUM(T160:T169)</f>
        <v>0</v>
      </c>
      <c r="AR159" s="199" t="s">
        <v>82</v>
      </c>
      <c r="AT159" s="200" t="s">
        <v>71</v>
      </c>
      <c r="AU159" s="200" t="s">
        <v>80</v>
      </c>
      <c r="AY159" s="199" t="s">
        <v>130</v>
      </c>
      <c r="BK159" s="201">
        <f>SUM(BK160:BK169)</f>
        <v>0</v>
      </c>
    </row>
    <row r="160" s="1" customFormat="1" ht="16.5" customHeight="1">
      <c r="B160" s="36"/>
      <c r="C160" s="204" t="s">
        <v>309</v>
      </c>
      <c r="D160" s="204" t="s">
        <v>133</v>
      </c>
      <c r="E160" s="205" t="s">
        <v>310</v>
      </c>
      <c r="F160" s="206" t="s">
        <v>311</v>
      </c>
      <c r="G160" s="207" t="s">
        <v>158</v>
      </c>
      <c r="H160" s="208">
        <v>40</v>
      </c>
      <c r="I160" s="209"/>
      <c r="J160" s="210">
        <f>ROUND(I160*H160,2)</f>
        <v>0</v>
      </c>
      <c r="K160" s="206" t="s">
        <v>1</v>
      </c>
      <c r="L160" s="41"/>
      <c r="M160" s="211" t="s">
        <v>1</v>
      </c>
      <c r="N160" s="212" t="s">
        <v>43</v>
      </c>
      <c r="O160" s="77"/>
      <c r="P160" s="213">
        <f>O160*H160</f>
        <v>0</v>
      </c>
      <c r="Q160" s="213">
        <v>0</v>
      </c>
      <c r="R160" s="213">
        <f>Q160*H160</f>
        <v>0</v>
      </c>
      <c r="S160" s="213">
        <v>0</v>
      </c>
      <c r="T160" s="214">
        <f>S160*H160</f>
        <v>0</v>
      </c>
      <c r="AR160" s="15" t="s">
        <v>204</v>
      </c>
      <c r="AT160" s="15" t="s">
        <v>133</v>
      </c>
      <c r="AU160" s="15" t="s">
        <v>82</v>
      </c>
      <c r="AY160" s="15" t="s">
        <v>130</v>
      </c>
      <c r="BE160" s="215">
        <f>IF(N160="základní",J160,0)</f>
        <v>0</v>
      </c>
      <c r="BF160" s="215">
        <f>IF(N160="snížená",J160,0)</f>
        <v>0</v>
      </c>
      <c r="BG160" s="215">
        <f>IF(N160="zákl. přenesená",J160,0)</f>
        <v>0</v>
      </c>
      <c r="BH160" s="215">
        <f>IF(N160="sníž. přenesená",J160,0)</f>
        <v>0</v>
      </c>
      <c r="BI160" s="215">
        <f>IF(N160="nulová",J160,0)</f>
        <v>0</v>
      </c>
      <c r="BJ160" s="15" t="s">
        <v>80</v>
      </c>
      <c r="BK160" s="215">
        <f>ROUND(I160*H160,2)</f>
        <v>0</v>
      </c>
      <c r="BL160" s="15" t="s">
        <v>204</v>
      </c>
      <c r="BM160" s="15" t="s">
        <v>312</v>
      </c>
    </row>
    <row r="161" s="1" customFormat="1" ht="16.5" customHeight="1">
      <c r="B161" s="36"/>
      <c r="C161" s="204" t="s">
        <v>313</v>
      </c>
      <c r="D161" s="204" t="s">
        <v>133</v>
      </c>
      <c r="E161" s="205" t="s">
        <v>314</v>
      </c>
      <c r="F161" s="206" t="s">
        <v>315</v>
      </c>
      <c r="G161" s="207" t="s">
        <v>158</v>
      </c>
      <c r="H161" s="208">
        <v>7</v>
      </c>
      <c r="I161" s="209"/>
      <c r="J161" s="210">
        <f>ROUND(I161*H161,2)</f>
        <v>0</v>
      </c>
      <c r="K161" s="206" t="s">
        <v>1</v>
      </c>
      <c r="L161" s="41"/>
      <c r="M161" s="211" t="s">
        <v>1</v>
      </c>
      <c r="N161" s="212" t="s">
        <v>43</v>
      </c>
      <c r="O161" s="77"/>
      <c r="P161" s="213">
        <f>O161*H161</f>
        <v>0</v>
      </c>
      <c r="Q161" s="213">
        <v>0</v>
      </c>
      <c r="R161" s="213">
        <f>Q161*H161</f>
        <v>0</v>
      </c>
      <c r="S161" s="213">
        <v>0</v>
      </c>
      <c r="T161" s="214">
        <f>S161*H161</f>
        <v>0</v>
      </c>
      <c r="AR161" s="15" t="s">
        <v>204</v>
      </c>
      <c r="AT161" s="15" t="s">
        <v>133</v>
      </c>
      <c r="AU161" s="15" t="s">
        <v>82</v>
      </c>
      <c r="AY161" s="15" t="s">
        <v>130</v>
      </c>
      <c r="BE161" s="215">
        <f>IF(N161="základní",J161,0)</f>
        <v>0</v>
      </c>
      <c r="BF161" s="215">
        <f>IF(N161="snížená",J161,0)</f>
        <v>0</v>
      </c>
      <c r="BG161" s="215">
        <f>IF(N161="zákl. přenesená",J161,0)</f>
        <v>0</v>
      </c>
      <c r="BH161" s="215">
        <f>IF(N161="sníž. přenesená",J161,0)</f>
        <v>0</v>
      </c>
      <c r="BI161" s="215">
        <f>IF(N161="nulová",J161,0)</f>
        <v>0</v>
      </c>
      <c r="BJ161" s="15" t="s">
        <v>80</v>
      </c>
      <c r="BK161" s="215">
        <f>ROUND(I161*H161,2)</f>
        <v>0</v>
      </c>
      <c r="BL161" s="15" t="s">
        <v>204</v>
      </c>
      <c r="BM161" s="15" t="s">
        <v>316</v>
      </c>
    </row>
    <row r="162" s="13" customFormat="1">
      <c r="B162" s="249"/>
      <c r="C162" s="250"/>
      <c r="D162" s="218" t="s">
        <v>143</v>
      </c>
      <c r="E162" s="251" t="s">
        <v>1</v>
      </c>
      <c r="F162" s="252" t="s">
        <v>317</v>
      </c>
      <c r="G162" s="250"/>
      <c r="H162" s="251" t="s">
        <v>1</v>
      </c>
      <c r="I162" s="253"/>
      <c r="J162" s="250"/>
      <c r="K162" s="250"/>
      <c r="L162" s="254"/>
      <c r="M162" s="255"/>
      <c r="N162" s="256"/>
      <c r="O162" s="256"/>
      <c r="P162" s="256"/>
      <c r="Q162" s="256"/>
      <c r="R162" s="256"/>
      <c r="S162" s="256"/>
      <c r="T162" s="257"/>
      <c r="AT162" s="258" t="s">
        <v>143</v>
      </c>
      <c r="AU162" s="258" t="s">
        <v>82</v>
      </c>
      <c r="AV162" s="13" t="s">
        <v>80</v>
      </c>
      <c r="AW162" s="13" t="s">
        <v>34</v>
      </c>
      <c r="AX162" s="13" t="s">
        <v>72</v>
      </c>
      <c r="AY162" s="258" t="s">
        <v>130</v>
      </c>
    </row>
    <row r="163" s="11" customFormat="1">
      <c r="B163" s="216"/>
      <c r="C163" s="217"/>
      <c r="D163" s="218" t="s">
        <v>143</v>
      </c>
      <c r="E163" s="219" t="s">
        <v>1</v>
      </c>
      <c r="F163" s="220" t="s">
        <v>318</v>
      </c>
      <c r="G163" s="217"/>
      <c r="H163" s="221">
        <v>7</v>
      </c>
      <c r="I163" s="222"/>
      <c r="J163" s="217"/>
      <c r="K163" s="217"/>
      <c r="L163" s="223"/>
      <c r="M163" s="224"/>
      <c r="N163" s="225"/>
      <c r="O163" s="225"/>
      <c r="P163" s="225"/>
      <c r="Q163" s="225"/>
      <c r="R163" s="225"/>
      <c r="S163" s="225"/>
      <c r="T163" s="226"/>
      <c r="AT163" s="227" t="s">
        <v>143</v>
      </c>
      <c r="AU163" s="227" t="s">
        <v>82</v>
      </c>
      <c r="AV163" s="11" t="s">
        <v>82</v>
      </c>
      <c r="AW163" s="11" t="s">
        <v>34</v>
      </c>
      <c r="AX163" s="11" t="s">
        <v>72</v>
      </c>
      <c r="AY163" s="227" t="s">
        <v>130</v>
      </c>
    </row>
    <row r="164" s="12" customFormat="1">
      <c r="B164" s="228"/>
      <c r="C164" s="229"/>
      <c r="D164" s="218" t="s">
        <v>143</v>
      </c>
      <c r="E164" s="230" t="s">
        <v>1</v>
      </c>
      <c r="F164" s="231" t="s">
        <v>146</v>
      </c>
      <c r="G164" s="229"/>
      <c r="H164" s="232">
        <v>7</v>
      </c>
      <c r="I164" s="233"/>
      <c r="J164" s="229"/>
      <c r="K164" s="229"/>
      <c r="L164" s="234"/>
      <c r="M164" s="235"/>
      <c r="N164" s="236"/>
      <c r="O164" s="236"/>
      <c r="P164" s="236"/>
      <c r="Q164" s="236"/>
      <c r="R164" s="236"/>
      <c r="S164" s="236"/>
      <c r="T164" s="237"/>
      <c r="AT164" s="238" t="s">
        <v>143</v>
      </c>
      <c r="AU164" s="238" t="s">
        <v>82</v>
      </c>
      <c r="AV164" s="12" t="s">
        <v>137</v>
      </c>
      <c r="AW164" s="12" t="s">
        <v>34</v>
      </c>
      <c r="AX164" s="12" t="s">
        <v>80</v>
      </c>
      <c r="AY164" s="238" t="s">
        <v>130</v>
      </c>
    </row>
    <row r="165" s="1" customFormat="1" ht="16.5" customHeight="1">
      <c r="B165" s="36"/>
      <c r="C165" s="204" t="s">
        <v>319</v>
      </c>
      <c r="D165" s="204" t="s">
        <v>133</v>
      </c>
      <c r="E165" s="205" t="s">
        <v>320</v>
      </c>
      <c r="F165" s="206" t="s">
        <v>321</v>
      </c>
      <c r="G165" s="207" t="s">
        <v>158</v>
      </c>
      <c r="H165" s="208">
        <v>7</v>
      </c>
      <c r="I165" s="209"/>
      <c r="J165" s="210">
        <f>ROUND(I165*H165,2)</f>
        <v>0</v>
      </c>
      <c r="K165" s="206" t="s">
        <v>1</v>
      </c>
      <c r="L165" s="41"/>
      <c r="M165" s="211" t="s">
        <v>1</v>
      </c>
      <c r="N165" s="212" t="s">
        <v>43</v>
      </c>
      <c r="O165" s="77"/>
      <c r="P165" s="213">
        <f>O165*H165</f>
        <v>0</v>
      </c>
      <c r="Q165" s="213">
        <v>0</v>
      </c>
      <c r="R165" s="213">
        <f>Q165*H165</f>
        <v>0</v>
      </c>
      <c r="S165" s="213">
        <v>0</v>
      </c>
      <c r="T165" s="214">
        <f>S165*H165</f>
        <v>0</v>
      </c>
      <c r="AR165" s="15" t="s">
        <v>204</v>
      </c>
      <c r="AT165" s="15" t="s">
        <v>133</v>
      </c>
      <c r="AU165" s="15" t="s">
        <v>82</v>
      </c>
      <c r="AY165" s="15" t="s">
        <v>130</v>
      </c>
      <c r="BE165" s="215">
        <f>IF(N165="základní",J165,0)</f>
        <v>0</v>
      </c>
      <c r="BF165" s="215">
        <f>IF(N165="snížená",J165,0)</f>
        <v>0</v>
      </c>
      <c r="BG165" s="215">
        <f>IF(N165="zákl. přenesená",J165,0)</f>
        <v>0</v>
      </c>
      <c r="BH165" s="215">
        <f>IF(N165="sníž. přenesená",J165,0)</f>
        <v>0</v>
      </c>
      <c r="BI165" s="215">
        <f>IF(N165="nulová",J165,0)</f>
        <v>0</v>
      </c>
      <c r="BJ165" s="15" t="s">
        <v>80</v>
      </c>
      <c r="BK165" s="215">
        <f>ROUND(I165*H165,2)</f>
        <v>0</v>
      </c>
      <c r="BL165" s="15" t="s">
        <v>204</v>
      </c>
      <c r="BM165" s="15" t="s">
        <v>322</v>
      </c>
    </row>
    <row r="166" s="1" customFormat="1" ht="16.5" customHeight="1">
      <c r="B166" s="36"/>
      <c r="C166" s="204" t="s">
        <v>323</v>
      </c>
      <c r="D166" s="204" t="s">
        <v>133</v>
      </c>
      <c r="E166" s="205" t="s">
        <v>324</v>
      </c>
      <c r="F166" s="206" t="s">
        <v>325</v>
      </c>
      <c r="G166" s="207" t="s">
        <v>158</v>
      </c>
      <c r="H166" s="208">
        <v>7</v>
      </c>
      <c r="I166" s="209"/>
      <c r="J166" s="210">
        <f>ROUND(I166*H166,2)</f>
        <v>0</v>
      </c>
      <c r="K166" s="206" t="s">
        <v>1</v>
      </c>
      <c r="L166" s="41"/>
      <c r="M166" s="211" t="s">
        <v>1</v>
      </c>
      <c r="N166" s="212" t="s">
        <v>43</v>
      </c>
      <c r="O166" s="77"/>
      <c r="P166" s="213">
        <f>O166*H166</f>
        <v>0</v>
      </c>
      <c r="Q166" s="213">
        <v>0</v>
      </c>
      <c r="R166" s="213">
        <f>Q166*H166</f>
        <v>0</v>
      </c>
      <c r="S166" s="213">
        <v>0</v>
      </c>
      <c r="T166" s="214">
        <f>S166*H166</f>
        <v>0</v>
      </c>
      <c r="AR166" s="15" t="s">
        <v>204</v>
      </c>
      <c r="AT166" s="15" t="s">
        <v>133</v>
      </c>
      <c r="AU166" s="15" t="s">
        <v>82</v>
      </c>
      <c r="AY166" s="15" t="s">
        <v>130</v>
      </c>
      <c r="BE166" s="215">
        <f>IF(N166="základní",J166,0)</f>
        <v>0</v>
      </c>
      <c r="BF166" s="215">
        <f>IF(N166="snížená",J166,0)</f>
        <v>0</v>
      </c>
      <c r="BG166" s="215">
        <f>IF(N166="zákl. přenesená",J166,0)</f>
        <v>0</v>
      </c>
      <c r="BH166" s="215">
        <f>IF(N166="sníž. přenesená",J166,0)</f>
        <v>0</v>
      </c>
      <c r="BI166" s="215">
        <f>IF(N166="nulová",J166,0)</f>
        <v>0</v>
      </c>
      <c r="BJ166" s="15" t="s">
        <v>80</v>
      </c>
      <c r="BK166" s="215">
        <f>ROUND(I166*H166,2)</f>
        <v>0</v>
      </c>
      <c r="BL166" s="15" t="s">
        <v>204</v>
      </c>
      <c r="BM166" s="15" t="s">
        <v>326</v>
      </c>
    </row>
    <row r="167" s="1" customFormat="1" ht="16.5" customHeight="1">
      <c r="B167" s="36"/>
      <c r="C167" s="204" t="s">
        <v>327</v>
      </c>
      <c r="D167" s="204" t="s">
        <v>133</v>
      </c>
      <c r="E167" s="205" t="s">
        <v>328</v>
      </c>
      <c r="F167" s="206" t="s">
        <v>329</v>
      </c>
      <c r="G167" s="207" t="s">
        <v>158</v>
      </c>
      <c r="H167" s="208">
        <v>7</v>
      </c>
      <c r="I167" s="209"/>
      <c r="J167" s="210">
        <f>ROUND(I167*H167,2)</f>
        <v>0</v>
      </c>
      <c r="K167" s="206" t="s">
        <v>1</v>
      </c>
      <c r="L167" s="41"/>
      <c r="M167" s="211" t="s">
        <v>1</v>
      </c>
      <c r="N167" s="212" t="s">
        <v>43</v>
      </c>
      <c r="O167" s="77"/>
      <c r="P167" s="213">
        <f>O167*H167</f>
        <v>0</v>
      </c>
      <c r="Q167" s="213">
        <v>0</v>
      </c>
      <c r="R167" s="213">
        <f>Q167*H167</f>
        <v>0</v>
      </c>
      <c r="S167" s="213">
        <v>0</v>
      </c>
      <c r="T167" s="214">
        <f>S167*H167</f>
        <v>0</v>
      </c>
      <c r="AR167" s="15" t="s">
        <v>204</v>
      </c>
      <c r="AT167" s="15" t="s">
        <v>133</v>
      </c>
      <c r="AU167" s="15" t="s">
        <v>82</v>
      </c>
      <c r="AY167" s="15" t="s">
        <v>130</v>
      </c>
      <c r="BE167" s="215">
        <f>IF(N167="základní",J167,0)</f>
        <v>0</v>
      </c>
      <c r="BF167" s="215">
        <f>IF(N167="snížená",J167,0)</f>
        <v>0</v>
      </c>
      <c r="BG167" s="215">
        <f>IF(N167="zákl. přenesená",J167,0)</f>
        <v>0</v>
      </c>
      <c r="BH167" s="215">
        <f>IF(N167="sníž. přenesená",J167,0)</f>
        <v>0</v>
      </c>
      <c r="BI167" s="215">
        <f>IF(N167="nulová",J167,0)</f>
        <v>0</v>
      </c>
      <c r="BJ167" s="15" t="s">
        <v>80</v>
      </c>
      <c r="BK167" s="215">
        <f>ROUND(I167*H167,2)</f>
        <v>0</v>
      </c>
      <c r="BL167" s="15" t="s">
        <v>204</v>
      </c>
      <c r="BM167" s="15" t="s">
        <v>330</v>
      </c>
    </row>
    <row r="168" s="1" customFormat="1" ht="16.5" customHeight="1">
      <c r="B168" s="36"/>
      <c r="C168" s="204" t="s">
        <v>331</v>
      </c>
      <c r="D168" s="204" t="s">
        <v>133</v>
      </c>
      <c r="E168" s="205" t="s">
        <v>332</v>
      </c>
      <c r="F168" s="206" t="s">
        <v>333</v>
      </c>
      <c r="G168" s="207" t="s">
        <v>158</v>
      </c>
      <c r="H168" s="208">
        <v>40</v>
      </c>
      <c r="I168" s="209"/>
      <c r="J168" s="210">
        <f>ROUND(I168*H168,2)</f>
        <v>0</v>
      </c>
      <c r="K168" s="206" t="s">
        <v>1</v>
      </c>
      <c r="L168" s="41"/>
      <c r="M168" s="211" t="s">
        <v>1</v>
      </c>
      <c r="N168" s="212" t="s">
        <v>43</v>
      </c>
      <c r="O168" s="77"/>
      <c r="P168" s="213">
        <f>O168*H168</f>
        <v>0</v>
      </c>
      <c r="Q168" s="213">
        <v>0</v>
      </c>
      <c r="R168" s="213">
        <f>Q168*H168</f>
        <v>0</v>
      </c>
      <c r="S168" s="213">
        <v>0</v>
      </c>
      <c r="T168" s="214">
        <f>S168*H168</f>
        <v>0</v>
      </c>
      <c r="AR168" s="15" t="s">
        <v>204</v>
      </c>
      <c r="AT168" s="15" t="s">
        <v>133</v>
      </c>
      <c r="AU168" s="15" t="s">
        <v>82</v>
      </c>
      <c r="AY168" s="15" t="s">
        <v>130</v>
      </c>
      <c r="BE168" s="215">
        <f>IF(N168="základní",J168,0)</f>
        <v>0</v>
      </c>
      <c r="BF168" s="215">
        <f>IF(N168="snížená",J168,0)</f>
        <v>0</v>
      </c>
      <c r="BG168" s="215">
        <f>IF(N168="zákl. přenesená",J168,0)</f>
        <v>0</v>
      </c>
      <c r="BH168" s="215">
        <f>IF(N168="sníž. přenesená",J168,0)</f>
        <v>0</v>
      </c>
      <c r="BI168" s="215">
        <f>IF(N168="nulová",J168,0)</f>
        <v>0</v>
      </c>
      <c r="BJ168" s="15" t="s">
        <v>80</v>
      </c>
      <c r="BK168" s="215">
        <f>ROUND(I168*H168,2)</f>
        <v>0</v>
      </c>
      <c r="BL168" s="15" t="s">
        <v>204</v>
      </c>
      <c r="BM168" s="15" t="s">
        <v>334</v>
      </c>
    </row>
    <row r="169" s="1" customFormat="1" ht="16.5" customHeight="1">
      <c r="B169" s="36"/>
      <c r="C169" s="204" t="s">
        <v>335</v>
      </c>
      <c r="D169" s="204" t="s">
        <v>133</v>
      </c>
      <c r="E169" s="205" t="s">
        <v>336</v>
      </c>
      <c r="F169" s="206" t="s">
        <v>337</v>
      </c>
      <c r="G169" s="207" t="s">
        <v>158</v>
      </c>
      <c r="H169" s="208">
        <v>40</v>
      </c>
      <c r="I169" s="209"/>
      <c r="J169" s="210">
        <f>ROUND(I169*H169,2)</f>
        <v>0</v>
      </c>
      <c r="K169" s="206" t="s">
        <v>1</v>
      </c>
      <c r="L169" s="41"/>
      <c r="M169" s="211" t="s">
        <v>1</v>
      </c>
      <c r="N169" s="212" t="s">
        <v>43</v>
      </c>
      <c r="O169" s="77"/>
      <c r="P169" s="213">
        <f>O169*H169</f>
        <v>0</v>
      </c>
      <c r="Q169" s="213">
        <v>0</v>
      </c>
      <c r="R169" s="213">
        <f>Q169*H169</f>
        <v>0</v>
      </c>
      <c r="S169" s="213">
        <v>0</v>
      </c>
      <c r="T169" s="214">
        <f>S169*H169</f>
        <v>0</v>
      </c>
      <c r="AR169" s="15" t="s">
        <v>204</v>
      </c>
      <c r="AT169" s="15" t="s">
        <v>133</v>
      </c>
      <c r="AU169" s="15" t="s">
        <v>82</v>
      </c>
      <c r="AY169" s="15" t="s">
        <v>130</v>
      </c>
      <c r="BE169" s="215">
        <f>IF(N169="základní",J169,0)</f>
        <v>0</v>
      </c>
      <c r="BF169" s="215">
        <f>IF(N169="snížená",J169,0)</f>
        <v>0</v>
      </c>
      <c r="BG169" s="215">
        <f>IF(N169="zákl. přenesená",J169,0)</f>
        <v>0</v>
      </c>
      <c r="BH169" s="215">
        <f>IF(N169="sníž. přenesená",J169,0)</f>
        <v>0</v>
      </c>
      <c r="BI169" s="215">
        <f>IF(N169="nulová",J169,0)</f>
        <v>0</v>
      </c>
      <c r="BJ169" s="15" t="s">
        <v>80</v>
      </c>
      <c r="BK169" s="215">
        <f>ROUND(I169*H169,2)</f>
        <v>0</v>
      </c>
      <c r="BL169" s="15" t="s">
        <v>204</v>
      </c>
      <c r="BM169" s="15" t="s">
        <v>338</v>
      </c>
    </row>
    <row r="170" s="10" customFormat="1" ht="22.8" customHeight="1">
      <c r="B170" s="188"/>
      <c r="C170" s="189"/>
      <c r="D170" s="190" t="s">
        <v>71</v>
      </c>
      <c r="E170" s="202" t="s">
        <v>339</v>
      </c>
      <c r="F170" s="202" t="s">
        <v>340</v>
      </c>
      <c r="G170" s="189"/>
      <c r="H170" s="189"/>
      <c r="I170" s="192"/>
      <c r="J170" s="203">
        <f>BK170</f>
        <v>0</v>
      </c>
      <c r="K170" s="189"/>
      <c r="L170" s="194"/>
      <c r="M170" s="195"/>
      <c r="N170" s="196"/>
      <c r="O170" s="196"/>
      <c r="P170" s="197">
        <f>SUM(P171:P172)</f>
        <v>0</v>
      </c>
      <c r="Q170" s="196"/>
      <c r="R170" s="197">
        <f>SUM(R171:R172)</f>
        <v>0</v>
      </c>
      <c r="S170" s="196"/>
      <c r="T170" s="198">
        <f>SUM(T171:T172)</f>
        <v>0</v>
      </c>
      <c r="AR170" s="199" t="s">
        <v>82</v>
      </c>
      <c r="AT170" s="200" t="s">
        <v>71</v>
      </c>
      <c r="AU170" s="200" t="s">
        <v>80</v>
      </c>
      <c r="AY170" s="199" t="s">
        <v>130</v>
      </c>
      <c r="BK170" s="201">
        <f>SUM(BK171:BK172)</f>
        <v>0</v>
      </c>
    </row>
    <row r="171" s="1" customFormat="1" ht="16.5" customHeight="1">
      <c r="B171" s="36"/>
      <c r="C171" s="204" t="s">
        <v>341</v>
      </c>
      <c r="D171" s="204" t="s">
        <v>133</v>
      </c>
      <c r="E171" s="205" t="s">
        <v>342</v>
      </c>
      <c r="F171" s="206" t="s">
        <v>343</v>
      </c>
      <c r="G171" s="207" t="s">
        <v>158</v>
      </c>
      <c r="H171" s="208">
        <v>120</v>
      </c>
      <c r="I171" s="209"/>
      <c r="J171" s="210">
        <f>ROUND(I171*H171,2)</f>
        <v>0</v>
      </c>
      <c r="K171" s="206" t="s">
        <v>1</v>
      </c>
      <c r="L171" s="41"/>
      <c r="M171" s="211" t="s">
        <v>1</v>
      </c>
      <c r="N171" s="212" t="s">
        <v>43</v>
      </c>
      <c r="O171" s="77"/>
      <c r="P171" s="213">
        <f>O171*H171</f>
        <v>0</v>
      </c>
      <c r="Q171" s="213">
        <v>0</v>
      </c>
      <c r="R171" s="213">
        <f>Q171*H171</f>
        <v>0</v>
      </c>
      <c r="S171" s="213">
        <v>0</v>
      </c>
      <c r="T171" s="214">
        <f>S171*H171</f>
        <v>0</v>
      </c>
      <c r="AR171" s="15" t="s">
        <v>204</v>
      </c>
      <c r="AT171" s="15" t="s">
        <v>133</v>
      </c>
      <c r="AU171" s="15" t="s">
        <v>82</v>
      </c>
      <c r="AY171" s="15" t="s">
        <v>130</v>
      </c>
      <c r="BE171" s="215">
        <f>IF(N171="základní",J171,0)</f>
        <v>0</v>
      </c>
      <c r="BF171" s="215">
        <f>IF(N171="snížená",J171,0)</f>
        <v>0</v>
      </c>
      <c r="BG171" s="215">
        <f>IF(N171="zákl. přenesená",J171,0)</f>
        <v>0</v>
      </c>
      <c r="BH171" s="215">
        <f>IF(N171="sníž. přenesená",J171,0)</f>
        <v>0</v>
      </c>
      <c r="BI171" s="215">
        <f>IF(N171="nulová",J171,0)</f>
        <v>0</v>
      </c>
      <c r="BJ171" s="15" t="s">
        <v>80</v>
      </c>
      <c r="BK171" s="215">
        <f>ROUND(I171*H171,2)</f>
        <v>0</v>
      </c>
      <c r="BL171" s="15" t="s">
        <v>204</v>
      </c>
      <c r="BM171" s="15" t="s">
        <v>344</v>
      </c>
    </row>
    <row r="172" s="1" customFormat="1" ht="16.5" customHeight="1">
      <c r="B172" s="36"/>
      <c r="C172" s="204" t="s">
        <v>345</v>
      </c>
      <c r="D172" s="204" t="s">
        <v>133</v>
      </c>
      <c r="E172" s="205" t="s">
        <v>346</v>
      </c>
      <c r="F172" s="206" t="s">
        <v>347</v>
      </c>
      <c r="G172" s="207" t="s">
        <v>158</v>
      </c>
      <c r="H172" s="208">
        <v>120</v>
      </c>
      <c r="I172" s="209"/>
      <c r="J172" s="210">
        <f>ROUND(I172*H172,2)</f>
        <v>0</v>
      </c>
      <c r="K172" s="206" t="s">
        <v>1</v>
      </c>
      <c r="L172" s="41"/>
      <c r="M172" s="259" t="s">
        <v>1</v>
      </c>
      <c r="N172" s="260" t="s">
        <v>43</v>
      </c>
      <c r="O172" s="261"/>
      <c r="P172" s="262">
        <f>O172*H172</f>
        <v>0</v>
      </c>
      <c r="Q172" s="262">
        <v>0</v>
      </c>
      <c r="R172" s="262">
        <f>Q172*H172</f>
        <v>0</v>
      </c>
      <c r="S172" s="262">
        <v>0</v>
      </c>
      <c r="T172" s="263">
        <f>S172*H172</f>
        <v>0</v>
      </c>
      <c r="AR172" s="15" t="s">
        <v>204</v>
      </c>
      <c r="AT172" s="15" t="s">
        <v>133</v>
      </c>
      <c r="AU172" s="15" t="s">
        <v>82</v>
      </c>
      <c r="AY172" s="15" t="s">
        <v>130</v>
      </c>
      <c r="BE172" s="215">
        <f>IF(N172="základní",J172,0)</f>
        <v>0</v>
      </c>
      <c r="BF172" s="215">
        <f>IF(N172="snížená",J172,0)</f>
        <v>0</v>
      </c>
      <c r="BG172" s="215">
        <f>IF(N172="zákl. přenesená",J172,0)</f>
        <v>0</v>
      </c>
      <c r="BH172" s="215">
        <f>IF(N172="sníž. přenesená",J172,0)</f>
        <v>0</v>
      </c>
      <c r="BI172" s="215">
        <f>IF(N172="nulová",J172,0)</f>
        <v>0</v>
      </c>
      <c r="BJ172" s="15" t="s">
        <v>80</v>
      </c>
      <c r="BK172" s="215">
        <f>ROUND(I172*H172,2)</f>
        <v>0</v>
      </c>
      <c r="BL172" s="15" t="s">
        <v>204</v>
      </c>
      <c r="BM172" s="15" t="s">
        <v>348</v>
      </c>
    </row>
    <row r="173" s="1" customFormat="1" ht="6.96" customHeight="1">
      <c r="B173" s="55"/>
      <c r="C173" s="56"/>
      <c r="D173" s="56"/>
      <c r="E173" s="56"/>
      <c r="F173" s="56"/>
      <c r="G173" s="56"/>
      <c r="H173" s="56"/>
      <c r="I173" s="153"/>
      <c r="J173" s="56"/>
      <c r="K173" s="56"/>
      <c r="L173" s="41"/>
    </row>
  </sheetData>
  <sheetProtection sheet="1" autoFilter="0" formatColumns="0" formatRows="0" objects="1" scenarios="1" spinCount="100000" saltValue="2oxITKrffFbhOYQeQGOsJfhkPBUM4HC8NSXr4Lg047Rp/aAxpKRXpqiTLv5Xs27Nz6+UilbRitjKyuHXrgN36g==" hashValue="A7MQqcuN1UzYz2IPk53GSsT7S8tU1FIUiVAJyYtU2ZEtbThKXzRd0HAF+CErxBJsIXDNRNCenQDFxXMsMLQ9uQ==" algorithmName="SHA-512" password="CC35"/>
  <autoFilter ref="C87:K172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14.17" style="122" customWidth="1"/>
    <col min="10" max="10" width="23.5" customWidth="1"/>
    <col min="11" max="11" width="15.5" hidden="1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5" t="s">
        <v>85</v>
      </c>
    </row>
    <row r="3" ht="6.96" customHeight="1">
      <c r="B3" s="123"/>
      <c r="C3" s="124"/>
      <c r="D3" s="124"/>
      <c r="E3" s="124"/>
      <c r="F3" s="124"/>
      <c r="G3" s="124"/>
      <c r="H3" s="124"/>
      <c r="I3" s="125"/>
      <c r="J3" s="124"/>
      <c r="K3" s="124"/>
      <c r="L3" s="18"/>
      <c r="AT3" s="15" t="s">
        <v>82</v>
      </c>
    </row>
    <row r="4" ht="24.96" customHeight="1">
      <c r="B4" s="18"/>
      <c r="D4" s="126" t="s">
        <v>98</v>
      </c>
      <c r="L4" s="18"/>
      <c r="M4" s="22" t="s">
        <v>10</v>
      </c>
      <c r="AT4" s="15" t="s">
        <v>4</v>
      </c>
    </row>
    <row r="5" ht="6.96" customHeight="1">
      <c r="B5" s="18"/>
      <c r="L5" s="18"/>
    </row>
    <row r="6" ht="12" customHeight="1">
      <c r="B6" s="18"/>
      <c r="D6" s="127" t="s">
        <v>16</v>
      </c>
      <c r="L6" s="18"/>
    </row>
    <row r="7" ht="16.5" customHeight="1">
      <c r="B7" s="18"/>
      <c r="E7" s="128" t="str">
        <f>'Rekapitulace stavby'!K6</f>
        <v>MÚ Horažďovice - energetická úsporná opatření čp. 1, 2 a 3 - rkce kotelny</v>
      </c>
      <c r="F7" s="127"/>
      <c r="G7" s="127"/>
      <c r="H7" s="127"/>
      <c r="L7" s="18"/>
    </row>
    <row r="8" s="1" customFormat="1" ht="12" customHeight="1">
      <c r="B8" s="41"/>
      <c r="D8" s="127" t="s">
        <v>99</v>
      </c>
      <c r="I8" s="129"/>
      <c r="L8" s="41"/>
    </row>
    <row r="9" s="1" customFormat="1" ht="36.96" customHeight="1">
      <c r="B9" s="41"/>
      <c r="E9" s="130" t="s">
        <v>349</v>
      </c>
      <c r="F9" s="1"/>
      <c r="G9" s="1"/>
      <c r="H9" s="1"/>
      <c r="I9" s="129"/>
      <c r="L9" s="41"/>
    </row>
    <row r="10" s="1" customFormat="1">
      <c r="B10" s="41"/>
      <c r="I10" s="129"/>
      <c r="L10" s="41"/>
    </row>
    <row r="11" s="1" customFormat="1" ht="12" customHeight="1">
      <c r="B11" s="41"/>
      <c r="D11" s="127" t="s">
        <v>18</v>
      </c>
      <c r="F11" s="15" t="s">
        <v>1</v>
      </c>
      <c r="I11" s="131" t="s">
        <v>19</v>
      </c>
      <c r="J11" s="15" t="s">
        <v>1</v>
      </c>
      <c r="L11" s="41"/>
    </row>
    <row r="12" s="1" customFormat="1" ht="12" customHeight="1">
      <c r="B12" s="41"/>
      <c r="D12" s="127" t="s">
        <v>20</v>
      </c>
      <c r="F12" s="15" t="s">
        <v>21</v>
      </c>
      <c r="I12" s="131" t="s">
        <v>22</v>
      </c>
      <c r="J12" s="132" t="str">
        <f>'Rekapitulace stavby'!AN8</f>
        <v>11. 1. 2019</v>
      </c>
      <c r="L12" s="41"/>
    </row>
    <row r="13" s="1" customFormat="1" ht="10.8" customHeight="1">
      <c r="B13" s="41"/>
      <c r="I13" s="129"/>
      <c r="L13" s="41"/>
    </row>
    <row r="14" s="1" customFormat="1" ht="12" customHeight="1">
      <c r="B14" s="41"/>
      <c r="D14" s="127" t="s">
        <v>24</v>
      </c>
      <c r="I14" s="131" t="s">
        <v>25</v>
      </c>
      <c r="J14" s="15" t="str">
        <f>IF('Rekapitulace stavby'!AN10="","",'Rekapitulace stavby'!AN10)</f>
        <v>00255513</v>
      </c>
      <c r="L14" s="41"/>
    </row>
    <row r="15" s="1" customFormat="1" ht="18" customHeight="1">
      <c r="B15" s="41"/>
      <c r="E15" s="15" t="str">
        <f>IF('Rekapitulace stavby'!E11="","",'Rekapitulace stavby'!E11)</f>
        <v>město Horažďovice, Horažďovice 1</v>
      </c>
      <c r="I15" s="131" t="s">
        <v>28</v>
      </c>
      <c r="J15" s="15" t="str">
        <f>IF('Rekapitulace stavby'!AN11="","",'Rekapitulace stavby'!AN11)</f>
        <v/>
      </c>
      <c r="L15" s="41"/>
    </row>
    <row r="16" s="1" customFormat="1" ht="6.96" customHeight="1">
      <c r="B16" s="41"/>
      <c r="I16" s="129"/>
      <c r="L16" s="41"/>
    </row>
    <row r="17" s="1" customFormat="1" ht="12" customHeight="1">
      <c r="B17" s="41"/>
      <c r="D17" s="127" t="s">
        <v>29</v>
      </c>
      <c r="I17" s="131" t="s">
        <v>25</v>
      </c>
      <c r="J17" s="31" t="str">
        <f>'Rekapitulace stavby'!AN13</f>
        <v>Vyplň údaj</v>
      </c>
      <c r="L17" s="41"/>
    </row>
    <row r="18" s="1" customFormat="1" ht="18" customHeight="1">
      <c r="B18" s="41"/>
      <c r="E18" s="31" t="str">
        <f>'Rekapitulace stavby'!E14</f>
        <v>Vyplň údaj</v>
      </c>
      <c r="F18" s="15"/>
      <c r="G18" s="15"/>
      <c r="H18" s="15"/>
      <c r="I18" s="131" t="s">
        <v>28</v>
      </c>
      <c r="J18" s="31" t="str">
        <f>'Rekapitulace stavby'!AN14</f>
        <v>Vyplň údaj</v>
      </c>
      <c r="L18" s="41"/>
    </row>
    <row r="19" s="1" customFormat="1" ht="6.96" customHeight="1">
      <c r="B19" s="41"/>
      <c r="I19" s="129"/>
      <c r="L19" s="41"/>
    </row>
    <row r="20" s="1" customFormat="1" ht="12" customHeight="1">
      <c r="B20" s="41"/>
      <c r="D20" s="127" t="s">
        <v>31</v>
      </c>
      <c r="I20" s="131" t="s">
        <v>25</v>
      </c>
      <c r="J20" s="15" t="str">
        <f>IF('Rekapitulace stavby'!AN16="","",'Rekapitulace stavby'!AN16)</f>
        <v>74221841</v>
      </c>
      <c r="L20" s="41"/>
    </row>
    <row r="21" s="1" customFormat="1" ht="18" customHeight="1">
      <c r="B21" s="41"/>
      <c r="E21" s="15" t="str">
        <f>IF('Rekapitulace stavby'!E17="","",'Rekapitulace stavby'!E17)</f>
        <v>Ing. Martin Liška, Horažďovice 1133</v>
      </c>
      <c r="I21" s="131" t="s">
        <v>28</v>
      </c>
      <c r="J21" s="15" t="str">
        <f>IF('Rekapitulace stavby'!AN17="","",'Rekapitulace stavby'!AN17)</f>
        <v/>
      </c>
      <c r="L21" s="41"/>
    </row>
    <row r="22" s="1" customFormat="1" ht="6.96" customHeight="1">
      <c r="B22" s="41"/>
      <c r="I22" s="129"/>
      <c r="L22" s="41"/>
    </row>
    <row r="23" s="1" customFormat="1" ht="12" customHeight="1">
      <c r="B23" s="41"/>
      <c r="D23" s="127" t="s">
        <v>35</v>
      </c>
      <c r="I23" s="131" t="s">
        <v>25</v>
      </c>
      <c r="J23" s="15" t="str">
        <f>IF('Rekapitulace stavby'!AN19="","",'Rekapitulace stavby'!AN19)</f>
        <v/>
      </c>
      <c r="L23" s="41"/>
    </row>
    <row r="24" s="1" customFormat="1" ht="18" customHeight="1">
      <c r="B24" s="41"/>
      <c r="E24" s="15" t="str">
        <f>IF('Rekapitulace stavby'!E20="","",'Rekapitulace stavby'!E20)</f>
        <v>Pavel Matoušek</v>
      </c>
      <c r="I24" s="131" t="s">
        <v>28</v>
      </c>
      <c r="J24" s="15" t="str">
        <f>IF('Rekapitulace stavby'!AN20="","",'Rekapitulace stavby'!AN20)</f>
        <v/>
      </c>
      <c r="L24" s="41"/>
    </row>
    <row r="25" s="1" customFormat="1" ht="6.96" customHeight="1">
      <c r="B25" s="41"/>
      <c r="I25" s="129"/>
      <c r="L25" s="41"/>
    </row>
    <row r="26" s="1" customFormat="1" ht="12" customHeight="1">
      <c r="B26" s="41"/>
      <c r="D26" s="127" t="s">
        <v>37</v>
      </c>
      <c r="I26" s="129"/>
      <c r="L26" s="41"/>
    </row>
    <row r="27" s="6" customFormat="1" ht="16.5" customHeight="1">
      <c r="B27" s="133"/>
      <c r="E27" s="134" t="s">
        <v>1</v>
      </c>
      <c r="F27" s="134"/>
      <c r="G27" s="134"/>
      <c r="H27" s="134"/>
      <c r="I27" s="135"/>
      <c r="L27" s="133"/>
    </row>
    <row r="28" s="1" customFormat="1" ht="6.96" customHeight="1">
      <c r="B28" s="41"/>
      <c r="I28" s="129"/>
      <c r="L28" s="41"/>
    </row>
    <row r="29" s="1" customFormat="1" ht="6.96" customHeight="1">
      <c r="B29" s="41"/>
      <c r="D29" s="69"/>
      <c r="E29" s="69"/>
      <c r="F29" s="69"/>
      <c r="G29" s="69"/>
      <c r="H29" s="69"/>
      <c r="I29" s="136"/>
      <c r="J29" s="69"/>
      <c r="K29" s="69"/>
      <c r="L29" s="41"/>
    </row>
    <row r="30" s="1" customFormat="1" ht="25.44" customHeight="1">
      <c r="B30" s="41"/>
      <c r="D30" s="137" t="s">
        <v>38</v>
      </c>
      <c r="I30" s="129"/>
      <c r="J30" s="138">
        <f>ROUND(J90, 2)</f>
        <v>0</v>
      </c>
      <c r="L30" s="41"/>
    </row>
    <row r="31" s="1" customFormat="1" ht="6.96" customHeight="1">
      <c r="B31" s="41"/>
      <c r="D31" s="69"/>
      <c r="E31" s="69"/>
      <c r="F31" s="69"/>
      <c r="G31" s="69"/>
      <c r="H31" s="69"/>
      <c r="I31" s="136"/>
      <c r="J31" s="69"/>
      <c r="K31" s="69"/>
      <c r="L31" s="41"/>
    </row>
    <row r="32" s="1" customFormat="1" ht="14.4" customHeight="1">
      <c r="B32" s="41"/>
      <c r="F32" s="139" t="s">
        <v>40</v>
      </c>
      <c r="I32" s="140" t="s">
        <v>39</v>
      </c>
      <c r="J32" s="139" t="s">
        <v>41</v>
      </c>
      <c r="L32" s="41"/>
    </row>
    <row r="33" s="1" customFormat="1" ht="14.4" customHeight="1">
      <c r="B33" s="41"/>
      <c r="D33" s="127" t="s">
        <v>42</v>
      </c>
      <c r="E33" s="127" t="s">
        <v>43</v>
      </c>
      <c r="F33" s="141">
        <f>ROUND((SUM(BE90:BE256)),  2)</f>
        <v>0</v>
      </c>
      <c r="I33" s="142">
        <v>0.20999999999999999</v>
      </c>
      <c r="J33" s="141">
        <f>ROUND(((SUM(BE90:BE256))*I33),  2)</f>
        <v>0</v>
      </c>
      <c r="L33" s="41"/>
    </row>
    <row r="34" s="1" customFormat="1" ht="14.4" customHeight="1">
      <c r="B34" s="41"/>
      <c r="E34" s="127" t="s">
        <v>44</v>
      </c>
      <c r="F34" s="141">
        <f>ROUND((SUM(BF90:BF256)),  2)</f>
        <v>0</v>
      </c>
      <c r="I34" s="142">
        <v>0.14999999999999999</v>
      </c>
      <c r="J34" s="141">
        <f>ROUND(((SUM(BF90:BF256))*I34),  2)</f>
        <v>0</v>
      </c>
      <c r="L34" s="41"/>
    </row>
    <row r="35" hidden="1" s="1" customFormat="1" ht="14.4" customHeight="1">
      <c r="B35" s="41"/>
      <c r="E35" s="127" t="s">
        <v>45</v>
      </c>
      <c r="F35" s="141">
        <f>ROUND((SUM(BG90:BG256)),  2)</f>
        <v>0</v>
      </c>
      <c r="I35" s="142">
        <v>0.20999999999999999</v>
      </c>
      <c r="J35" s="141">
        <f>0</f>
        <v>0</v>
      </c>
      <c r="L35" s="41"/>
    </row>
    <row r="36" hidden="1" s="1" customFormat="1" ht="14.4" customHeight="1">
      <c r="B36" s="41"/>
      <c r="E36" s="127" t="s">
        <v>46</v>
      </c>
      <c r="F36" s="141">
        <f>ROUND((SUM(BH90:BH256)),  2)</f>
        <v>0</v>
      </c>
      <c r="I36" s="142">
        <v>0.14999999999999999</v>
      </c>
      <c r="J36" s="141">
        <f>0</f>
        <v>0</v>
      </c>
      <c r="L36" s="41"/>
    </row>
    <row r="37" hidden="1" s="1" customFormat="1" ht="14.4" customHeight="1">
      <c r="B37" s="41"/>
      <c r="E37" s="127" t="s">
        <v>47</v>
      </c>
      <c r="F37" s="141">
        <f>ROUND((SUM(BI90:BI256)),  2)</f>
        <v>0</v>
      </c>
      <c r="I37" s="142">
        <v>0</v>
      </c>
      <c r="J37" s="141">
        <f>0</f>
        <v>0</v>
      </c>
      <c r="L37" s="41"/>
    </row>
    <row r="38" s="1" customFormat="1" ht="6.96" customHeight="1">
      <c r="B38" s="41"/>
      <c r="I38" s="129"/>
      <c r="L38" s="41"/>
    </row>
    <row r="39" s="1" customFormat="1" ht="25.44" customHeight="1">
      <c r="B39" s="41"/>
      <c r="C39" s="143"/>
      <c r="D39" s="144" t="s">
        <v>48</v>
      </c>
      <c r="E39" s="145"/>
      <c r="F39" s="145"/>
      <c r="G39" s="146" t="s">
        <v>49</v>
      </c>
      <c r="H39" s="147" t="s">
        <v>50</v>
      </c>
      <c r="I39" s="148"/>
      <c r="J39" s="149">
        <f>SUM(J30:J37)</f>
        <v>0</v>
      </c>
      <c r="K39" s="150"/>
      <c r="L39" s="41"/>
    </row>
    <row r="40" s="1" customFormat="1" ht="14.4" customHeight="1">
      <c r="B40" s="151"/>
      <c r="C40" s="152"/>
      <c r="D40" s="152"/>
      <c r="E40" s="152"/>
      <c r="F40" s="152"/>
      <c r="G40" s="152"/>
      <c r="H40" s="152"/>
      <c r="I40" s="153"/>
      <c r="J40" s="152"/>
      <c r="K40" s="152"/>
      <c r="L40" s="41"/>
    </row>
    <row r="44" s="1" customFormat="1" ht="6.96" customHeight="1">
      <c r="B44" s="154"/>
      <c r="C44" s="155"/>
      <c r="D44" s="155"/>
      <c r="E44" s="155"/>
      <c r="F44" s="155"/>
      <c r="G44" s="155"/>
      <c r="H44" s="155"/>
      <c r="I44" s="156"/>
      <c r="J44" s="155"/>
      <c r="K44" s="155"/>
      <c r="L44" s="41"/>
    </row>
    <row r="45" s="1" customFormat="1" ht="24.96" customHeight="1">
      <c r="B45" s="36"/>
      <c r="C45" s="21" t="s">
        <v>101</v>
      </c>
      <c r="D45" s="37"/>
      <c r="E45" s="37"/>
      <c r="F45" s="37"/>
      <c r="G45" s="37"/>
      <c r="H45" s="37"/>
      <c r="I45" s="129"/>
      <c r="J45" s="37"/>
      <c r="K45" s="37"/>
      <c r="L45" s="41"/>
    </row>
    <row r="46" s="1" customFormat="1" ht="6.96" customHeight="1">
      <c r="B46" s="36"/>
      <c r="C46" s="37"/>
      <c r="D46" s="37"/>
      <c r="E46" s="37"/>
      <c r="F46" s="37"/>
      <c r="G46" s="37"/>
      <c r="H46" s="37"/>
      <c r="I46" s="129"/>
      <c r="J46" s="37"/>
      <c r="K46" s="37"/>
      <c r="L46" s="41"/>
    </row>
    <row r="47" s="1" customFormat="1" ht="12" customHeight="1">
      <c r="B47" s="36"/>
      <c r="C47" s="30" t="s">
        <v>16</v>
      </c>
      <c r="D47" s="37"/>
      <c r="E47" s="37"/>
      <c r="F47" s="37"/>
      <c r="G47" s="37"/>
      <c r="H47" s="37"/>
      <c r="I47" s="129"/>
      <c r="J47" s="37"/>
      <c r="K47" s="37"/>
      <c r="L47" s="41"/>
    </row>
    <row r="48" s="1" customFormat="1" ht="16.5" customHeight="1">
      <c r="B48" s="36"/>
      <c r="C48" s="37"/>
      <c r="D48" s="37"/>
      <c r="E48" s="157" t="str">
        <f>E7</f>
        <v>MÚ Horažďovice - energetická úsporná opatření čp. 1, 2 a 3 - rkce kotelny</v>
      </c>
      <c r="F48" s="30"/>
      <c r="G48" s="30"/>
      <c r="H48" s="30"/>
      <c r="I48" s="129"/>
      <c r="J48" s="37"/>
      <c r="K48" s="37"/>
      <c r="L48" s="41"/>
    </row>
    <row r="49" s="1" customFormat="1" ht="12" customHeight="1">
      <c r="B49" s="36"/>
      <c r="C49" s="30" t="s">
        <v>99</v>
      </c>
      <c r="D49" s="37"/>
      <c r="E49" s="37"/>
      <c r="F49" s="37"/>
      <c r="G49" s="37"/>
      <c r="H49" s="37"/>
      <c r="I49" s="129"/>
      <c r="J49" s="37"/>
      <c r="K49" s="37"/>
      <c r="L49" s="41"/>
    </row>
    <row r="50" s="1" customFormat="1" ht="16.5" customHeight="1">
      <c r="B50" s="36"/>
      <c r="C50" s="37"/>
      <c r="D50" s="37"/>
      <c r="E50" s="62" t="str">
        <f>E9</f>
        <v>030b - Rekonstrukce kotelny - vytápění - zdroj tepla</v>
      </c>
      <c r="F50" s="37"/>
      <c r="G50" s="37"/>
      <c r="H50" s="37"/>
      <c r="I50" s="129"/>
      <c r="J50" s="37"/>
      <c r="K50" s="37"/>
      <c r="L50" s="41"/>
    </row>
    <row r="51" s="1" customFormat="1" ht="6.96" customHeight="1">
      <c r="B51" s="36"/>
      <c r="C51" s="37"/>
      <c r="D51" s="37"/>
      <c r="E51" s="37"/>
      <c r="F51" s="37"/>
      <c r="G51" s="37"/>
      <c r="H51" s="37"/>
      <c r="I51" s="129"/>
      <c r="J51" s="37"/>
      <c r="K51" s="37"/>
      <c r="L51" s="41"/>
    </row>
    <row r="52" s="1" customFormat="1" ht="12" customHeight="1">
      <c r="B52" s="36"/>
      <c r="C52" s="30" t="s">
        <v>20</v>
      </c>
      <c r="D52" s="37"/>
      <c r="E52" s="37"/>
      <c r="F52" s="25" t="str">
        <f>F12</f>
        <v xml:space="preserve"> </v>
      </c>
      <c r="G52" s="37"/>
      <c r="H52" s="37"/>
      <c r="I52" s="131" t="s">
        <v>22</v>
      </c>
      <c r="J52" s="65" t="str">
        <f>IF(J12="","",J12)</f>
        <v>11. 1. 2019</v>
      </c>
      <c r="K52" s="37"/>
      <c r="L52" s="41"/>
    </row>
    <row r="53" s="1" customFormat="1" ht="6.96" customHeight="1">
      <c r="B53" s="36"/>
      <c r="C53" s="37"/>
      <c r="D53" s="37"/>
      <c r="E53" s="37"/>
      <c r="F53" s="37"/>
      <c r="G53" s="37"/>
      <c r="H53" s="37"/>
      <c r="I53" s="129"/>
      <c r="J53" s="37"/>
      <c r="K53" s="37"/>
      <c r="L53" s="41"/>
    </row>
    <row r="54" s="1" customFormat="1" ht="24.9" customHeight="1">
      <c r="B54" s="36"/>
      <c r="C54" s="30" t="s">
        <v>24</v>
      </c>
      <c r="D54" s="37"/>
      <c r="E54" s="37"/>
      <c r="F54" s="25" t="str">
        <f>E15</f>
        <v>město Horažďovice, Horažďovice 1</v>
      </c>
      <c r="G54" s="37"/>
      <c r="H54" s="37"/>
      <c r="I54" s="131" t="s">
        <v>31</v>
      </c>
      <c r="J54" s="34" t="str">
        <f>E21</f>
        <v>Ing. Martin Liška, Horažďovice 1133</v>
      </c>
      <c r="K54" s="37"/>
      <c r="L54" s="41"/>
    </row>
    <row r="55" s="1" customFormat="1" ht="13.65" customHeight="1">
      <c r="B55" s="36"/>
      <c r="C55" s="30" t="s">
        <v>29</v>
      </c>
      <c r="D55" s="37"/>
      <c r="E55" s="37"/>
      <c r="F55" s="25" t="str">
        <f>IF(E18="","",E18)</f>
        <v>Vyplň údaj</v>
      </c>
      <c r="G55" s="37"/>
      <c r="H55" s="37"/>
      <c r="I55" s="131" t="s">
        <v>35</v>
      </c>
      <c r="J55" s="34" t="str">
        <f>E24</f>
        <v>Pavel Matoušek</v>
      </c>
      <c r="K55" s="37"/>
      <c r="L55" s="41"/>
    </row>
    <row r="56" s="1" customFormat="1" ht="10.32" customHeight="1">
      <c r="B56" s="36"/>
      <c r="C56" s="37"/>
      <c r="D56" s="37"/>
      <c r="E56" s="37"/>
      <c r="F56" s="37"/>
      <c r="G56" s="37"/>
      <c r="H56" s="37"/>
      <c r="I56" s="129"/>
      <c r="J56" s="37"/>
      <c r="K56" s="37"/>
      <c r="L56" s="41"/>
    </row>
    <row r="57" s="1" customFormat="1" ht="29.28" customHeight="1">
      <c r="B57" s="36"/>
      <c r="C57" s="158" t="s">
        <v>102</v>
      </c>
      <c r="D57" s="159"/>
      <c r="E57" s="159"/>
      <c r="F57" s="159"/>
      <c r="G57" s="159"/>
      <c r="H57" s="159"/>
      <c r="I57" s="160"/>
      <c r="J57" s="161" t="s">
        <v>103</v>
      </c>
      <c r="K57" s="159"/>
      <c r="L57" s="41"/>
    </row>
    <row r="58" s="1" customFormat="1" ht="10.32" customHeight="1">
      <c r="B58" s="36"/>
      <c r="C58" s="37"/>
      <c r="D58" s="37"/>
      <c r="E58" s="37"/>
      <c r="F58" s="37"/>
      <c r="G58" s="37"/>
      <c r="H58" s="37"/>
      <c r="I58" s="129"/>
      <c r="J58" s="37"/>
      <c r="K58" s="37"/>
      <c r="L58" s="41"/>
    </row>
    <row r="59" s="1" customFormat="1" ht="22.8" customHeight="1">
      <c r="B59" s="36"/>
      <c r="C59" s="162" t="s">
        <v>104</v>
      </c>
      <c r="D59" s="37"/>
      <c r="E59" s="37"/>
      <c r="F59" s="37"/>
      <c r="G59" s="37"/>
      <c r="H59" s="37"/>
      <c r="I59" s="129"/>
      <c r="J59" s="96">
        <f>J90</f>
        <v>0</v>
      </c>
      <c r="K59" s="37"/>
      <c r="L59" s="41"/>
      <c r="AU59" s="15" t="s">
        <v>105</v>
      </c>
    </row>
    <row r="60" s="7" customFormat="1" ht="24.96" customHeight="1">
      <c r="B60" s="163"/>
      <c r="C60" s="164"/>
      <c r="D60" s="165" t="s">
        <v>111</v>
      </c>
      <c r="E60" s="166"/>
      <c r="F60" s="166"/>
      <c r="G60" s="166"/>
      <c r="H60" s="166"/>
      <c r="I60" s="167"/>
      <c r="J60" s="168">
        <f>J91</f>
        <v>0</v>
      </c>
      <c r="K60" s="164"/>
      <c r="L60" s="169"/>
    </row>
    <row r="61" s="8" customFormat="1" ht="19.92" customHeight="1">
      <c r="B61" s="170"/>
      <c r="C61" s="171"/>
      <c r="D61" s="172" t="s">
        <v>350</v>
      </c>
      <c r="E61" s="173"/>
      <c r="F61" s="173"/>
      <c r="G61" s="173"/>
      <c r="H61" s="173"/>
      <c r="I61" s="174"/>
      <c r="J61" s="175">
        <f>J92</f>
        <v>0</v>
      </c>
      <c r="K61" s="171"/>
      <c r="L61" s="176"/>
    </row>
    <row r="62" s="8" customFormat="1" ht="19.92" customHeight="1">
      <c r="B62" s="170"/>
      <c r="C62" s="171"/>
      <c r="D62" s="172" t="s">
        <v>351</v>
      </c>
      <c r="E62" s="173"/>
      <c r="F62" s="173"/>
      <c r="G62" s="173"/>
      <c r="H62" s="173"/>
      <c r="I62" s="174"/>
      <c r="J62" s="175">
        <f>J104</f>
        <v>0</v>
      </c>
      <c r="K62" s="171"/>
      <c r="L62" s="176"/>
    </row>
    <row r="63" s="8" customFormat="1" ht="19.92" customHeight="1">
      <c r="B63" s="170"/>
      <c r="C63" s="171"/>
      <c r="D63" s="172" t="s">
        <v>352</v>
      </c>
      <c r="E63" s="173"/>
      <c r="F63" s="173"/>
      <c r="G63" s="173"/>
      <c r="H63" s="173"/>
      <c r="I63" s="174"/>
      <c r="J63" s="175">
        <f>J110</f>
        <v>0</v>
      </c>
      <c r="K63" s="171"/>
      <c r="L63" s="176"/>
    </row>
    <row r="64" s="8" customFormat="1" ht="19.92" customHeight="1">
      <c r="B64" s="170"/>
      <c r="C64" s="171"/>
      <c r="D64" s="172" t="s">
        <v>353</v>
      </c>
      <c r="E64" s="173"/>
      <c r="F64" s="173"/>
      <c r="G64" s="173"/>
      <c r="H64" s="173"/>
      <c r="I64" s="174"/>
      <c r="J64" s="175">
        <f>J120</f>
        <v>0</v>
      </c>
      <c r="K64" s="171"/>
      <c r="L64" s="176"/>
    </row>
    <row r="65" s="8" customFormat="1" ht="19.92" customHeight="1">
      <c r="B65" s="170"/>
      <c r="C65" s="171"/>
      <c r="D65" s="172" t="s">
        <v>354</v>
      </c>
      <c r="E65" s="173"/>
      <c r="F65" s="173"/>
      <c r="G65" s="173"/>
      <c r="H65" s="173"/>
      <c r="I65" s="174"/>
      <c r="J65" s="175">
        <f>J142</f>
        <v>0</v>
      </c>
      <c r="K65" s="171"/>
      <c r="L65" s="176"/>
    </row>
    <row r="66" s="8" customFormat="1" ht="19.92" customHeight="1">
      <c r="B66" s="170"/>
      <c r="C66" s="171"/>
      <c r="D66" s="172" t="s">
        <v>355</v>
      </c>
      <c r="E66" s="173"/>
      <c r="F66" s="173"/>
      <c r="G66" s="173"/>
      <c r="H66" s="173"/>
      <c r="I66" s="174"/>
      <c r="J66" s="175">
        <f>J174</f>
        <v>0</v>
      </c>
      <c r="K66" s="171"/>
      <c r="L66" s="176"/>
    </row>
    <row r="67" s="8" customFormat="1" ht="19.92" customHeight="1">
      <c r="B67" s="170"/>
      <c r="C67" s="171"/>
      <c r="D67" s="172" t="s">
        <v>356</v>
      </c>
      <c r="E67" s="173"/>
      <c r="F67" s="173"/>
      <c r="G67" s="173"/>
      <c r="H67" s="173"/>
      <c r="I67" s="174"/>
      <c r="J67" s="175">
        <f>J200</f>
        <v>0</v>
      </c>
      <c r="K67" s="171"/>
      <c r="L67" s="176"/>
    </row>
    <row r="68" s="8" customFormat="1" ht="19.92" customHeight="1">
      <c r="B68" s="170"/>
      <c r="C68" s="171"/>
      <c r="D68" s="172" t="s">
        <v>357</v>
      </c>
      <c r="E68" s="173"/>
      <c r="F68" s="173"/>
      <c r="G68" s="173"/>
      <c r="H68" s="173"/>
      <c r="I68" s="174"/>
      <c r="J68" s="175">
        <f>J235</f>
        <v>0</v>
      </c>
      <c r="K68" s="171"/>
      <c r="L68" s="176"/>
    </row>
    <row r="69" s="8" customFormat="1" ht="19.92" customHeight="1">
      <c r="B69" s="170"/>
      <c r="C69" s="171"/>
      <c r="D69" s="172" t="s">
        <v>113</v>
      </c>
      <c r="E69" s="173"/>
      <c r="F69" s="173"/>
      <c r="G69" s="173"/>
      <c r="H69" s="173"/>
      <c r="I69" s="174"/>
      <c r="J69" s="175">
        <f>J239</f>
        <v>0</v>
      </c>
      <c r="K69" s="171"/>
      <c r="L69" s="176"/>
    </row>
    <row r="70" s="7" customFormat="1" ht="24.96" customHeight="1">
      <c r="B70" s="163"/>
      <c r="C70" s="164"/>
      <c r="D70" s="165" t="s">
        <v>358</v>
      </c>
      <c r="E70" s="166"/>
      <c r="F70" s="166"/>
      <c r="G70" s="166"/>
      <c r="H70" s="166"/>
      <c r="I70" s="167"/>
      <c r="J70" s="168">
        <f>J249</f>
        <v>0</v>
      </c>
      <c r="K70" s="164"/>
      <c r="L70" s="169"/>
    </row>
    <row r="71" s="1" customFormat="1" ht="21.84" customHeight="1">
      <c r="B71" s="36"/>
      <c r="C71" s="37"/>
      <c r="D71" s="37"/>
      <c r="E71" s="37"/>
      <c r="F71" s="37"/>
      <c r="G71" s="37"/>
      <c r="H71" s="37"/>
      <c r="I71" s="129"/>
      <c r="J71" s="37"/>
      <c r="K71" s="37"/>
      <c r="L71" s="41"/>
    </row>
    <row r="72" s="1" customFormat="1" ht="6.96" customHeight="1">
      <c r="B72" s="55"/>
      <c r="C72" s="56"/>
      <c r="D72" s="56"/>
      <c r="E72" s="56"/>
      <c r="F72" s="56"/>
      <c r="G72" s="56"/>
      <c r="H72" s="56"/>
      <c r="I72" s="153"/>
      <c r="J72" s="56"/>
      <c r="K72" s="56"/>
      <c r="L72" s="41"/>
    </row>
    <row r="76" s="1" customFormat="1" ht="6.96" customHeight="1">
      <c r="B76" s="57"/>
      <c r="C76" s="58"/>
      <c r="D76" s="58"/>
      <c r="E76" s="58"/>
      <c r="F76" s="58"/>
      <c r="G76" s="58"/>
      <c r="H76" s="58"/>
      <c r="I76" s="156"/>
      <c r="J76" s="58"/>
      <c r="K76" s="58"/>
      <c r="L76" s="41"/>
    </row>
    <row r="77" s="1" customFormat="1" ht="24.96" customHeight="1">
      <c r="B77" s="36"/>
      <c r="C77" s="21" t="s">
        <v>115</v>
      </c>
      <c r="D77" s="37"/>
      <c r="E77" s="37"/>
      <c r="F77" s="37"/>
      <c r="G77" s="37"/>
      <c r="H77" s="37"/>
      <c r="I77" s="129"/>
      <c r="J77" s="37"/>
      <c r="K77" s="37"/>
      <c r="L77" s="41"/>
    </row>
    <row r="78" s="1" customFormat="1" ht="6.96" customHeight="1">
      <c r="B78" s="36"/>
      <c r="C78" s="37"/>
      <c r="D78" s="37"/>
      <c r="E78" s="37"/>
      <c r="F78" s="37"/>
      <c r="G78" s="37"/>
      <c r="H78" s="37"/>
      <c r="I78" s="129"/>
      <c r="J78" s="37"/>
      <c r="K78" s="37"/>
      <c r="L78" s="41"/>
    </row>
    <row r="79" s="1" customFormat="1" ht="12" customHeight="1">
      <c r="B79" s="36"/>
      <c r="C79" s="30" t="s">
        <v>16</v>
      </c>
      <c r="D79" s="37"/>
      <c r="E79" s="37"/>
      <c r="F79" s="37"/>
      <c r="G79" s="37"/>
      <c r="H79" s="37"/>
      <c r="I79" s="129"/>
      <c r="J79" s="37"/>
      <c r="K79" s="37"/>
      <c r="L79" s="41"/>
    </row>
    <row r="80" s="1" customFormat="1" ht="16.5" customHeight="1">
      <c r="B80" s="36"/>
      <c r="C80" s="37"/>
      <c r="D80" s="37"/>
      <c r="E80" s="157" t="str">
        <f>E7</f>
        <v>MÚ Horažďovice - energetická úsporná opatření čp. 1, 2 a 3 - rkce kotelny</v>
      </c>
      <c r="F80" s="30"/>
      <c r="G80" s="30"/>
      <c r="H80" s="30"/>
      <c r="I80" s="129"/>
      <c r="J80" s="37"/>
      <c r="K80" s="37"/>
      <c r="L80" s="41"/>
    </row>
    <row r="81" s="1" customFormat="1" ht="12" customHeight="1">
      <c r="B81" s="36"/>
      <c r="C81" s="30" t="s">
        <v>99</v>
      </c>
      <c r="D81" s="37"/>
      <c r="E81" s="37"/>
      <c r="F81" s="37"/>
      <c r="G81" s="37"/>
      <c r="H81" s="37"/>
      <c r="I81" s="129"/>
      <c r="J81" s="37"/>
      <c r="K81" s="37"/>
      <c r="L81" s="41"/>
    </row>
    <row r="82" s="1" customFormat="1" ht="16.5" customHeight="1">
      <c r="B82" s="36"/>
      <c r="C82" s="37"/>
      <c r="D82" s="37"/>
      <c r="E82" s="62" t="str">
        <f>E9</f>
        <v>030b - Rekonstrukce kotelny - vytápění - zdroj tepla</v>
      </c>
      <c r="F82" s="37"/>
      <c r="G82" s="37"/>
      <c r="H82" s="37"/>
      <c r="I82" s="129"/>
      <c r="J82" s="37"/>
      <c r="K82" s="37"/>
      <c r="L82" s="41"/>
    </row>
    <row r="83" s="1" customFormat="1" ht="6.96" customHeight="1">
      <c r="B83" s="36"/>
      <c r="C83" s="37"/>
      <c r="D83" s="37"/>
      <c r="E83" s="37"/>
      <c r="F83" s="37"/>
      <c r="G83" s="37"/>
      <c r="H83" s="37"/>
      <c r="I83" s="129"/>
      <c r="J83" s="37"/>
      <c r="K83" s="37"/>
      <c r="L83" s="41"/>
    </row>
    <row r="84" s="1" customFormat="1" ht="12" customHeight="1">
      <c r="B84" s="36"/>
      <c r="C84" s="30" t="s">
        <v>20</v>
      </c>
      <c r="D84" s="37"/>
      <c r="E84" s="37"/>
      <c r="F84" s="25" t="str">
        <f>F12</f>
        <v xml:space="preserve"> </v>
      </c>
      <c r="G84" s="37"/>
      <c r="H84" s="37"/>
      <c r="I84" s="131" t="s">
        <v>22</v>
      </c>
      <c r="J84" s="65" t="str">
        <f>IF(J12="","",J12)</f>
        <v>11. 1. 2019</v>
      </c>
      <c r="K84" s="37"/>
      <c r="L84" s="41"/>
    </row>
    <row r="85" s="1" customFormat="1" ht="6.96" customHeight="1">
      <c r="B85" s="36"/>
      <c r="C85" s="37"/>
      <c r="D85" s="37"/>
      <c r="E85" s="37"/>
      <c r="F85" s="37"/>
      <c r="G85" s="37"/>
      <c r="H85" s="37"/>
      <c r="I85" s="129"/>
      <c r="J85" s="37"/>
      <c r="K85" s="37"/>
      <c r="L85" s="41"/>
    </row>
    <row r="86" s="1" customFormat="1" ht="24.9" customHeight="1">
      <c r="B86" s="36"/>
      <c r="C86" s="30" t="s">
        <v>24</v>
      </c>
      <c r="D86" s="37"/>
      <c r="E86" s="37"/>
      <c r="F86" s="25" t="str">
        <f>E15</f>
        <v>město Horažďovice, Horažďovice 1</v>
      </c>
      <c r="G86" s="37"/>
      <c r="H86" s="37"/>
      <c r="I86" s="131" t="s">
        <v>31</v>
      </c>
      <c r="J86" s="34" t="str">
        <f>E21</f>
        <v>Ing. Martin Liška, Horažďovice 1133</v>
      </c>
      <c r="K86" s="37"/>
      <c r="L86" s="41"/>
    </row>
    <row r="87" s="1" customFormat="1" ht="13.65" customHeight="1">
      <c r="B87" s="36"/>
      <c r="C87" s="30" t="s">
        <v>29</v>
      </c>
      <c r="D87" s="37"/>
      <c r="E87" s="37"/>
      <c r="F87" s="25" t="str">
        <f>IF(E18="","",E18)</f>
        <v>Vyplň údaj</v>
      </c>
      <c r="G87" s="37"/>
      <c r="H87" s="37"/>
      <c r="I87" s="131" t="s">
        <v>35</v>
      </c>
      <c r="J87" s="34" t="str">
        <f>E24</f>
        <v>Pavel Matoušek</v>
      </c>
      <c r="K87" s="37"/>
      <c r="L87" s="41"/>
    </row>
    <row r="88" s="1" customFormat="1" ht="10.32" customHeight="1">
      <c r="B88" s="36"/>
      <c r="C88" s="37"/>
      <c r="D88" s="37"/>
      <c r="E88" s="37"/>
      <c r="F88" s="37"/>
      <c r="G88" s="37"/>
      <c r="H88" s="37"/>
      <c r="I88" s="129"/>
      <c r="J88" s="37"/>
      <c r="K88" s="37"/>
      <c r="L88" s="41"/>
    </row>
    <row r="89" s="9" customFormat="1" ht="29.28" customHeight="1">
      <c r="B89" s="177"/>
      <c r="C89" s="178" t="s">
        <v>116</v>
      </c>
      <c r="D89" s="179" t="s">
        <v>57</v>
      </c>
      <c r="E89" s="179" t="s">
        <v>53</v>
      </c>
      <c r="F89" s="179" t="s">
        <v>54</v>
      </c>
      <c r="G89" s="179" t="s">
        <v>117</v>
      </c>
      <c r="H89" s="179" t="s">
        <v>118</v>
      </c>
      <c r="I89" s="180" t="s">
        <v>119</v>
      </c>
      <c r="J89" s="181" t="s">
        <v>103</v>
      </c>
      <c r="K89" s="182" t="s">
        <v>120</v>
      </c>
      <c r="L89" s="183"/>
      <c r="M89" s="86" t="s">
        <v>1</v>
      </c>
      <c r="N89" s="87" t="s">
        <v>42</v>
      </c>
      <c r="O89" s="87" t="s">
        <v>121</v>
      </c>
      <c r="P89" s="87" t="s">
        <v>122</v>
      </c>
      <c r="Q89" s="87" t="s">
        <v>123</v>
      </c>
      <c r="R89" s="87" t="s">
        <v>124</v>
      </c>
      <c r="S89" s="87" t="s">
        <v>125</v>
      </c>
      <c r="T89" s="88" t="s">
        <v>126</v>
      </c>
    </row>
    <row r="90" s="1" customFormat="1" ht="22.8" customHeight="1">
      <c r="B90" s="36"/>
      <c r="C90" s="93" t="s">
        <v>127</v>
      </c>
      <c r="D90" s="37"/>
      <c r="E90" s="37"/>
      <c r="F90" s="37"/>
      <c r="G90" s="37"/>
      <c r="H90" s="37"/>
      <c r="I90" s="129"/>
      <c r="J90" s="184">
        <f>BK90</f>
        <v>0</v>
      </c>
      <c r="K90" s="37"/>
      <c r="L90" s="41"/>
      <c r="M90" s="89"/>
      <c r="N90" s="90"/>
      <c r="O90" s="90"/>
      <c r="P90" s="185">
        <f>P91+P249</f>
        <v>0</v>
      </c>
      <c r="Q90" s="90"/>
      <c r="R90" s="185">
        <f>R91+R249</f>
        <v>0</v>
      </c>
      <c r="S90" s="90"/>
      <c r="T90" s="186">
        <f>T91+T249</f>
        <v>0</v>
      </c>
      <c r="AT90" s="15" t="s">
        <v>71</v>
      </c>
      <c r="AU90" s="15" t="s">
        <v>105</v>
      </c>
      <c r="BK90" s="187">
        <f>BK91+BK249</f>
        <v>0</v>
      </c>
    </row>
    <row r="91" s="10" customFormat="1" ht="25.92" customHeight="1">
      <c r="B91" s="188"/>
      <c r="C91" s="189"/>
      <c r="D91" s="190" t="s">
        <v>71</v>
      </c>
      <c r="E91" s="191" t="s">
        <v>267</v>
      </c>
      <c r="F91" s="191" t="s">
        <v>268</v>
      </c>
      <c r="G91" s="189"/>
      <c r="H91" s="189"/>
      <c r="I91" s="192"/>
      <c r="J91" s="193">
        <f>BK91</f>
        <v>0</v>
      </c>
      <c r="K91" s="189"/>
      <c r="L91" s="194"/>
      <c r="M91" s="195"/>
      <c r="N91" s="196"/>
      <c r="O91" s="196"/>
      <c r="P91" s="197">
        <f>P92+P104+P110+P120+P142+P174+P200+P235+P239</f>
        <v>0</v>
      </c>
      <c r="Q91" s="196"/>
      <c r="R91" s="197">
        <f>R92+R104+R110+R120+R142+R174+R200+R235+R239</f>
        <v>0</v>
      </c>
      <c r="S91" s="196"/>
      <c r="T91" s="198">
        <f>T92+T104+T110+T120+T142+T174+T200+T235+T239</f>
        <v>0</v>
      </c>
      <c r="AR91" s="199" t="s">
        <v>80</v>
      </c>
      <c r="AT91" s="200" t="s">
        <v>71</v>
      </c>
      <c r="AU91" s="200" t="s">
        <v>72</v>
      </c>
      <c r="AY91" s="199" t="s">
        <v>130</v>
      </c>
      <c r="BK91" s="201">
        <f>BK92+BK104+BK110+BK120+BK142+BK174+BK200+BK235+BK239</f>
        <v>0</v>
      </c>
    </row>
    <row r="92" s="10" customFormat="1" ht="22.8" customHeight="1">
      <c r="B92" s="188"/>
      <c r="C92" s="189"/>
      <c r="D92" s="190" t="s">
        <v>71</v>
      </c>
      <c r="E92" s="202" t="s">
        <v>359</v>
      </c>
      <c r="F92" s="202" t="s">
        <v>360</v>
      </c>
      <c r="G92" s="189"/>
      <c r="H92" s="189"/>
      <c r="I92" s="192"/>
      <c r="J92" s="203">
        <f>BK92</f>
        <v>0</v>
      </c>
      <c r="K92" s="189"/>
      <c r="L92" s="194"/>
      <c r="M92" s="195"/>
      <c r="N92" s="196"/>
      <c r="O92" s="196"/>
      <c r="P92" s="197">
        <f>SUM(P93:P103)</f>
        <v>0</v>
      </c>
      <c r="Q92" s="196"/>
      <c r="R92" s="197">
        <f>SUM(R93:R103)</f>
        <v>0</v>
      </c>
      <c r="S92" s="196"/>
      <c r="T92" s="198">
        <f>SUM(T93:T103)</f>
        <v>0</v>
      </c>
      <c r="AR92" s="199" t="s">
        <v>80</v>
      </c>
      <c r="AT92" s="200" t="s">
        <v>71</v>
      </c>
      <c r="AU92" s="200" t="s">
        <v>80</v>
      </c>
      <c r="AY92" s="199" t="s">
        <v>130</v>
      </c>
      <c r="BK92" s="201">
        <f>SUM(BK93:BK103)</f>
        <v>0</v>
      </c>
    </row>
    <row r="93" s="1" customFormat="1" ht="16.5" customHeight="1">
      <c r="B93" s="36"/>
      <c r="C93" s="204" t="s">
        <v>80</v>
      </c>
      <c r="D93" s="204" t="s">
        <v>133</v>
      </c>
      <c r="E93" s="205" t="s">
        <v>361</v>
      </c>
      <c r="F93" s="206" t="s">
        <v>362</v>
      </c>
      <c r="G93" s="207" t="s">
        <v>225</v>
      </c>
      <c r="H93" s="208">
        <v>88</v>
      </c>
      <c r="I93" s="209"/>
      <c r="J93" s="210">
        <f>ROUND(I93*H93,2)</f>
        <v>0</v>
      </c>
      <c r="K93" s="206" t="s">
        <v>1</v>
      </c>
      <c r="L93" s="41"/>
      <c r="M93" s="211" t="s">
        <v>1</v>
      </c>
      <c r="N93" s="212" t="s">
        <v>43</v>
      </c>
      <c r="O93" s="77"/>
      <c r="P93" s="213">
        <f>O93*H93</f>
        <v>0</v>
      </c>
      <c r="Q93" s="213">
        <v>0</v>
      </c>
      <c r="R93" s="213">
        <f>Q93*H93</f>
        <v>0</v>
      </c>
      <c r="S93" s="213">
        <v>0</v>
      </c>
      <c r="T93" s="214">
        <f>S93*H93</f>
        <v>0</v>
      </c>
      <c r="AR93" s="15" t="s">
        <v>137</v>
      </c>
      <c r="AT93" s="15" t="s">
        <v>133</v>
      </c>
      <c r="AU93" s="15" t="s">
        <v>82</v>
      </c>
      <c r="AY93" s="15" t="s">
        <v>130</v>
      </c>
      <c r="BE93" s="215">
        <f>IF(N93="základní",J93,0)</f>
        <v>0</v>
      </c>
      <c r="BF93" s="215">
        <f>IF(N93="snížená",J93,0)</f>
        <v>0</v>
      </c>
      <c r="BG93" s="215">
        <f>IF(N93="zákl. přenesená",J93,0)</f>
        <v>0</v>
      </c>
      <c r="BH93" s="215">
        <f>IF(N93="sníž. přenesená",J93,0)</f>
        <v>0</v>
      </c>
      <c r="BI93" s="215">
        <f>IF(N93="nulová",J93,0)</f>
        <v>0</v>
      </c>
      <c r="BJ93" s="15" t="s">
        <v>80</v>
      </c>
      <c r="BK93" s="215">
        <f>ROUND(I93*H93,2)</f>
        <v>0</v>
      </c>
      <c r="BL93" s="15" t="s">
        <v>137</v>
      </c>
      <c r="BM93" s="15" t="s">
        <v>363</v>
      </c>
    </row>
    <row r="94" s="1" customFormat="1" ht="16.5" customHeight="1">
      <c r="B94" s="36"/>
      <c r="C94" s="204" t="s">
        <v>82</v>
      </c>
      <c r="D94" s="204" t="s">
        <v>133</v>
      </c>
      <c r="E94" s="205" t="s">
        <v>364</v>
      </c>
      <c r="F94" s="206" t="s">
        <v>365</v>
      </c>
      <c r="G94" s="207" t="s">
        <v>225</v>
      </c>
      <c r="H94" s="208">
        <v>15</v>
      </c>
      <c r="I94" s="209"/>
      <c r="J94" s="210">
        <f>ROUND(I94*H94,2)</f>
        <v>0</v>
      </c>
      <c r="K94" s="206" t="s">
        <v>1</v>
      </c>
      <c r="L94" s="41"/>
      <c r="M94" s="211" t="s">
        <v>1</v>
      </c>
      <c r="N94" s="212" t="s">
        <v>43</v>
      </c>
      <c r="O94" s="77"/>
      <c r="P94" s="213">
        <f>O94*H94</f>
        <v>0</v>
      </c>
      <c r="Q94" s="213">
        <v>0</v>
      </c>
      <c r="R94" s="213">
        <f>Q94*H94</f>
        <v>0</v>
      </c>
      <c r="S94" s="213">
        <v>0</v>
      </c>
      <c r="T94" s="214">
        <f>S94*H94</f>
        <v>0</v>
      </c>
      <c r="AR94" s="15" t="s">
        <v>137</v>
      </c>
      <c r="AT94" s="15" t="s">
        <v>133</v>
      </c>
      <c r="AU94" s="15" t="s">
        <v>82</v>
      </c>
      <c r="AY94" s="15" t="s">
        <v>130</v>
      </c>
      <c r="BE94" s="215">
        <f>IF(N94="základní",J94,0)</f>
        <v>0</v>
      </c>
      <c r="BF94" s="215">
        <f>IF(N94="snížená",J94,0)</f>
        <v>0</v>
      </c>
      <c r="BG94" s="215">
        <f>IF(N94="zákl. přenesená",J94,0)</f>
        <v>0</v>
      </c>
      <c r="BH94" s="215">
        <f>IF(N94="sníž. přenesená",J94,0)</f>
        <v>0</v>
      </c>
      <c r="BI94" s="215">
        <f>IF(N94="nulová",J94,0)</f>
        <v>0</v>
      </c>
      <c r="BJ94" s="15" t="s">
        <v>80</v>
      </c>
      <c r="BK94" s="215">
        <f>ROUND(I94*H94,2)</f>
        <v>0</v>
      </c>
      <c r="BL94" s="15" t="s">
        <v>137</v>
      </c>
      <c r="BM94" s="15" t="s">
        <v>366</v>
      </c>
    </row>
    <row r="95" s="1" customFormat="1" ht="16.5" customHeight="1">
      <c r="B95" s="36"/>
      <c r="C95" s="204" t="s">
        <v>131</v>
      </c>
      <c r="D95" s="204" t="s">
        <v>133</v>
      </c>
      <c r="E95" s="205" t="s">
        <v>367</v>
      </c>
      <c r="F95" s="206" t="s">
        <v>368</v>
      </c>
      <c r="G95" s="207" t="s">
        <v>225</v>
      </c>
      <c r="H95" s="208">
        <v>6</v>
      </c>
      <c r="I95" s="209"/>
      <c r="J95" s="210">
        <f>ROUND(I95*H95,2)</f>
        <v>0</v>
      </c>
      <c r="K95" s="206" t="s">
        <v>1</v>
      </c>
      <c r="L95" s="41"/>
      <c r="M95" s="211" t="s">
        <v>1</v>
      </c>
      <c r="N95" s="212" t="s">
        <v>43</v>
      </c>
      <c r="O95" s="77"/>
      <c r="P95" s="213">
        <f>O95*H95</f>
        <v>0</v>
      </c>
      <c r="Q95" s="213">
        <v>0</v>
      </c>
      <c r="R95" s="213">
        <f>Q95*H95</f>
        <v>0</v>
      </c>
      <c r="S95" s="213">
        <v>0</v>
      </c>
      <c r="T95" s="214">
        <f>S95*H95</f>
        <v>0</v>
      </c>
      <c r="AR95" s="15" t="s">
        <v>137</v>
      </c>
      <c r="AT95" s="15" t="s">
        <v>133</v>
      </c>
      <c r="AU95" s="15" t="s">
        <v>82</v>
      </c>
      <c r="AY95" s="15" t="s">
        <v>130</v>
      </c>
      <c r="BE95" s="215">
        <f>IF(N95="základní",J95,0)</f>
        <v>0</v>
      </c>
      <c r="BF95" s="215">
        <f>IF(N95="snížená",J95,0)</f>
        <v>0</v>
      </c>
      <c r="BG95" s="215">
        <f>IF(N95="zákl. přenesená",J95,0)</f>
        <v>0</v>
      </c>
      <c r="BH95" s="215">
        <f>IF(N95="sníž. přenesená",J95,0)</f>
        <v>0</v>
      </c>
      <c r="BI95" s="215">
        <f>IF(N95="nulová",J95,0)</f>
        <v>0</v>
      </c>
      <c r="BJ95" s="15" t="s">
        <v>80</v>
      </c>
      <c r="BK95" s="215">
        <f>ROUND(I95*H95,2)</f>
        <v>0</v>
      </c>
      <c r="BL95" s="15" t="s">
        <v>137</v>
      </c>
      <c r="BM95" s="15" t="s">
        <v>369</v>
      </c>
    </row>
    <row r="96" s="1" customFormat="1" ht="16.5" customHeight="1">
      <c r="B96" s="36"/>
      <c r="C96" s="239" t="s">
        <v>137</v>
      </c>
      <c r="D96" s="239" t="s">
        <v>276</v>
      </c>
      <c r="E96" s="240" t="s">
        <v>370</v>
      </c>
      <c r="F96" s="241" t="s">
        <v>371</v>
      </c>
      <c r="G96" s="242" t="s">
        <v>225</v>
      </c>
      <c r="H96" s="243">
        <v>20</v>
      </c>
      <c r="I96" s="244"/>
      <c r="J96" s="245">
        <f>ROUND(I96*H96,2)</f>
        <v>0</v>
      </c>
      <c r="K96" s="241" t="s">
        <v>1</v>
      </c>
      <c r="L96" s="246"/>
      <c r="M96" s="247" t="s">
        <v>1</v>
      </c>
      <c r="N96" s="248" t="s">
        <v>43</v>
      </c>
      <c r="O96" s="77"/>
      <c r="P96" s="213">
        <f>O96*H96</f>
        <v>0</v>
      </c>
      <c r="Q96" s="213">
        <v>0</v>
      </c>
      <c r="R96" s="213">
        <f>Q96*H96</f>
        <v>0</v>
      </c>
      <c r="S96" s="213">
        <v>0</v>
      </c>
      <c r="T96" s="214">
        <f>S96*H96</f>
        <v>0</v>
      </c>
      <c r="AR96" s="15" t="s">
        <v>170</v>
      </c>
      <c r="AT96" s="15" t="s">
        <v>276</v>
      </c>
      <c r="AU96" s="15" t="s">
        <v>82</v>
      </c>
      <c r="AY96" s="15" t="s">
        <v>130</v>
      </c>
      <c r="BE96" s="215">
        <f>IF(N96="základní",J96,0)</f>
        <v>0</v>
      </c>
      <c r="BF96" s="215">
        <f>IF(N96="snížená",J96,0)</f>
        <v>0</v>
      </c>
      <c r="BG96" s="215">
        <f>IF(N96="zákl. přenesená",J96,0)</f>
        <v>0</v>
      </c>
      <c r="BH96" s="215">
        <f>IF(N96="sníž. přenesená",J96,0)</f>
        <v>0</v>
      </c>
      <c r="BI96" s="215">
        <f>IF(N96="nulová",J96,0)</f>
        <v>0</v>
      </c>
      <c r="BJ96" s="15" t="s">
        <v>80</v>
      </c>
      <c r="BK96" s="215">
        <f>ROUND(I96*H96,2)</f>
        <v>0</v>
      </c>
      <c r="BL96" s="15" t="s">
        <v>137</v>
      </c>
      <c r="BM96" s="15" t="s">
        <v>372</v>
      </c>
    </row>
    <row r="97" s="1" customFormat="1" ht="16.5" customHeight="1">
      <c r="B97" s="36"/>
      <c r="C97" s="239" t="s">
        <v>155</v>
      </c>
      <c r="D97" s="239" t="s">
        <v>276</v>
      </c>
      <c r="E97" s="240" t="s">
        <v>373</v>
      </c>
      <c r="F97" s="241" t="s">
        <v>374</v>
      </c>
      <c r="G97" s="242" t="s">
        <v>225</v>
      </c>
      <c r="H97" s="243">
        <v>3</v>
      </c>
      <c r="I97" s="244"/>
      <c r="J97" s="245">
        <f>ROUND(I97*H97,2)</f>
        <v>0</v>
      </c>
      <c r="K97" s="241" t="s">
        <v>1</v>
      </c>
      <c r="L97" s="246"/>
      <c r="M97" s="247" t="s">
        <v>1</v>
      </c>
      <c r="N97" s="248" t="s">
        <v>43</v>
      </c>
      <c r="O97" s="77"/>
      <c r="P97" s="213">
        <f>O97*H97</f>
        <v>0</v>
      </c>
      <c r="Q97" s="213">
        <v>0</v>
      </c>
      <c r="R97" s="213">
        <f>Q97*H97</f>
        <v>0</v>
      </c>
      <c r="S97" s="213">
        <v>0</v>
      </c>
      <c r="T97" s="214">
        <f>S97*H97</f>
        <v>0</v>
      </c>
      <c r="AR97" s="15" t="s">
        <v>170</v>
      </c>
      <c r="AT97" s="15" t="s">
        <v>276</v>
      </c>
      <c r="AU97" s="15" t="s">
        <v>82</v>
      </c>
      <c r="AY97" s="15" t="s">
        <v>130</v>
      </c>
      <c r="BE97" s="215">
        <f>IF(N97="základní",J97,0)</f>
        <v>0</v>
      </c>
      <c r="BF97" s="215">
        <f>IF(N97="snížená",J97,0)</f>
        <v>0</v>
      </c>
      <c r="BG97" s="215">
        <f>IF(N97="zákl. přenesená",J97,0)</f>
        <v>0</v>
      </c>
      <c r="BH97" s="215">
        <f>IF(N97="sníž. přenesená",J97,0)</f>
        <v>0</v>
      </c>
      <c r="BI97" s="215">
        <f>IF(N97="nulová",J97,0)</f>
        <v>0</v>
      </c>
      <c r="BJ97" s="15" t="s">
        <v>80</v>
      </c>
      <c r="BK97" s="215">
        <f>ROUND(I97*H97,2)</f>
        <v>0</v>
      </c>
      <c r="BL97" s="15" t="s">
        <v>137</v>
      </c>
      <c r="BM97" s="15" t="s">
        <v>375</v>
      </c>
    </row>
    <row r="98" s="1" customFormat="1" ht="16.5" customHeight="1">
      <c r="B98" s="36"/>
      <c r="C98" s="239" t="s">
        <v>161</v>
      </c>
      <c r="D98" s="239" t="s">
        <v>276</v>
      </c>
      <c r="E98" s="240" t="s">
        <v>376</v>
      </c>
      <c r="F98" s="241" t="s">
        <v>377</v>
      </c>
      <c r="G98" s="242" t="s">
        <v>225</v>
      </c>
      <c r="H98" s="243">
        <v>30</v>
      </c>
      <c r="I98" s="244"/>
      <c r="J98" s="245">
        <f>ROUND(I98*H98,2)</f>
        <v>0</v>
      </c>
      <c r="K98" s="241" t="s">
        <v>1</v>
      </c>
      <c r="L98" s="246"/>
      <c r="M98" s="247" t="s">
        <v>1</v>
      </c>
      <c r="N98" s="248" t="s">
        <v>43</v>
      </c>
      <c r="O98" s="77"/>
      <c r="P98" s="213">
        <f>O98*H98</f>
        <v>0</v>
      </c>
      <c r="Q98" s="213">
        <v>0</v>
      </c>
      <c r="R98" s="213">
        <f>Q98*H98</f>
        <v>0</v>
      </c>
      <c r="S98" s="213">
        <v>0</v>
      </c>
      <c r="T98" s="214">
        <f>S98*H98</f>
        <v>0</v>
      </c>
      <c r="AR98" s="15" t="s">
        <v>170</v>
      </c>
      <c r="AT98" s="15" t="s">
        <v>276</v>
      </c>
      <c r="AU98" s="15" t="s">
        <v>82</v>
      </c>
      <c r="AY98" s="15" t="s">
        <v>130</v>
      </c>
      <c r="BE98" s="215">
        <f>IF(N98="základní",J98,0)</f>
        <v>0</v>
      </c>
      <c r="BF98" s="215">
        <f>IF(N98="snížená",J98,0)</f>
        <v>0</v>
      </c>
      <c r="BG98" s="215">
        <f>IF(N98="zákl. přenesená",J98,0)</f>
        <v>0</v>
      </c>
      <c r="BH98" s="215">
        <f>IF(N98="sníž. přenesená",J98,0)</f>
        <v>0</v>
      </c>
      <c r="BI98" s="215">
        <f>IF(N98="nulová",J98,0)</f>
        <v>0</v>
      </c>
      <c r="BJ98" s="15" t="s">
        <v>80</v>
      </c>
      <c r="BK98" s="215">
        <f>ROUND(I98*H98,2)</f>
        <v>0</v>
      </c>
      <c r="BL98" s="15" t="s">
        <v>137</v>
      </c>
      <c r="BM98" s="15" t="s">
        <v>378</v>
      </c>
    </row>
    <row r="99" s="1" customFormat="1" ht="16.5" customHeight="1">
      <c r="B99" s="36"/>
      <c r="C99" s="239" t="s">
        <v>165</v>
      </c>
      <c r="D99" s="239" t="s">
        <v>276</v>
      </c>
      <c r="E99" s="240" t="s">
        <v>379</v>
      </c>
      <c r="F99" s="241" t="s">
        <v>380</v>
      </c>
      <c r="G99" s="242" t="s">
        <v>225</v>
      </c>
      <c r="H99" s="243">
        <v>35</v>
      </c>
      <c r="I99" s="244"/>
      <c r="J99" s="245">
        <f>ROUND(I99*H99,2)</f>
        <v>0</v>
      </c>
      <c r="K99" s="241" t="s">
        <v>1</v>
      </c>
      <c r="L99" s="246"/>
      <c r="M99" s="247" t="s">
        <v>1</v>
      </c>
      <c r="N99" s="248" t="s">
        <v>43</v>
      </c>
      <c r="O99" s="77"/>
      <c r="P99" s="213">
        <f>O99*H99</f>
        <v>0</v>
      </c>
      <c r="Q99" s="213">
        <v>0</v>
      </c>
      <c r="R99" s="213">
        <f>Q99*H99</f>
        <v>0</v>
      </c>
      <c r="S99" s="213">
        <v>0</v>
      </c>
      <c r="T99" s="214">
        <f>S99*H99</f>
        <v>0</v>
      </c>
      <c r="AR99" s="15" t="s">
        <v>170</v>
      </c>
      <c r="AT99" s="15" t="s">
        <v>276</v>
      </c>
      <c r="AU99" s="15" t="s">
        <v>82</v>
      </c>
      <c r="AY99" s="15" t="s">
        <v>130</v>
      </c>
      <c r="BE99" s="215">
        <f>IF(N99="základní",J99,0)</f>
        <v>0</v>
      </c>
      <c r="BF99" s="215">
        <f>IF(N99="snížená",J99,0)</f>
        <v>0</v>
      </c>
      <c r="BG99" s="215">
        <f>IF(N99="zákl. přenesená",J99,0)</f>
        <v>0</v>
      </c>
      <c r="BH99" s="215">
        <f>IF(N99="sníž. přenesená",J99,0)</f>
        <v>0</v>
      </c>
      <c r="BI99" s="215">
        <f>IF(N99="nulová",J99,0)</f>
        <v>0</v>
      </c>
      <c r="BJ99" s="15" t="s">
        <v>80</v>
      </c>
      <c r="BK99" s="215">
        <f>ROUND(I99*H99,2)</f>
        <v>0</v>
      </c>
      <c r="BL99" s="15" t="s">
        <v>137</v>
      </c>
      <c r="BM99" s="15" t="s">
        <v>381</v>
      </c>
    </row>
    <row r="100" s="1" customFormat="1" ht="16.5" customHeight="1">
      <c r="B100" s="36"/>
      <c r="C100" s="239" t="s">
        <v>170</v>
      </c>
      <c r="D100" s="239" t="s">
        <v>276</v>
      </c>
      <c r="E100" s="240" t="s">
        <v>382</v>
      </c>
      <c r="F100" s="241" t="s">
        <v>383</v>
      </c>
      <c r="G100" s="242" t="s">
        <v>225</v>
      </c>
      <c r="H100" s="243">
        <v>5</v>
      </c>
      <c r="I100" s="244"/>
      <c r="J100" s="245">
        <f>ROUND(I100*H100,2)</f>
        <v>0</v>
      </c>
      <c r="K100" s="241" t="s">
        <v>1</v>
      </c>
      <c r="L100" s="246"/>
      <c r="M100" s="247" t="s">
        <v>1</v>
      </c>
      <c r="N100" s="248" t="s">
        <v>43</v>
      </c>
      <c r="O100" s="77"/>
      <c r="P100" s="213">
        <f>O100*H100</f>
        <v>0</v>
      </c>
      <c r="Q100" s="213">
        <v>0</v>
      </c>
      <c r="R100" s="213">
        <f>Q100*H100</f>
        <v>0</v>
      </c>
      <c r="S100" s="213">
        <v>0</v>
      </c>
      <c r="T100" s="214">
        <f>S100*H100</f>
        <v>0</v>
      </c>
      <c r="AR100" s="15" t="s">
        <v>170</v>
      </c>
      <c r="AT100" s="15" t="s">
        <v>276</v>
      </c>
      <c r="AU100" s="15" t="s">
        <v>82</v>
      </c>
      <c r="AY100" s="15" t="s">
        <v>130</v>
      </c>
      <c r="BE100" s="215">
        <f>IF(N100="základní",J100,0)</f>
        <v>0</v>
      </c>
      <c r="BF100" s="215">
        <f>IF(N100="snížená",J100,0)</f>
        <v>0</v>
      </c>
      <c r="BG100" s="215">
        <f>IF(N100="zákl. přenesená",J100,0)</f>
        <v>0</v>
      </c>
      <c r="BH100" s="215">
        <f>IF(N100="sníž. přenesená",J100,0)</f>
        <v>0</v>
      </c>
      <c r="BI100" s="215">
        <f>IF(N100="nulová",J100,0)</f>
        <v>0</v>
      </c>
      <c r="BJ100" s="15" t="s">
        <v>80</v>
      </c>
      <c r="BK100" s="215">
        <f>ROUND(I100*H100,2)</f>
        <v>0</v>
      </c>
      <c r="BL100" s="15" t="s">
        <v>137</v>
      </c>
      <c r="BM100" s="15" t="s">
        <v>384</v>
      </c>
    </row>
    <row r="101" s="1" customFormat="1" ht="16.5" customHeight="1">
      <c r="B101" s="36"/>
      <c r="C101" s="239" t="s">
        <v>174</v>
      </c>
      <c r="D101" s="239" t="s">
        <v>276</v>
      </c>
      <c r="E101" s="240" t="s">
        <v>385</v>
      </c>
      <c r="F101" s="241" t="s">
        <v>386</v>
      </c>
      <c r="G101" s="242" t="s">
        <v>225</v>
      </c>
      <c r="H101" s="243">
        <v>10</v>
      </c>
      <c r="I101" s="244"/>
      <c r="J101" s="245">
        <f>ROUND(I101*H101,2)</f>
        <v>0</v>
      </c>
      <c r="K101" s="241" t="s">
        <v>1</v>
      </c>
      <c r="L101" s="246"/>
      <c r="M101" s="247" t="s">
        <v>1</v>
      </c>
      <c r="N101" s="248" t="s">
        <v>43</v>
      </c>
      <c r="O101" s="77"/>
      <c r="P101" s="213">
        <f>O101*H101</f>
        <v>0</v>
      </c>
      <c r="Q101" s="213">
        <v>0</v>
      </c>
      <c r="R101" s="213">
        <f>Q101*H101</f>
        <v>0</v>
      </c>
      <c r="S101" s="213">
        <v>0</v>
      </c>
      <c r="T101" s="214">
        <f>S101*H101</f>
        <v>0</v>
      </c>
      <c r="AR101" s="15" t="s">
        <v>170</v>
      </c>
      <c r="AT101" s="15" t="s">
        <v>276</v>
      </c>
      <c r="AU101" s="15" t="s">
        <v>82</v>
      </c>
      <c r="AY101" s="15" t="s">
        <v>130</v>
      </c>
      <c r="BE101" s="215">
        <f>IF(N101="základní",J101,0)</f>
        <v>0</v>
      </c>
      <c r="BF101" s="215">
        <f>IF(N101="snížená",J101,0)</f>
        <v>0</v>
      </c>
      <c r="BG101" s="215">
        <f>IF(N101="zákl. přenesená",J101,0)</f>
        <v>0</v>
      </c>
      <c r="BH101" s="215">
        <f>IF(N101="sníž. přenesená",J101,0)</f>
        <v>0</v>
      </c>
      <c r="BI101" s="215">
        <f>IF(N101="nulová",J101,0)</f>
        <v>0</v>
      </c>
      <c r="BJ101" s="15" t="s">
        <v>80</v>
      </c>
      <c r="BK101" s="215">
        <f>ROUND(I101*H101,2)</f>
        <v>0</v>
      </c>
      <c r="BL101" s="15" t="s">
        <v>137</v>
      </c>
      <c r="BM101" s="15" t="s">
        <v>387</v>
      </c>
    </row>
    <row r="102" s="1" customFormat="1" ht="16.5" customHeight="1">
      <c r="B102" s="36"/>
      <c r="C102" s="239" t="s">
        <v>179</v>
      </c>
      <c r="D102" s="239" t="s">
        <v>276</v>
      </c>
      <c r="E102" s="240" t="s">
        <v>388</v>
      </c>
      <c r="F102" s="241" t="s">
        <v>389</v>
      </c>
      <c r="G102" s="242" t="s">
        <v>225</v>
      </c>
      <c r="H102" s="243">
        <v>6</v>
      </c>
      <c r="I102" s="244"/>
      <c r="J102" s="245">
        <f>ROUND(I102*H102,2)</f>
        <v>0</v>
      </c>
      <c r="K102" s="241" t="s">
        <v>1</v>
      </c>
      <c r="L102" s="246"/>
      <c r="M102" s="247" t="s">
        <v>1</v>
      </c>
      <c r="N102" s="248" t="s">
        <v>43</v>
      </c>
      <c r="O102" s="77"/>
      <c r="P102" s="213">
        <f>O102*H102</f>
        <v>0</v>
      </c>
      <c r="Q102" s="213">
        <v>0</v>
      </c>
      <c r="R102" s="213">
        <f>Q102*H102</f>
        <v>0</v>
      </c>
      <c r="S102" s="213">
        <v>0</v>
      </c>
      <c r="T102" s="214">
        <f>S102*H102</f>
        <v>0</v>
      </c>
      <c r="AR102" s="15" t="s">
        <v>170</v>
      </c>
      <c r="AT102" s="15" t="s">
        <v>276</v>
      </c>
      <c r="AU102" s="15" t="s">
        <v>82</v>
      </c>
      <c r="AY102" s="15" t="s">
        <v>130</v>
      </c>
      <c r="BE102" s="215">
        <f>IF(N102="základní",J102,0)</f>
        <v>0</v>
      </c>
      <c r="BF102" s="215">
        <f>IF(N102="snížená",J102,0)</f>
        <v>0</v>
      </c>
      <c r="BG102" s="215">
        <f>IF(N102="zákl. přenesená",J102,0)</f>
        <v>0</v>
      </c>
      <c r="BH102" s="215">
        <f>IF(N102="sníž. přenesená",J102,0)</f>
        <v>0</v>
      </c>
      <c r="BI102" s="215">
        <f>IF(N102="nulová",J102,0)</f>
        <v>0</v>
      </c>
      <c r="BJ102" s="15" t="s">
        <v>80</v>
      </c>
      <c r="BK102" s="215">
        <f>ROUND(I102*H102,2)</f>
        <v>0</v>
      </c>
      <c r="BL102" s="15" t="s">
        <v>137</v>
      </c>
      <c r="BM102" s="15" t="s">
        <v>390</v>
      </c>
    </row>
    <row r="103" s="1" customFormat="1" ht="16.5" customHeight="1">
      <c r="B103" s="36"/>
      <c r="C103" s="204" t="s">
        <v>183</v>
      </c>
      <c r="D103" s="204" t="s">
        <v>133</v>
      </c>
      <c r="E103" s="205" t="s">
        <v>391</v>
      </c>
      <c r="F103" s="206" t="s">
        <v>392</v>
      </c>
      <c r="G103" s="207" t="s">
        <v>393</v>
      </c>
      <c r="H103" s="264"/>
      <c r="I103" s="209"/>
      <c r="J103" s="210">
        <f>ROUND(I103*H103,2)</f>
        <v>0</v>
      </c>
      <c r="K103" s="206" t="s">
        <v>1</v>
      </c>
      <c r="L103" s="41"/>
      <c r="M103" s="211" t="s">
        <v>1</v>
      </c>
      <c r="N103" s="212" t="s">
        <v>43</v>
      </c>
      <c r="O103" s="77"/>
      <c r="P103" s="213">
        <f>O103*H103</f>
        <v>0</v>
      </c>
      <c r="Q103" s="213">
        <v>0</v>
      </c>
      <c r="R103" s="213">
        <f>Q103*H103</f>
        <v>0</v>
      </c>
      <c r="S103" s="213">
        <v>0</v>
      </c>
      <c r="T103" s="214">
        <f>S103*H103</f>
        <v>0</v>
      </c>
      <c r="AR103" s="15" t="s">
        <v>137</v>
      </c>
      <c r="AT103" s="15" t="s">
        <v>133</v>
      </c>
      <c r="AU103" s="15" t="s">
        <v>82</v>
      </c>
      <c r="AY103" s="15" t="s">
        <v>130</v>
      </c>
      <c r="BE103" s="215">
        <f>IF(N103="základní",J103,0)</f>
        <v>0</v>
      </c>
      <c r="BF103" s="215">
        <f>IF(N103="snížená",J103,0)</f>
        <v>0</v>
      </c>
      <c r="BG103" s="215">
        <f>IF(N103="zákl. přenesená",J103,0)</f>
        <v>0</v>
      </c>
      <c r="BH103" s="215">
        <f>IF(N103="sníž. přenesená",J103,0)</f>
        <v>0</v>
      </c>
      <c r="BI103" s="215">
        <f>IF(N103="nulová",J103,0)</f>
        <v>0</v>
      </c>
      <c r="BJ103" s="15" t="s">
        <v>80</v>
      </c>
      <c r="BK103" s="215">
        <f>ROUND(I103*H103,2)</f>
        <v>0</v>
      </c>
      <c r="BL103" s="15" t="s">
        <v>137</v>
      </c>
      <c r="BM103" s="15" t="s">
        <v>394</v>
      </c>
    </row>
    <row r="104" s="10" customFormat="1" ht="22.8" customHeight="1">
      <c r="B104" s="188"/>
      <c r="C104" s="189"/>
      <c r="D104" s="190" t="s">
        <v>71</v>
      </c>
      <c r="E104" s="202" t="s">
        <v>395</v>
      </c>
      <c r="F104" s="202" t="s">
        <v>396</v>
      </c>
      <c r="G104" s="189"/>
      <c r="H104" s="189"/>
      <c r="I104" s="192"/>
      <c r="J104" s="203">
        <f>BK104</f>
        <v>0</v>
      </c>
      <c r="K104" s="189"/>
      <c r="L104" s="194"/>
      <c r="M104" s="195"/>
      <c r="N104" s="196"/>
      <c r="O104" s="196"/>
      <c r="P104" s="197">
        <f>SUM(P105:P109)</f>
        <v>0</v>
      </c>
      <c r="Q104" s="196"/>
      <c r="R104" s="197">
        <f>SUM(R105:R109)</f>
        <v>0</v>
      </c>
      <c r="S104" s="196"/>
      <c r="T104" s="198">
        <f>SUM(T105:T109)</f>
        <v>0</v>
      </c>
      <c r="AR104" s="199" t="s">
        <v>80</v>
      </c>
      <c r="AT104" s="200" t="s">
        <v>71</v>
      </c>
      <c r="AU104" s="200" t="s">
        <v>80</v>
      </c>
      <c r="AY104" s="199" t="s">
        <v>130</v>
      </c>
      <c r="BK104" s="201">
        <f>SUM(BK105:BK109)</f>
        <v>0</v>
      </c>
    </row>
    <row r="105" s="1" customFormat="1" ht="16.5" customHeight="1">
      <c r="B105" s="36"/>
      <c r="C105" s="204" t="s">
        <v>187</v>
      </c>
      <c r="D105" s="204" t="s">
        <v>133</v>
      </c>
      <c r="E105" s="205" t="s">
        <v>397</v>
      </c>
      <c r="F105" s="206" t="s">
        <v>398</v>
      </c>
      <c r="G105" s="207" t="s">
        <v>225</v>
      </c>
      <c r="H105" s="208">
        <v>7</v>
      </c>
      <c r="I105" s="209"/>
      <c r="J105" s="210">
        <f>ROUND(I105*H105,2)</f>
        <v>0</v>
      </c>
      <c r="K105" s="206" t="s">
        <v>1</v>
      </c>
      <c r="L105" s="41"/>
      <c r="M105" s="211" t="s">
        <v>1</v>
      </c>
      <c r="N105" s="212" t="s">
        <v>43</v>
      </c>
      <c r="O105" s="77"/>
      <c r="P105" s="213">
        <f>O105*H105</f>
        <v>0</v>
      </c>
      <c r="Q105" s="213">
        <v>0</v>
      </c>
      <c r="R105" s="213">
        <f>Q105*H105</f>
        <v>0</v>
      </c>
      <c r="S105" s="213">
        <v>0</v>
      </c>
      <c r="T105" s="214">
        <f>S105*H105</f>
        <v>0</v>
      </c>
      <c r="AR105" s="15" t="s">
        <v>137</v>
      </c>
      <c r="AT105" s="15" t="s">
        <v>133</v>
      </c>
      <c r="AU105" s="15" t="s">
        <v>82</v>
      </c>
      <c r="AY105" s="15" t="s">
        <v>130</v>
      </c>
      <c r="BE105" s="215">
        <f>IF(N105="základní",J105,0)</f>
        <v>0</v>
      </c>
      <c r="BF105" s="215">
        <f>IF(N105="snížená",J105,0)</f>
        <v>0</v>
      </c>
      <c r="BG105" s="215">
        <f>IF(N105="zákl. přenesená",J105,0)</f>
        <v>0</v>
      </c>
      <c r="BH105" s="215">
        <f>IF(N105="sníž. přenesená",J105,0)</f>
        <v>0</v>
      </c>
      <c r="BI105" s="215">
        <f>IF(N105="nulová",J105,0)</f>
        <v>0</v>
      </c>
      <c r="BJ105" s="15" t="s">
        <v>80</v>
      </c>
      <c r="BK105" s="215">
        <f>ROUND(I105*H105,2)</f>
        <v>0</v>
      </c>
      <c r="BL105" s="15" t="s">
        <v>137</v>
      </c>
      <c r="BM105" s="15" t="s">
        <v>399</v>
      </c>
    </row>
    <row r="106" s="1" customFormat="1" ht="16.5" customHeight="1">
      <c r="B106" s="36"/>
      <c r="C106" s="204" t="s">
        <v>193</v>
      </c>
      <c r="D106" s="204" t="s">
        <v>133</v>
      </c>
      <c r="E106" s="205" t="s">
        <v>400</v>
      </c>
      <c r="F106" s="206" t="s">
        <v>401</v>
      </c>
      <c r="G106" s="207" t="s">
        <v>153</v>
      </c>
      <c r="H106" s="208">
        <v>2</v>
      </c>
      <c r="I106" s="209"/>
      <c r="J106" s="210">
        <f>ROUND(I106*H106,2)</f>
        <v>0</v>
      </c>
      <c r="K106" s="206" t="s">
        <v>1</v>
      </c>
      <c r="L106" s="41"/>
      <c r="M106" s="211" t="s">
        <v>1</v>
      </c>
      <c r="N106" s="212" t="s">
        <v>43</v>
      </c>
      <c r="O106" s="77"/>
      <c r="P106" s="213">
        <f>O106*H106</f>
        <v>0</v>
      </c>
      <c r="Q106" s="213">
        <v>0</v>
      </c>
      <c r="R106" s="213">
        <f>Q106*H106</f>
        <v>0</v>
      </c>
      <c r="S106" s="213">
        <v>0</v>
      </c>
      <c r="T106" s="214">
        <f>S106*H106</f>
        <v>0</v>
      </c>
      <c r="AR106" s="15" t="s">
        <v>137</v>
      </c>
      <c r="AT106" s="15" t="s">
        <v>133</v>
      </c>
      <c r="AU106" s="15" t="s">
        <v>82</v>
      </c>
      <c r="AY106" s="15" t="s">
        <v>130</v>
      </c>
      <c r="BE106" s="215">
        <f>IF(N106="základní",J106,0)</f>
        <v>0</v>
      </c>
      <c r="BF106" s="215">
        <f>IF(N106="snížená",J106,0)</f>
        <v>0</v>
      </c>
      <c r="BG106" s="215">
        <f>IF(N106="zákl. přenesená",J106,0)</f>
        <v>0</v>
      </c>
      <c r="BH106" s="215">
        <f>IF(N106="sníž. přenesená",J106,0)</f>
        <v>0</v>
      </c>
      <c r="BI106" s="215">
        <f>IF(N106="nulová",J106,0)</f>
        <v>0</v>
      </c>
      <c r="BJ106" s="15" t="s">
        <v>80</v>
      </c>
      <c r="BK106" s="215">
        <f>ROUND(I106*H106,2)</f>
        <v>0</v>
      </c>
      <c r="BL106" s="15" t="s">
        <v>137</v>
      </c>
      <c r="BM106" s="15" t="s">
        <v>402</v>
      </c>
    </row>
    <row r="107" s="1" customFormat="1" ht="16.5" customHeight="1">
      <c r="B107" s="36"/>
      <c r="C107" s="204" t="s">
        <v>197</v>
      </c>
      <c r="D107" s="204" t="s">
        <v>133</v>
      </c>
      <c r="E107" s="205" t="s">
        <v>403</v>
      </c>
      <c r="F107" s="206" t="s">
        <v>404</v>
      </c>
      <c r="G107" s="207" t="s">
        <v>153</v>
      </c>
      <c r="H107" s="208">
        <v>2</v>
      </c>
      <c r="I107" s="209"/>
      <c r="J107" s="210">
        <f>ROUND(I107*H107,2)</f>
        <v>0</v>
      </c>
      <c r="K107" s="206" t="s">
        <v>1</v>
      </c>
      <c r="L107" s="41"/>
      <c r="M107" s="211" t="s">
        <v>1</v>
      </c>
      <c r="N107" s="212" t="s">
        <v>43</v>
      </c>
      <c r="O107" s="77"/>
      <c r="P107" s="213">
        <f>O107*H107</f>
        <v>0</v>
      </c>
      <c r="Q107" s="213">
        <v>0</v>
      </c>
      <c r="R107" s="213">
        <f>Q107*H107</f>
        <v>0</v>
      </c>
      <c r="S107" s="213">
        <v>0</v>
      </c>
      <c r="T107" s="214">
        <f>S107*H107</f>
        <v>0</v>
      </c>
      <c r="AR107" s="15" t="s">
        <v>137</v>
      </c>
      <c r="AT107" s="15" t="s">
        <v>133</v>
      </c>
      <c r="AU107" s="15" t="s">
        <v>82</v>
      </c>
      <c r="AY107" s="15" t="s">
        <v>130</v>
      </c>
      <c r="BE107" s="215">
        <f>IF(N107="základní",J107,0)</f>
        <v>0</v>
      </c>
      <c r="BF107" s="215">
        <f>IF(N107="snížená",J107,0)</f>
        <v>0</v>
      </c>
      <c r="BG107" s="215">
        <f>IF(N107="zákl. přenesená",J107,0)</f>
        <v>0</v>
      </c>
      <c r="BH107" s="215">
        <f>IF(N107="sníž. přenesená",J107,0)</f>
        <v>0</v>
      </c>
      <c r="BI107" s="215">
        <f>IF(N107="nulová",J107,0)</f>
        <v>0</v>
      </c>
      <c r="BJ107" s="15" t="s">
        <v>80</v>
      </c>
      <c r="BK107" s="215">
        <f>ROUND(I107*H107,2)</f>
        <v>0</v>
      </c>
      <c r="BL107" s="15" t="s">
        <v>137</v>
      </c>
      <c r="BM107" s="15" t="s">
        <v>405</v>
      </c>
    </row>
    <row r="108" s="1" customFormat="1" ht="16.5" customHeight="1">
      <c r="B108" s="36"/>
      <c r="C108" s="204" t="s">
        <v>8</v>
      </c>
      <c r="D108" s="204" t="s">
        <v>133</v>
      </c>
      <c r="E108" s="205" t="s">
        <v>406</v>
      </c>
      <c r="F108" s="206" t="s">
        <v>407</v>
      </c>
      <c r="G108" s="207" t="s">
        <v>225</v>
      </c>
      <c r="H108" s="208">
        <v>7</v>
      </c>
      <c r="I108" s="209"/>
      <c r="J108" s="210">
        <f>ROUND(I108*H108,2)</f>
        <v>0</v>
      </c>
      <c r="K108" s="206" t="s">
        <v>1</v>
      </c>
      <c r="L108" s="41"/>
      <c r="M108" s="211" t="s">
        <v>1</v>
      </c>
      <c r="N108" s="212" t="s">
        <v>43</v>
      </c>
      <c r="O108" s="77"/>
      <c r="P108" s="213">
        <f>O108*H108</f>
        <v>0</v>
      </c>
      <c r="Q108" s="213">
        <v>0</v>
      </c>
      <c r="R108" s="213">
        <f>Q108*H108</f>
        <v>0</v>
      </c>
      <c r="S108" s="213">
        <v>0</v>
      </c>
      <c r="T108" s="214">
        <f>S108*H108</f>
        <v>0</v>
      </c>
      <c r="AR108" s="15" t="s">
        <v>137</v>
      </c>
      <c r="AT108" s="15" t="s">
        <v>133</v>
      </c>
      <c r="AU108" s="15" t="s">
        <v>82</v>
      </c>
      <c r="AY108" s="15" t="s">
        <v>130</v>
      </c>
      <c r="BE108" s="215">
        <f>IF(N108="základní",J108,0)</f>
        <v>0</v>
      </c>
      <c r="BF108" s="215">
        <f>IF(N108="snížená",J108,0)</f>
        <v>0</v>
      </c>
      <c r="BG108" s="215">
        <f>IF(N108="zákl. přenesená",J108,0)</f>
        <v>0</v>
      </c>
      <c r="BH108" s="215">
        <f>IF(N108="sníž. přenesená",J108,0)</f>
        <v>0</v>
      </c>
      <c r="BI108" s="215">
        <f>IF(N108="nulová",J108,0)</f>
        <v>0</v>
      </c>
      <c r="BJ108" s="15" t="s">
        <v>80</v>
      </c>
      <c r="BK108" s="215">
        <f>ROUND(I108*H108,2)</f>
        <v>0</v>
      </c>
      <c r="BL108" s="15" t="s">
        <v>137</v>
      </c>
      <c r="BM108" s="15" t="s">
        <v>408</v>
      </c>
    </row>
    <row r="109" s="1" customFormat="1" ht="16.5" customHeight="1">
      <c r="B109" s="36"/>
      <c r="C109" s="204" t="s">
        <v>204</v>
      </c>
      <c r="D109" s="204" t="s">
        <v>133</v>
      </c>
      <c r="E109" s="205" t="s">
        <v>409</v>
      </c>
      <c r="F109" s="206" t="s">
        <v>410</v>
      </c>
      <c r="G109" s="207" t="s">
        <v>393</v>
      </c>
      <c r="H109" s="264"/>
      <c r="I109" s="209"/>
      <c r="J109" s="210">
        <f>ROUND(I109*H109,2)</f>
        <v>0</v>
      </c>
      <c r="K109" s="206" t="s">
        <v>1</v>
      </c>
      <c r="L109" s="41"/>
      <c r="M109" s="211" t="s">
        <v>1</v>
      </c>
      <c r="N109" s="212" t="s">
        <v>43</v>
      </c>
      <c r="O109" s="77"/>
      <c r="P109" s="213">
        <f>O109*H109</f>
        <v>0</v>
      </c>
      <c r="Q109" s="213">
        <v>0</v>
      </c>
      <c r="R109" s="213">
        <f>Q109*H109</f>
        <v>0</v>
      </c>
      <c r="S109" s="213">
        <v>0</v>
      </c>
      <c r="T109" s="214">
        <f>S109*H109</f>
        <v>0</v>
      </c>
      <c r="AR109" s="15" t="s">
        <v>137</v>
      </c>
      <c r="AT109" s="15" t="s">
        <v>133</v>
      </c>
      <c r="AU109" s="15" t="s">
        <v>82</v>
      </c>
      <c r="AY109" s="15" t="s">
        <v>130</v>
      </c>
      <c r="BE109" s="215">
        <f>IF(N109="základní",J109,0)</f>
        <v>0</v>
      </c>
      <c r="BF109" s="215">
        <f>IF(N109="snížená",J109,0)</f>
        <v>0</v>
      </c>
      <c r="BG109" s="215">
        <f>IF(N109="zákl. přenesená",J109,0)</f>
        <v>0</v>
      </c>
      <c r="BH109" s="215">
        <f>IF(N109="sníž. přenesená",J109,0)</f>
        <v>0</v>
      </c>
      <c r="BI109" s="215">
        <f>IF(N109="nulová",J109,0)</f>
        <v>0</v>
      </c>
      <c r="BJ109" s="15" t="s">
        <v>80</v>
      </c>
      <c r="BK109" s="215">
        <f>ROUND(I109*H109,2)</f>
        <v>0</v>
      </c>
      <c r="BL109" s="15" t="s">
        <v>137</v>
      </c>
      <c r="BM109" s="15" t="s">
        <v>411</v>
      </c>
    </row>
    <row r="110" s="10" customFormat="1" ht="22.8" customHeight="1">
      <c r="B110" s="188"/>
      <c r="C110" s="189"/>
      <c r="D110" s="190" t="s">
        <v>71</v>
      </c>
      <c r="E110" s="202" t="s">
        <v>412</v>
      </c>
      <c r="F110" s="202" t="s">
        <v>413</v>
      </c>
      <c r="G110" s="189"/>
      <c r="H110" s="189"/>
      <c r="I110" s="192"/>
      <c r="J110" s="203">
        <f>BK110</f>
        <v>0</v>
      </c>
      <c r="K110" s="189"/>
      <c r="L110" s="194"/>
      <c r="M110" s="195"/>
      <c r="N110" s="196"/>
      <c r="O110" s="196"/>
      <c r="P110" s="197">
        <f>SUM(P111:P119)</f>
        <v>0</v>
      </c>
      <c r="Q110" s="196"/>
      <c r="R110" s="197">
        <f>SUM(R111:R119)</f>
        <v>0</v>
      </c>
      <c r="S110" s="196"/>
      <c r="T110" s="198">
        <f>SUM(T111:T119)</f>
        <v>0</v>
      </c>
      <c r="AR110" s="199" t="s">
        <v>80</v>
      </c>
      <c r="AT110" s="200" t="s">
        <v>71</v>
      </c>
      <c r="AU110" s="200" t="s">
        <v>80</v>
      </c>
      <c r="AY110" s="199" t="s">
        <v>130</v>
      </c>
      <c r="BK110" s="201">
        <f>SUM(BK111:BK119)</f>
        <v>0</v>
      </c>
    </row>
    <row r="111" s="1" customFormat="1" ht="16.5" customHeight="1">
      <c r="B111" s="36"/>
      <c r="C111" s="204" t="s">
        <v>208</v>
      </c>
      <c r="D111" s="204" t="s">
        <v>133</v>
      </c>
      <c r="E111" s="205" t="s">
        <v>414</v>
      </c>
      <c r="F111" s="206" t="s">
        <v>415</v>
      </c>
      <c r="G111" s="207" t="s">
        <v>225</v>
      </c>
      <c r="H111" s="208">
        <v>10</v>
      </c>
      <c r="I111" s="209"/>
      <c r="J111" s="210">
        <f>ROUND(I111*H111,2)</f>
        <v>0</v>
      </c>
      <c r="K111" s="206" t="s">
        <v>1</v>
      </c>
      <c r="L111" s="41"/>
      <c r="M111" s="211" t="s">
        <v>1</v>
      </c>
      <c r="N111" s="212" t="s">
        <v>43</v>
      </c>
      <c r="O111" s="77"/>
      <c r="P111" s="213">
        <f>O111*H111</f>
        <v>0</v>
      </c>
      <c r="Q111" s="213">
        <v>0</v>
      </c>
      <c r="R111" s="213">
        <f>Q111*H111</f>
        <v>0</v>
      </c>
      <c r="S111" s="213">
        <v>0</v>
      </c>
      <c r="T111" s="214">
        <f>S111*H111</f>
        <v>0</v>
      </c>
      <c r="AR111" s="15" t="s">
        <v>137</v>
      </c>
      <c r="AT111" s="15" t="s">
        <v>133</v>
      </c>
      <c r="AU111" s="15" t="s">
        <v>82</v>
      </c>
      <c r="AY111" s="15" t="s">
        <v>130</v>
      </c>
      <c r="BE111" s="215">
        <f>IF(N111="základní",J111,0)</f>
        <v>0</v>
      </c>
      <c r="BF111" s="215">
        <f>IF(N111="snížená",J111,0)</f>
        <v>0</v>
      </c>
      <c r="BG111" s="215">
        <f>IF(N111="zákl. přenesená",J111,0)</f>
        <v>0</v>
      </c>
      <c r="BH111" s="215">
        <f>IF(N111="sníž. přenesená",J111,0)</f>
        <v>0</v>
      </c>
      <c r="BI111" s="215">
        <f>IF(N111="nulová",J111,0)</f>
        <v>0</v>
      </c>
      <c r="BJ111" s="15" t="s">
        <v>80</v>
      </c>
      <c r="BK111" s="215">
        <f>ROUND(I111*H111,2)</f>
        <v>0</v>
      </c>
      <c r="BL111" s="15" t="s">
        <v>137</v>
      </c>
      <c r="BM111" s="15" t="s">
        <v>416</v>
      </c>
    </row>
    <row r="112" s="1" customFormat="1" ht="16.5" customHeight="1">
      <c r="B112" s="36"/>
      <c r="C112" s="204" t="s">
        <v>213</v>
      </c>
      <c r="D112" s="204" t="s">
        <v>133</v>
      </c>
      <c r="E112" s="205" t="s">
        <v>417</v>
      </c>
      <c r="F112" s="206" t="s">
        <v>418</v>
      </c>
      <c r="G112" s="207" t="s">
        <v>149</v>
      </c>
      <c r="H112" s="208">
        <v>1</v>
      </c>
      <c r="I112" s="209"/>
      <c r="J112" s="210">
        <f>ROUND(I112*H112,2)</f>
        <v>0</v>
      </c>
      <c r="K112" s="206" t="s">
        <v>1</v>
      </c>
      <c r="L112" s="41"/>
      <c r="M112" s="211" t="s">
        <v>1</v>
      </c>
      <c r="N112" s="212" t="s">
        <v>43</v>
      </c>
      <c r="O112" s="77"/>
      <c r="P112" s="213">
        <f>O112*H112</f>
        <v>0</v>
      </c>
      <c r="Q112" s="213">
        <v>0</v>
      </c>
      <c r="R112" s="213">
        <f>Q112*H112</f>
        <v>0</v>
      </c>
      <c r="S112" s="213">
        <v>0</v>
      </c>
      <c r="T112" s="214">
        <f>S112*H112</f>
        <v>0</v>
      </c>
      <c r="AR112" s="15" t="s">
        <v>137</v>
      </c>
      <c r="AT112" s="15" t="s">
        <v>133</v>
      </c>
      <c r="AU112" s="15" t="s">
        <v>82</v>
      </c>
      <c r="AY112" s="15" t="s">
        <v>130</v>
      </c>
      <c r="BE112" s="215">
        <f>IF(N112="základní",J112,0)</f>
        <v>0</v>
      </c>
      <c r="BF112" s="215">
        <f>IF(N112="snížená",J112,0)</f>
        <v>0</v>
      </c>
      <c r="BG112" s="215">
        <f>IF(N112="zákl. přenesená",J112,0)</f>
        <v>0</v>
      </c>
      <c r="BH112" s="215">
        <f>IF(N112="sníž. přenesená",J112,0)</f>
        <v>0</v>
      </c>
      <c r="BI112" s="215">
        <f>IF(N112="nulová",J112,0)</f>
        <v>0</v>
      </c>
      <c r="BJ112" s="15" t="s">
        <v>80</v>
      </c>
      <c r="BK112" s="215">
        <f>ROUND(I112*H112,2)</f>
        <v>0</v>
      </c>
      <c r="BL112" s="15" t="s">
        <v>137</v>
      </c>
      <c r="BM112" s="15" t="s">
        <v>419</v>
      </c>
    </row>
    <row r="113" s="1" customFormat="1" ht="16.5" customHeight="1">
      <c r="B113" s="36"/>
      <c r="C113" s="204" t="s">
        <v>217</v>
      </c>
      <c r="D113" s="204" t="s">
        <v>133</v>
      </c>
      <c r="E113" s="205" t="s">
        <v>420</v>
      </c>
      <c r="F113" s="206" t="s">
        <v>421</v>
      </c>
      <c r="G113" s="207" t="s">
        <v>225</v>
      </c>
      <c r="H113" s="208">
        <v>10</v>
      </c>
      <c r="I113" s="209"/>
      <c r="J113" s="210">
        <f>ROUND(I113*H113,2)</f>
        <v>0</v>
      </c>
      <c r="K113" s="206" t="s">
        <v>1</v>
      </c>
      <c r="L113" s="41"/>
      <c r="M113" s="211" t="s">
        <v>1</v>
      </c>
      <c r="N113" s="212" t="s">
        <v>43</v>
      </c>
      <c r="O113" s="77"/>
      <c r="P113" s="213">
        <f>O113*H113</f>
        <v>0</v>
      </c>
      <c r="Q113" s="213">
        <v>0</v>
      </c>
      <c r="R113" s="213">
        <f>Q113*H113</f>
        <v>0</v>
      </c>
      <c r="S113" s="213">
        <v>0</v>
      </c>
      <c r="T113" s="214">
        <f>S113*H113</f>
        <v>0</v>
      </c>
      <c r="AR113" s="15" t="s">
        <v>137</v>
      </c>
      <c r="AT113" s="15" t="s">
        <v>133</v>
      </c>
      <c r="AU113" s="15" t="s">
        <v>82</v>
      </c>
      <c r="AY113" s="15" t="s">
        <v>130</v>
      </c>
      <c r="BE113" s="215">
        <f>IF(N113="základní",J113,0)</f>
        <v>0</v>
      </c>
      <c r="BF113" s="215">
        <f>IF(N113="snížená",J113,0)</f>
        <v>0</v>
      </c>
      <c r="BG113" s="215">
        <f>IF(N113="zákl. přenesená",J113,0)</f>
        <v>0</v>
      </c>
      <c r="BH113" s="215">
        <f>IF(N113="sníž. přenesená",J113,0)</f>
        <v>0</v>
      </c>
      <c r="BI113" s="215">
        <f>IF(N113="nulová",J113,0)</f>
        <v>0</v>
      </c>
      <c r="BJ113" s="15" t="s">
        <v>80</v>
      </c>
      <c r="BK113" s="215">
        <f>ROUND(I113*H113,2)</f>
        <v>0</v>
      </c>
      <c r="BL113" s="15" t="s">
        <v>137</v>
      </c>
      <c r="BM113" s="15" t="s">
        <v>422</v>
      </c>
    </row>
    <row r="114" s="1" customFormat="1" ht="16.5" customHeight="1">
      <c r="B114" s="36"/>
      <c r="C114" s="204" t="s">
        <v>222</v>
      </c>
      <c r="D114" s="204" t="s">
        <v>133</v>
      </c>
      <c r="E114" s="205" t="s">
        <v>423</v>
      </c>
      <c r="F114" s="206" t="s">
        <v>424</v>
      </c>
      <c r="G114" s="207" t="s">
        <v>153</v>
      </c>
      <c r="H114" s="208">
        <v>1</v>
      </c>
      <c r="I114" s="209"/>
      <c r="J114" s="210">
        <f>ROUND(I114*H114,2)</f>
        <v>0</v>
      </c>
      <c r="K114" s="206" t="s">
        <v>1</v>
      </c>
      <c r="L114" s="41"/>
      <c r="M114" s="211" t="s">
        <v>1</v>
      </c>
      <c r="N114" s="212" t="s">
        <v>43</v>
      </c>
      <c r="O114" s="77"/>
      <c r="P114" s="213">
        <f>O114*H114</f>
        <v>0</v>
      </c>
      <c r="Q114" s="213">
        <v>0</v>
      </c>
      <c r="R114" s="213">
        <f>Q114*H114</f>
        <v>0</v>
      </c>
      <c r="S114" s="213">
        <v>0</v>
      </c>
      <c r="T114" s="214">
        <f>S114*H114</f>
        <v>0</v>
      </c>
      <c r="AR114" s="15" t="s">
        <v>137</v>
      </c>
      <c r="AT114" s="15" t="s">
        <v>133</v>
      </c>
      <c r="AU114" s="15" t="s">
        <v>82</v>
      </c>
      <c r="AY114" s="15" t="s">
        <v>130</v>
      </c>
      <c r="BE114" s="215">
        <f>IF(N114="základní",J114,0)</f>
        <v>0</v>
      </c>
      <c r="BF114" s="215">
        <f>IF(N114="snížená",J114,0)</f>
        <v>0</v>
      </c>
      <c r="BG114" s="215">
        <f>IF(N114="zákl. přenesená",J114,0)</f>
        <v>0</v>
      </c>
      <c r="BH114" s="215">
        <f>IF(N114="sníž. přenesená",J114,0)</f>
        <v>0</v>
      </c>
      <c r="BI114" s="215">
        <f>IF(N114="nulová",J114,0)</f>
        <v>0</v>
      </c>
      <c r="BJ114" s="15" t="s">
        <v>80</v>
      </c>
      <c r="BK114" s="215">
        <f>ROUND(I114*H114,2)</f>
        <v>0</v>
      </c>
      <c r="BL114" s="15" t="s">
        <v>137</v>
      </c>
      <c r="BM114" s="15" t="s">
        <v>425</v>
      </c>
    </row>
    <row r="115" s="1" customFormat="1" ht="16.5" customHeight="1">
      <c r="B115" s="36"/>
      <c r="C115" s="204" t="s">
        <v>7</v>
      </c>
      <c r="D115" s="204" t="s">
        <v>133</v>
      </c>
      <c r="E115" s="205" t="s">
        <v>426</v>
      </c>
      <c r="F115" s="206" t="s">
        <v>427</v>
      </c>
      <c r="G115" s="207" t="s">
        <v>153</v>
      </c>
      <c r="H115" s="208">
        <v>1</v>
      </c>
      <c r="I115" s="209"/>
      <c r="J115" s="210">
        <f>ROUND(I115*H115,2)</f>
        <v>0</v>
      </c>
      <c r="K115" s="206" t="s">
        <v>1</v>
      </c>
      <c r="L115" s="41"/>
      <c r="M115" s="211" t="s">
        <v>1</v>
      </c>
      <c r="N115" s="212" t="s">
        <v>43</v>
      </c>
      <c r="O115" s="77"/>
      <c r="P115" s="213">
        <f>O115*H115</f>
        <v>0</v>
      </c>
      <c r="Q115" s="213">
        <v>0</v>
      </c>
      <c r="R115" s="213">
        <f>Q115*H115</f>
        <v>0</v>
      </c>
      <c r="S115" s="213">
        <v>0</v>
      </c>
      <c r="T115" s="214">
        <f>S115*H115</f>
        <v>0</v>
      </c>
      <c r="AR115" s="15" t="s">
        <v>137</v>
      </c>
      <c r="AT115" s="15" t="s">
        <v>133</v>
      </c>
      <c r="AU115" s="15" t="s">
        <v>82</v>
      </c>
      <c r="AY115" s="15" t="s">
        <v>130</v>
      </c>
      <c r="BE115" s="215">
        <f>IF(N115="základní",J115,0)</f>
        <v>0</v>
      </c>
      <c r="BF115" s="215">
        <f>IF(N115="snížená",J115,0)</f>
        <v>0</v>
      </c>
      <c r="BG115" s="215">
        <f>IF(N115="zákl. přenesená",J115,0)</f>
        <v>0</v>
      </c>
      <c r="BH115" s="215">
        <f>IF(N115="sníž. přenesená",J115,0)</f>
        <v>0</v>
      </c>
      <c r="BI115" s="215">
        <f>IF(N115="nulová",J115,0)</f>
        <v>0</v>
      </c>
      <c r="BJ115" s="15" t="s">
        <v>80</v>
      </c>
      <c r="BK115" s="215">
        <f>ROUND(I115*H115,2)</f>
        <v>0</v>
      </c>
      <c r="BL115" s="15" t="s">
        <v>137</v>
      </c>
      <c r="BM115" s="15" t="s">
        <v>428</v>
      </c>
    </row>
    <row r="116" s="1" customFormat="1" ht="16.5" customHeight="1">
      <c r="B116" s="36"/>
      <c r="C116" s="204" t="s">
        <v>231</v>
      </c>
      <c r="D116" s="204" t="s">
        <v>133</v>
      </c>
      <c r="E116" s="205" t="s">
        <v>429</v>
      </c>
      <c r="F116" s="206" t="s">
        <v>430</v>
      </c>
      <c r="G116" s="207" t="s">
        <v>153</v>
      </c>
      <c r="H116" s="208">
        <v>5</v>
      </c>
      <c r="I116" s="209"/>
      <c r="J116" s="210">
        <f>ROUND(I116*H116,2)</f>
        <v>0</v>
      </c>
      <c r="K116" s="206" t="s">
        <v>1</v>
      </c>
      <c r="L116" s="41"/>
      <c r="M116" s="211" t="s">
        <v>1</v>
      </c>
      <c r="N116" s="212" t="s">
        <v>43</v>
      </c>
      <c r="O116" s="77"/>
      <c r="P116" s="213">
        <f>O116*H116</f>
        <v>0</v>
      </c>
      <c r="Q116" s="213">
        <v>0</v>
      </c>
      <c r="R116" s="213">
        <f>Q116*H116</f>
        <v>0</v>
      </c>
      <c r="S116" s="213">
        <v>0</v>
      </c>
      <c r="T116" s="214">
        <f>S116*H116</f>
        <v>0</v>
      </c>
      <c r="AR116" s="15" t="s">
        <v>137</v>
      </c>
      <c r="AT116" s="15" t="s">
        <v>133</v>
      </c>
      <c r="AU116" s="15" t="s">
        <v>82</v>
      </c>
      <c r="AY116" s="15" t="s">
        <v>130</v>
      </c>
      <c r="BE116" s="215">
        <f>IF(N116="základní",J116,0)</f>
        <v>0</v>
      </c>
      <c r="BF116" s="215">
        <f>IF(N116="snížená",J116,0)</f>
        <v>0</v>
      </c>
      <c r="BG116" s="215">
        <f>IF(N116="zákl. přenesená",J116,0)</f>
        <v>0</v>
      </c>
      <c r="BH116" s="215">
        <f>IF(N116="sníž. přenesená",J116,0)</f>
        <v>0</v>
      </c>
      <c r="BI116" s="215">
        <f>IF(N116="nulová",J116,0)</f>
        <v>0</v>
      </c>
      <c r="BJ116" s="15" t="s">
        <v>80</v>
      </c>
      <c r="BK116" s="215">
        <f>ROUND(I116*H116,2)</f>
        <v>0</v>
      </c>
      <c r="BL116" s="15" t="s">
        <v>137</v>
      </c>
      <c r="BM116" s="15" t="s">
        <v>431</v>
      </c>
    </row>
    <row r="117" s="1" customFormat="1" ht="16.5" customHeight="1">
      <c r="B117" s="36"/>
      <c r="C117" s="204" t="s">
        <v>235</v>
      </c>
      <c r="D117" s="204" t="s">
        <v>133</v>
      </c>
      <c r="E117" s="205" t="s">
        <v>432</v>
      </c>
      <c r="F117" s="206" t="s">
        <v>433</v>
      </c>
      <c r="G117" s="207" t="s">
        <v>225</v>
      </c>
      <c r="H117" s="208">
        <v>10</v>
      </c>
      <c r="I117" s="209"/>
      <c r="J117" s="210">
        <f>ROUND(I117*H117,2)</f>
        <v>0</v>
      </c>
      <c r="K117" s="206" t="s">
        <v>1</v>
      </c>
      <c r="L117" s="41"/>
      <c r="M117" s="211" t="s">
        <v>1</v>
      </c>
      <c r="N117" s="212" t="s">
        <v>43</v>
      </c>
      <c r="O117" s="77"/>
      <c r="P117" s="213">
        <f>O117*H117</f>
        <v>0</v>
      </c>
      <c r="Q117" s="213">
        <v>0</v>
      </c>
      <c r="R117" s="213">
        <f>Q117*H117</f>
        <v>0</v>
      </c>
      <c r="S117" s="213">
        <v>0</v>
      </c>
      <c r="T117" s="214">
        <f>S117*H117</f>
        <v>0</v>
      </c>
      <c r="AR117" s="15" t="s">
        <v>137</v>
      </c>
      <c r="AT117" s="15" t="s">
        <v>133</v>
      </c>
      <c r="AU117" s="15" t="s">
        <v>82</v>
      </c>
      <c r="AY117" s="15" t="s">
        <v>130</v>
      </c>
      <c r="BE117" s="215">
        <f>IF(N117="základní",J117,0)</f>
        <v>0</v>
      </c>
      <c r="BF117" s="215">
        <f>IF(N117="snížená",J117,0)</f>
        <v>0</v>
      </c>
      <c r="BG117" s="215">
        <f>IF(N117="zákl. přenesená",J117,0)</f>
        <v>0</v>
      </c>
      <c r="BH117" s="215">
        <f>IF(N117="sníž. přenesená",J117,0)</f>
        <v>0</v>
      </c>
      <c r="BI117" s="215">
        <f>IF(N117="nulová",J117,0)</f>
        <v>0</v>
      </c>
      <c r="BJ117" s="15" t="s">
        <v>80</v>
      </c>
      <c r="BK117" s="215">
        <f>ROUND(I117*H117,2)</f>
        <v>0</v>
      </c>
      <c r="BL117" s="15" t="s">
        <v>137</v>
      </c>
      <c r="BM117" s="15" t="s">
        <v>434</v>
      </c>
    </row>
    <row r="118" s="1" customFormat="1" ht="16.5" customHeight="1">
      <c r="B118" s="36"/>
      <c r="C118" s="204" t="s">
        <v>239</v>
      </c>
      <c r="D118" s="204" t="s">
        <v>133</v>
      </c>
      <c r="E118" s="205" t="s">
        <v>435</v>
      </c>
      <c r="F118" s="206" t="s">
        <v>436</v>
      </c>
      <c r="G118" s="207" t="s">
        <v>225</v>
      </c>
      <c r="H118" s="208">
        <v>10</v>
      </c>
      <c r="I118" s="209"/>
      <c r="J118" s="210">
        <f>ROUND(I118*H118,2)</f>
        <v>0</v>
      </c>
      <c r="K118" s="206" t="s">
        <v>1</v>
      </c>
      <c r="L118" s="41"/>
      <c r="M118" s="211" t="s">
        <v>1</v>
      </c>
      <c r="N118" s="212" t="s">
        <v>43</v>
      </c>
      <c r="O118" s="77"/>
      <c r="P118" s="213">
        <f>O118*H118</f>
        <v>0</v>
      </c>
      <c r="Q118" s="213">
        <v>0</v>
      </c>
      <c r="R118" s="213">
        <f>Q118*H118</f>
        <v>0</v>
      </c>
      <c r="S118" s="213">
        <v>0</v>
      </c>
      <c r="T118" s="214">
        <f>S118*H118</f>
        <v>0</v>
      </c>
      <c r="AR118" s="15" t="s">
        <v>137</v>
      </c>
      <c r="AT118" s="15" t="s">
        <v>133</v>
      </c>
      <c r="AU118" s="15" t="s">
        <v>82</v>
      </c>
      <c r="AY118" s="15" t="s">
        <v>130</v>
      </c>
      <c r="BE118" s="215">
        <f>IF(N118="základní",J118,0)</f>
        <v>0</v>
      </c>
      <c r="BF118" s="215">
        <f>IF(N118="snížená",J118,0)</f>
        <v>0</v>
      </c>
      <c r="BG118" s="215">
        <f>IF(N118="zákl. přenesená",J118,0)</f>
        <v>0</v>
      </c>
      <c r="BH118" s="215">
        <f>IF(N118="sníž. přenesená",J118,0)</f>
        <v>0</v>
      </c>
      <c r="BI118" s="215">
        <f>IF(N118="nulová",J118,0)</f>
        <v>0</v>
      </c>
      <c r="BJ118" s="15" t="s">
        <v>80</v>
      </c>
      <c r="BK118" s="215">
        <f>ROUND(I118*H118,2)</f>
        <v>0</v>
      </c>
      <c r="BL118" s="15" t="s">
        <v>137</v>
      </c>
      <c r="BM118" s="15" t="s">
        <v>437</v>
      </c>
    </row>
    <row r="119" s="1" customFormat="1" ht="16.5" customHeight="1">
      <c r="B119" s="36"/>
      <c r="C119" s="204" t="s">
        <v>246</v>
      </c>
      <c r="D119" s="204" t="s">
        <v>133</v>
      </c>
      <c r="E119" s="205" t="s">
        <v>438</v>
      </c>
      <c r="F119" s="206" t="s">
        <v>439</v>
      </c>
      <c r="G119" s="207" t="s">
        <v>393</v>
      </c>
      <c r="H119" s="264"/>
      <c r="I119" s="209"/>
      <c r="J119" s="210">
        <f>ROUND(I119*H119,2)</f>
        <v>0</v>
      </c>
      <c r="K119" s="206" t="s">
        <v>1</v>
      </c>
      <c r="L119" s="41"/>
      <c r="M119" s="211" t="s">
        <v>1</v>
      </c>
      <c r="N119" s="212" t="s">
        <v>43</v>
      </c>
      <c r="O119" s="77"/>
      <c r="P119" s="213">
        <f>O119*H119</f>
        <v>0</v>
      </c>
      <c r="Q119" s="213">
        <v>0</v>
      </c>
      <c r="R119" s="213">
        <f>Q119*H119</f>
        <v>0</v>
      </c>
      <c r="S119" s="213">
        <v>0</v>
      </c>
      <c r="T119" s="214">
        <f>S119*H119</f>
        <v>0</v>
      </c>
      <c r="AR119" s="15" t="s">
        <v>137</v>
      </c>
      <c r="AT119" s="15" t="s">
        <v>133</v>
      </c>
      <c r="AU119" s="15" t="s">
        <v>82</v>
      </c>
      <c r="AY119" s="15" t="s">
        <v>130</v>
      </c>
      <c r="BE119" s="215">
        <f>IF(N119="základní",J119,0)</f>
        <v>0</v>
      </c>
      <c r="BF119" s="215">
        <f>IF(N119="snížená",J119,0)</f>
        <v>0</v>
      </c>
      <c r="BG119" s="215">
        <f>IF(N119="zákl. přenesená",J119,0)</f>
        <v>0</v>
      </c>
      <c r="BH119" s="215">
        <f>IF(N119="sníž. přenesená",J119,0)</f>
        <v>0</v>
      </c>
      <c r="BI119" s="215">
        <f>IF(N119="nulová",J119,0)</f>
        <v>0</v>
      </c>
      <c r="BJ119" s="15" t="s">
        <v>80</v>
      </c>
      <c r="BK119" s="215">
        <f>ROUND(I119*H119,2)</f>
        <v>0</v>
      </c>
      <c r="BL119" s="15" t="s">
        <v>137</v>
      </c>
      <c r="BM119" s="15" t="s">
        <v>440</v>
      </c>
    </row>
    <row r="120" s="10" customFormat="1" ht="22.8" customHeight="1">
      <c r="B120" s="188"/>
      <c r="C120" s="189"/>
      <c r="D120" s="190" t="s">
        <v>71</v>
      </c>
      <c r="E120" s="202" t="s">
        <v>441</v>
      </c>
      <c r="F120" s="202" t="s">
        <v>442</v>
      </c>
      <c r="G120" s="189"/>
      <c r="H120" s="189"/>
      <c r="I120" s="192"/>
      <c r="J120" s="203">
        <f>BK120</f>
        <v>0</v>
      </c>
      <c r="K120" s="189"/>
      <c r="L120" s="194"/>
      <c r="M120" s="195"/>
      <c r="N120" s="196"/>
      <c r="O120" s="196"/>
      <c r="P120" s="197">
        <f>SUM(P121:P141)</f>
        <v>0</v>
      </c>
      <c r="Q120" s="196"/>
      <c r="R120" s="197">
        <f>SUM(R121:R141)</f>
        <v>0</v>
      </c>
      <c r="S120" s="196"/>
      <c r="T120" s="198">
        <f>SUM(T121:T141)</f>
        <v>0</v>
      </c>
      <c r="AR120" s="199" t="s">
        <v>80</v>
      </c>
      <c r="AT120" s="200" t="s">
        <v>71</v>
      </c>
      <c r="AU120" s="200" t="s">
        <v>80</v>
      </c>
      <c r="AY120" s="199" t="s">
        <v>130</v>
      </c>
      <c r="BK120" s="201">
        <f>SUM(BK121:BK141)</f>
        <v>0</v>
      </c>
    </row>
    <row r="121" s="1" customFormat="1" ht="16.5" customHeight="1">
      <c r="B121" s="36"/>
      <c r="C121" s="204" t="s">
        <v>250</v>
      </c>
      <c r="D121" s="204" t="s">
        <v>133</v>
      </c>
      <c r="E121" s="205" t="s">
        <v>443</v>
      </c>
      <c r="F121" s="206" t="s">
        <v>444</v>
      </c>
      <c r="G121" s="207" t="s">
        <v>153</v>
      </c>
      <c r="H121" s="208">
        <v>1</v>
      </c>
      <c r="I121" s="209"/>
      <c r="J121" s="210">
        <f>ROUND(I121*H121,2)</f>
        <v>0</v>
      </c>
      <c r="K121" s="206" t="s">
        <v>1</v>
      </c>
      <c r="L121" s="41"/>
      <c r="M121" s="211" t="s">
        <v>1</v>
      </c>
      <c r="N121" s="212" t="s">
        <v>43</v>
      </c>
      <c r="O121" s="77"/>
      <c r="P121" s="213">
        <f>O121*H121</f>
        <v>0</v>
      </c>
      <c r="Q121" s="213">
        <v>0</v>
      </c>
      <c r="R121" s="213">
        <f>Q121*H121</f>
        <v>0</v>
      </c>
      <c r="S121" s="213">
        <v>0</v>
      </c>
      <c r="T121" s="214">
        <f>S121*H121</f>
        <v>0</v>
      </c>
      <c r="AR121" s="15" t="s">
        <v>137</v>
      </c>
      <c r="AT121" s="15" t="s">
        <v>133</v>
      </c>
      <c r="AU121" s="15" t="s">
        <v>82</v>
      </c>
      <c r="AY121" s="15" t="s">
        <v>130</v>
      </c>
      <c r="BE121" s="215">
        <f>IF(N121="základní",J121,0)</f>
        <v>0</v>
      </c>
      <c r="BF121" s="215">
        <f>IF(N121="snížená",J121,0)</f>
        <v>0</v>
      </c>
      <c r="BG121" s="215">
        <f>IF(N121="zákl. přenesená",J121,0)</f>
        <v>0</v>
      </c>
      <c r="BH121" s="215">
        <f>IF(N121="sníž. přenesená",J121,0)</f>
        <v>0</v>
      </c>
      <c r="BI121" s="215">
        <f>IF(N121="nulová",J121,0)</f>
        <v>0</v>
      </c>
      <c r="BJ121" s="15" t="s">
        <v>80</v>
      </c>
      <c r="BK121" s="215">
        <f>ROUND(I121*H121,2)</f>
        <v>0</v>
      </c>
      <c r="BL121" s="15" t="s">
        <v>137</v>
      </c>
      <c r="BM121" s="15" t="s">
        <v>445</v>
      </c>
    </row>
    <row r="122" s="1" customFormat="1" ht="16.5" customHeight="1">
      <c r="B122" s="36"/>
      <c r="C122" s="204" t="s">
        <v>254</v>
      </c>
      <c r="D122" s="204" t="s">
        <v>133</v>
      </c>
      <c r="E122" s="205" t="s">
        <v>446</v>
      </c>
      <c r="F122" s="206" t="s">
        <v>447</v>
      </c>
      <c r="G122" s="207" t="s">
        <v>149</v>
      </c>
      <c r="H122" s="208">
        <v>2</v>
      </c>
      <c r="I122" s="209"/>
      <c r="J122" s="210">
        <f>ROUND(I122*H122,2)</f>
        <v>0</v>
      </c>
      <c r="K122" s="206" t="s">
        <v>1</v>
      </c>
      <c r="L122" s="41"/>
      <c r="M122" s="211" t="s">
        <v>1</v>
      </c>
      <c r="N122" s="212" t="s">
        <v>43</v>
      </c>
      <c r="O122" s="77"/>
      <c r="P122" s="213">
        <f>O122*H122</f>
        <v>0</v>
      </c>
      <c r="Q122" s="213">
        <v>0</v>
      </c>
      <c r="R122" s="213">
        <f>Q122*H122</f>
        <v>0</v>
      </c>
      <c r="S122" s="213">
        <v>0</v>
      </c>
      <c r="T122" s="214">
        <f>S122*H122</f>
        <v>0</v>
      </c>
      <c r="AR122" s="15" t="s">
        <v>137</v>
      </c>
      <c r="AT122" s="15" t="s">
        <v>133</v>
      </c>
      <c r="AU122" s="15" t="s">
        <v>82</v>
      </c>
      <c r="AY122" s="15" t="s">
        <v>130</v>
      </c>
      <c r="BE122" s="215">
        <f>IF(N122="základní",J122,0)</f>
        <v>0</v>
      </c>
      <c r="BF122" s="215">
        <f>IF(N122="snížená",J122,0)</f>
        <v>0</v>
      </c>
      <c r="BG122" s="215">
        <f>IF(N122="zákl. přenesená",J122,0)</f>
        <v>0</v>
      </c>
      <c r="BH122" s="215">
        <f>IF(N122="sníž. přenesená",J122,0)</f>
        <v>0</v>
      </c>
      <c r="BI122" s="215">
        <f>IF(N122="nulová",J122,0)</f>
        <v>0</v>
      </c>
      <c r="BJ122" s="15" t="s">
        <v>80</v>
      </c>
      <c r="BK122" s="215">
        <f>ROUND(I122*H122,2)</f>
        <v>0</v>
      </c>
      <c r="BL122" s="15" t="s">
        <v>137</v>
      </c>
      <c r="BM122" s="15" t="s">
        <v>448</v>
      </c>
    </row>
    <row r="123" s="1" customFormat="1" ht="22.5" customHeight="1">
      <c r="B123" s="36"/>
      <c r="C123" s="239" t="s">
        <v>259</v>
      </c>
      <c r="D123" s="239" t="s">
        <v>276</v>
      </c>
      <c r="E123" s="240" t="s">
        <v>449</v>
      </c>
      <c r="F123" s="241" t="s">
        <v>450</v>
      </c>
      <c r="G123" s="242" t="s">
        <v>153</v>
      </c>
      <c r="H123" s="243">
        <v>2</v>
      </c>
      <c r="I123" s="244"/>
      <c r="J123" s="245">
        <f>ROUND(I123*H123,2)</f>
        <v>0</v>
      </c>
      <c r="K123" s="241" t="s">
        <v>1</v>
      </c>
      <c r="L123" s="246"/>
      <c r="M123" s="247" t="s">
        <v>1</v>
      </c>
      <c r="N123" s="248" t="s">
        <v>43</v>
      </c>
      <c r="O123" s="77"/>
      <c r="P123" s="213">
        <f>O123*H123</f>
        <v>0</v>
      </c>
      <c r="Q123" s="213">
        <v>0</v>
      </c>
      <c r="R123" s="213">
        <f>Q123*H123</f>
        <v>0</v>
      </c>
      <c r="S123" s="213">
        <v>0</v>
      </c>
      <c r="T123" s="214">
        <f>S123*H123</f>
        <v>0</v>
      </c>
      <c r="AR123" s="15" t="s">
        <v>170</v>
      </c>
      <c r="AT123" s="15" t="s">
        <v>276</v>
      </c>
      <c r="AU123" s="15" t="s">
        <v>82</v>
      </c>
      <c r="AY123" s="15" t="s">
        <v>130</v>
      </c>
      <c r="BE123" s="215">
        <f>IF(N123="základní",J123,0)</f>
        <v>0</v>
      </c>
      <c r="BF123" s="215">
        <f>IF(N123="snížená",J123,0)</f>
        <v>0</v>
      </c>
      <c r="BG123" s="215">
        <f>IF(N123="zákl. přenesená",J123,0)</f>
        <v>0</v>
      </c>
      <c r="BH123" s="215">
        <f>IF(N123="sníž. přenesená",J123,0)</f>
        <v>0</v>
      </c>
      <c r="BI123" s="215">
        <f>IF(N123="nulová",J123,0)</f>
        <v>0</v>
      </c>
      <c r="BJ123" s="15" t="s">
        <v>80</v>
      </c>
      <c r="BK123" s="215">
        <f>ROUND(I123*H123,2)</f>
        <v>0</v>
      </c>
      <c r="BL123" s="15" t="s">
        <v>137</v>
      </c>
      <c r="BM123" s="15" t="s">
        <v>451</v>
      </c>
    </row>
    <row r="124" s="1" customFormat="1" ht="22.5" customHeight="1">
      <c r="B124" s="36"/>
      <c r="C124" s="204" t="s">
        <v>263</v>
      </c>
      <c r="D124" s="204" t="s">
        <v>133</v>
      </c>
      <c r="E124" s="205" t="s">
        <v>452</v>
      </c>
      <c r="F124" s="206" t="s">
        <v>453</v>
      </c>
      <c r="G124" s="207" t="s">
        <v>149</v>
      </c>
      <c r="H124" s="208">
        <v>2</v>
      </c>
      <c r="I124" s="209"/>
      <c r="J124" s="210">
        <f>ROUND(I124*H124,2)</f>
        <v>0</v>
      </c>
      <c r="K124" s="206" t="s">
        <v>1</v>
      </c>
      <c r="L124" s="41"/>
      <c r="M124" s="211" t="s">
        <v>1</v>
      </c>
      <c r="N124" s="212" t="s">
        <v>43</v>
      </c>
      <c r="O124" s="77"/>
      <c r="P124" s="213">
        <f>O124*H124</f>
        <v>0</v>
      </c>
      <c r="Q124" s="213">
        <v>0</v>
      </c>
      <c r="R124" s="213">
        <f>Q124*H124</f>
        <v>0</v>
      </c>
      <c r="S124" s="213">
        <v>0</v>
      </c>
      <c r="T124" s="214">
        <f>S124*H124</f>
        <v>0</v>
      </c>
      <c r="AR124" s="15" t="s">
        <v>137</v>
      </c>
      <c r="AT124" s="15" t="s">
        <v>133</v>
      </c>
      <c r="AU124" s="15" t="s">
        <v>82</v>
      </c>
      <c r="AY124" s="15" t="s">
        <v>130</v>
      </c>
      <c r="BE124" s="215">
        <f>IF(N124="základní",J124,0)</f>
        <v>0</v>
      </c>
      <c r="BF124" s="215">
        <f>IF(N124="snížená",J124,0)</f>
        <v>0</v>
      </c>
      <c r="BG124" s="215">
        <f>IF(N124="zákl. přenesená",J124,0)</f>
        <v>0</v>
      </c>
      <c r="BH124" s="215">
        <f>IF(N124="sníž. přenesená",J124,0)</f>
        <v>0</v>
      </c>
      <c r="BI124" s="215">
        <f>IF(N124="nulová",J124,0)</f>
        <v>0</v>
      </c>
      <c r="BJ124" s="15" t="s">
        <v>80</v>
      </c>
      <c r="BK124" s="215">
        <f>ROUND(I124*H124,2)</f>
        <v>0</v>
      </c>
      <c r="BL124" s="15" t="s">
        <v>137</v>
      </c>
      <c r="BM124" s="15" t="s">
        <v>454</v>
      </c>
    </row>
    <row r="125" s="1" customFormat="1" ht="16.5" customHeight="1">
      <c r="B125" s="36"/>
      <c r="C125" s="204" t="s">
        <v>271</v>
      </c>
      <c r="D125" s="204" t="s">
        <v>133</v>
      </c>
      <c r="E125" s="205" t="s">
        <v>455</v>
      </c>
      <c r="F125" s="206" t="s">
        <v>456</v>
      </c>
      <c r="G125" s="207" t="s">
        <v>225</v>
      </c>
      <c r="H125" s="208">
        <v>47.5</v>
      </c>
      <c r="I125" s="209"/>
      <c r="J125" s="210">
        <f>ROUND(I125*H125,2)</f>
        <v>0</v>
      </c>
      <c r="K125" s="206" t="s">
        <v>1</v>
      </c>
      <c r="L125" s="41"/>
      <c r="M125" s="211" t="s">
        <v>1</v>
      </c>
      <c r="N125" s="212" t="s">
        <v>43</v>
      </c>
      <c r="O125" s="77"/>
      <c r="P125" s="213">
        <f>O125*H125</f>
        <v>0</v>
      </c>
      <c r="Q125" s="213">
        <v>0</v>
      </c>
      <c r="R125" s="213">
        <f>Q125*H125</f>
        <v>0</v>
      </c>
      <c r="S125" s="213">
        <v>0</v>
      </c>
      <c r="T125" s="214">
        <f>S125*H125</f>
        <v>0</v>
      </c>
      <c r="AR125" s="15" t="s">
        <v>137</v>
      </c>
      <c r="AT125" s="15" t="s">
        <v>133</v>
      </c>
      <c r="AU125" s="15" t="s">
        <v>82</v>
      </c>
      <c r="AY125" s="15" t="s">
        <v>130</v>
      </c>
      <c r="BE125" s="215">
        <f>IF(N125="základní",J125,0)</f>
        <v>0</v>
      </c>
      <c r="BF125" s="215">
        <f>IF(N125="snížená",J125,0)</f>
        <v>0</v>
      </c>
      <c r="BG125" s="215">
        <f>IF(N125="zákl. přenesená",J125,0)</f>
        <v>0</v>
      </c>
      <c r="BH125" s="215">
        <f>IF(N125="sníž. přenesená",J125,0)</f>
        <v>0</v>
      </c>
      <c r="BI125" s="215">
        <f>IF(N125="nulová",J125,0)</f>
        <v>0</v>
      </c>
      <c r="BJ125" s="15" t="s">
        <v>80</v>
      </c>
      <c r="BK125" s="215">
        <f>ROUND(I125*H125,2)</f>
        <v>0</v>
      </c>
      <c r="BL125" s="15" t="s">
        <v>137</v>
      </c>
      <c r="BM125" s="15" t="s">
        <v>457</v>
      </c>
    </row>
    <row r="126" s="1" customFormat="1" ht="16.5" customHeight="1">
      <c r="B126" s="36"/>
      <c r="C126" s="204" t="s">
        <v>275</v>
      </c>
      <c r="D126" s="204" t="s">
        <v>133</v>
      </c>
      <c r="E126" s="205" t="s">
        <v>458</v>
      </c>
      <c r="F126" s="206" t="s">
        <v>459</v>
      </c>
      <c r="G126" s="207" t="s">
        <v>153</v>
      </c>
      <c r="H126" s="208">
        <v>2</v>
      </c>
      <c r="I126" s="209"/>
      <c r="J126" s="210">
        <f>ROUND(I126*H126,2)</f>
        <v>0</v>
      </c>
      <c r="K126" s="206" t="s">
        <v>1</v>
      </c>
      <c r="L126" s="41"/>
      <c r="M126" s="211" t="s">
        <v>1</v>
      </c>
      <c r="N126" s="212" t="s">
        <v>43</v>
      </c>
      <c r="O126" s="77"/>
      <c r="P126" s="213">
        <f>O126*H126</f>
        <v>0</v>
      </c>
      <c r="Q126" s="213">
        <v>0</v>
      </c>
      <c r="R126" s="213">
        <f>Q126*H126</f>
        <v>0</v>
      </c>
      <c r="S126" s="213">
        <v>0</v>
      </c>
      <c r="T126" s="214">
        <f>S126*H126</f>
        <v>0</v>
      </c>
      <c r="AR126" s="15" t="s">
        <v>137</v>
      </c>
      <c r="AT126" s="15" t="s">
        <v>133</v>
      </c>
      <c r="AU126" s="15" t="s">
        <v>82</v>
      </c>
      <c r="AY126" s="15" t="s">
        <v>130</v>
      </c>
      <c r="BE126" s="215">
        <f>IF(N126="základní",J126,0)</f>
        <v>0</v>
      </c>
      <c r="BF126" s="215">
        <f>IF(N126="snížená",J126,0)</f>
        <v>0</v>
      </c>
      <c r="BG126" s="215">
        <f>IF(N126="zákl. přenesená",J126,0)</f>
        <v>0</v>
      </c>
      <c r="BH126" s="215">
        <f>IF(N126="sníž. přenesená",J126,0)</f>
        <v>0</v>
      </c>
      <c r="BI126" s="215">
        <f>IF(N126="nulová",J126,0)</f>
        <v>0</v>
      </c>
      <c r="BJ126" s="15" t="s">
        <v>80</v>
      </c>
      <c r="BK126" s="215">
        <f>ROUND(I126*H126,2)</f>
        <v>0</v>
      </c>
      <c r="BL126" s="15" t="s">
        <v>137</v>
      </c>
      <c r="BM126" s="15" t="s">
        <v>460</v>
      </c>
    </row>
    <row r="127" s="1" customFormat="1" ht="16.5" customHeight="1">
      <c r="B127" s="36"/>
      <c r="C127" s="239" t="s">
        <v>279</v>
      </c>
      <c r="D127" s="239" t="s">
        <v>276</v>
      </c>
      <c r="E127" s="240" t="s">
        <v>461</v>
      </c>
      <c r="F127" s="241" t="s">
        <v>462</v>
      </c>
      <c r="G127" s="242" t="s">
        <v>153</v>
      </c>
      <c r="H127" s="243">
        <v>2</v>
      </c>
      <c r="I127" s="244"/>
      <c r="J127" s="245">
        <f>ROUND(I127*H127,2)</f>
        <v>0</v>
      </c>
      <c r="K127" s="241" t="s">
        <v>1</v>
      </c>
      <c r="L127" s="246"/>
      <c r="M127" s="247" t="s">
        <v>1</v>
      </c>
      <c r="N127" s="248" t="s">
        <v>43</v>
      </c>
      <c r="O127" s="77"/>
      <c r="P127" s="213">
        <f>O127*H127</f>
        <v>0</v>
      </c>
      <c r="Q127" s="213">
        <v>0</v>
      </c>
      <c r="R127" s="213">
        <f>Q127*H127</f>
        <v>0</v>
      </c>
      <c r="S127" s="213">
        <v>0</v>
      </c>
      <c r="T127" s="214">
        <f>S127*H127</f>
        <v>0</v>
      </c>
      <c r="AR127" s="15" t="s">
        <v>170</v>
      </c>
      <c r="AT127" s="15" t="s">
        <v>276</v>
      </c>
      <c r="AU127" s="15" t="s">
        <v>82</v>
      </c>
      <c r="AY127" s="15" t="s">
        <v>130</v>
      </c>
      <c r="BE127" s="215">
        <f>IF(N127="základní",J127,0)</f>
        <v>0</v>
      </c>
      <c r="BF127" s="215">
        <f>IF(N127="snížená",J127,0)</f>
        <v>0</v>
      </c>
      <c r="BG127" s="215">
        <f>IF(N127="zákl. přenesená",J127,0)</f>
        <v>0</v>
      </c>
      <c r="BH127" s="215">
        <f>IF(N127="sníž. přenesená",J127,0)</f>
        <v>0</v>
      </c>
      <c r="BI127" s="215">
        <f>IF(N127="nulová",J127,0)</f>
        <v>0</v>
      </c>
      <c r="BJ127" s="15" t="s">
        <v>80</v>
      </c>
      <c r="BK127" s="215">
        <f>ROUND(I127*H127,2)</f>
        <v>0</v>
      </c>
      <c r="BL127" s="15" t="s">
        <v>137</v>
      </c>
      <c r="BM127" s="15" t="s">
        <v>463</v>
      </c>
    </row>
    <row r="128" s="1" customFormat="1" ht="16.5" customHeight="1">
      <c r="B128" s="36"/>
      <c r="C128" s="239" t="s">
        <v>284</v>
      </c>
      <c r="D128" s="239" t="s">
        <v>276</v>
      </c>
      <c r="E128" s="240" t="s">
        <v>464</v>
      </c>
      <c r="F128" s="241" t="s">
        <v>465</v>
      </c>
      <c r="G128" s="242" t="s">
        <v>153</v>
      </c>
      <c r="H128" s="243">
        <v>2</v>
      </c>
      <c r="I128" s="244"/>
      <c r="J128" s="245">
        <f>ROUND(I128*H128,2)</f>
        <v>0</v>
      </c>
      <c r="K128" s="241" t="s">
        <v>1</v>
      </c>
      <c r="L128" s="246"/>
      <c r="M128" s="247" t="s">
        <v>1</v>
      </c>
      <c r="N128" s="248" t="s">
        <v>43</v>
      </c>
      <c r="O128" s="77"/>
      <c r="P128" s="213">
        <f>O128*H128</f>
        <v>0</v>
      </c>
      <c r="Q128" s="213">
        <v>0</v>
      </c>
      <c r="R128" s="213">
        <f>Q128*H128</f>
        <v>0</v>
      </c>
      <c r="S128" s="213">
        <v>0</v>
      </c>
      <c r="T128" s="214">
        <f>S128*H128</f>
        <v>0</v>
      </c>
      <c r="AR128" s="15" t="s">
        <v>170</v>
      </c>
      <c r="AT128" s="15" t="s">
        <v>276</v>
      </c>
      <c r="AU128" s="15" t="s">
        <v>82</v>
      </c>
      <c r="AY128" s="15" t="s">
        <v>130</v>
      </c>
      <c r="BE128" s="215">
        <f>IF(N128="základní",J128,0)</f>
        <v>0</v>
      </c>
      <c r="BF128" s="215">
        <f>IF(N128="snížená",J128,0)</f>
        <v>0</v>
      </c>
      <c r="BG128" s="215">
        <f>IF(N128="zákl. přenesená",J128,0)</f>
        <v>0</v>
      </c>
      <c r="BH128" s="215">
        <f>IF(N128="sníž. přenesená",J128,0)</f>
        <v>0</v>
      </c>
      <c r="BI128" s="215">
        <f>IF(N128="nulová",J128,0)</f>
        <v>0</v>
      </c>
      <c r="BJ128" s="15" t="s">
        <v>80</v>
      </c>
      <c r="BK128" s="215">
        <f>ROUND(I128*H128,2)</f>
        <v>0</v>
      </c>
      <c r="BL128" s="15" t="s">
        <v>137</v>
      </c>
      <c r="BM128" s="15" t="s">
        <v>466</v>
      </c>
    </row>
    <row r="129" s="1" customFormat="1" ht="16.5" customHeight="1">
      <c r="B129" s="36"/>
      <c r="C129" s="239" t="s">
        <v>290</v>
      </c>
      <c r="D129" s="239" t="s">
        <v>276</v>
      </c>
      <c r="E129" s="240" t="s">
        <v>467</v>
      </c>
      <c r="F129" s="241" t="s">
        <v>468</v>
      </c>
      <c r="G129" s="242" t="s">
        <v>153</v>
      </c>
      <c r="H129" s="243">
        <v>2</v>
      </c>
      <c r="I129" s="244"/>
      <c r="J129" s="245">
        <f>ROUND(I129*H129,2)</f>
        <v>0</v>
      </c>
      <c r="K129" s="241" t="s">
        <v>1</v>
      </c>
      <c r="L129" s="246"/>
      <c r="M129" s="247" t="s">
        <v>1</v>
      </c>
      <c r="N129" s="248" t="s">
        <v>43</v>
      </c>
      <c r="O129" s="77"/>
      <c r="P129" s="213">
        <f>O129*H129</f>
        <v>0</v>
      </c>
      <c r="Q129" s="213">
        <v>0</v>
      </c>
      <c r="R129" s="213">
        <f>Q129*H129</f>
        <v>0</v>
      </c>
      <c r="S129" s="213">
        <v>0</v>
      </c>
      <c r="T129" s="214">
        <f>S129*H129</f>
        <v>0</v>
      </c>
      <c r="AR129" s="15" t="s">
        <v>170</v>
      </c>
      <c r="AT129" s="15" t="s">
        <v>276</v>
      </c>
      <c r="AU129" s="15" t="s">
        <v>82</v>
      </c>
      <c r="AY129" s="15" t="s">
        <v>130</v>
      </c>
      <c r="BE129" s="215">
        <f>IF(N129="základní",J129,0)</f>
        <v>0</v>
      </c>
      <c r="BF129" s="215">
        <f>IF(N129="snížená",J129,0)</f>
        <v>0</v>
      </c>
      <c r="BG129" s="215">
        <f>IF(N129="zákl. přenesená",J129,0)</f>
        <v>0</v>
      </c>
      <c r="BH129" s="215">
        <f>IF(N129="sníž. přenesená",J129,0)</f>
        <v>0</v>
      </c>
      <c r="BI129" s="215">
        <f>IF(N129="nulová",J129,0)</f>
        <v>0</v>
      </c>
      <c r="BJ129" s="15" t="s">
        <v>80</v>
      </c>
      <c r="BK129" s="215">
        <f>ROUND(I129*H129,2)</f>
        <v>0</v>
      </c>
      <c r="BL129" s="15" t="s">
        <v>137</v>
      </c>
      <c r="BM129" s="15" t="s">
        <v>469</v>
      </c>
    </row>
    <row r="130" s="1" customFormat="1" ht="16.5" customHeight="1">
      <c r="B130" s="36"/>
      <c r="C130" s="239" t="s">
        <v>295</v>
      </c>
      <c r="D130" s="239" t="s">
        <v>276</v>
      </c>
      <c r="E130" s="240" t="s">
        <v>470</v>
      </c>
      <c r="F130" s="241" t="s">
        <v>471</v>
      </c>
      <c r="G130" s="242" t="s">
        <v>153</v>
      </c>
      <c r="H130" s="243">
        <v>2</v>
      </c>
      <c r="I130" s="244"/>
      <c r="J130" s="245">
        <f>ROUND(I130*H130,2)</f>
        <v>0</v>
      </c>
      <c r="K130" s="241" t="s">
        <v>1</v>
      </c>
      <c r="L130" s="246"/>
      <c r="M130" s="247" t="s">
        <v>1</v>
      </c>
      <c r="N130" s="248" t="s">
        <v>43</v>
      </c>
      <c r="O130" s="77"/>
      <c r="P130" s="213">
        <f>O130*H130</f>
        <v>0</v>
      </c>
      <c r="Q130" s="213">
        <v>0</v>
      </c>
      <c r="R130" s="213">
        <f>Q130*H130</f>
        <v>0</v>
      </c>
      <c r="S130" s="213">
        <v>0</v>
      </c>
      <c r="T130" s="214">
        <f>S130*H130</f>
        <v>0</v>
      </c>
      <c r="AR130" s="15" t="s">
        <v>170</v>
      </c>
      <c r="AT130" s="15" t="s">
        <v>276</v>
      </c>
      <c r="AU130" s="15" t="s">
        <v>82</v>
      </c>
      <c r="AY130" s="15" t="s">
        <v>130</v>
      </c>
      <c r="BE130" s="215">
        <f>IF(N130="základní",J130,0)</f>
        <v>0</v>
      </c>
      <c r="BF130" s="215">
        <f>IF(N130="snížená",J130,0)</f>
        <v>0</v>
      </c>
      <c r="BG130" s="215">
        <f>IF(N130="zákl. přenesená",J130,0)</f>
        <v>0</v>
      </c>
      <c r="BH130" s="215">
        <f>IF(N130="sníž. přenesená",J130,0)</f>
        <v>0</v>
      </c>
      <c r="BI130" s="215">
        <f>IF(N130="nulová",J130,0)</f>
        <v>0</v>
      </c>
      <c r="BJ130" s="15" t="s">
        <v>80</v>
      </c>
      <c r="BK130" s="215">
        <f>ROUND(I130*H130,2)</f>
        <v>0</v>
      </c>
      <c r="BL130" s="15" t="s">
        <v>137</v>
      </c>
      <c r="BM130" s="15" t="s">
        <v>472</v>
      </c>
    </row>
    <row r="131" s="1" customFormat="1" ht="16.5" customHeight="1">
      <c r="B131" s="36"/>
      <c r="C131" s="239" t="s">
        <v>299</v>
      </c>
      <c r="D131" s="239" t="s">
        <v>276</v>
      </c>
      <c r="E131" s="240" t="s">
        <v>473</v>
      </c>
      <c r="F131" s="241" t="s">
        <v>474</v>
      </c>
      <c r="G131" s="242" t="s">
        <v>153</v>
      </c>
      <c r="H131" s="243">
        <v>2</v>
      </c>
      <c r="I131" s="244"/>
      <c r="J131" s="245">
        <f>ROUND(I131*H131,2)</f>
        <v>0</v>
      </c>
      <c r="K131" s="241" t="s">
        <v>1</v>
      </c>
      <c r="L131" s="246"/>
      <c r="M131" s="247" t="s">
        <v>1</v>
      </c>
      <c r="N131" s="248" t="s">
        <v>43</v>
      </c>
      <c r="O131" s="77"/>
      <c r="P131" s="213">
        <f>O131*H131</f>
        <v>0</v>
      </c>
      <c r="Q131" s="213">
        <v>0</v>
      </c>
      <c r="R131" s="213">
        <f>Q131*H131</f>
        <v>0</v>
      </c>
      <c r="S131" s="213">
        <v>0</v>
      </c>
      <c r="T131" s="214">
        <f>S131*H131</f>
        <v>0</v>
      </c>
      <c r="AR131" s="15" t="s">
        <v>170</v>
      </c>
      <c r="AT131" s="15" t="s">
        <v>276</v>
      </c>
      <c r="AU131" s="15" t="s">
        <v>82</v>
      </c>
      <c r="AY131" s="15" t="s">
        <v>130</v>
      </c>
      <c r="BE131" s="215">
        <f>IF(N131="základní",J131,0)</f>
        <v>0</v>
      </c>
      <c r="BF131" s="215">
        <f>IF(N131="snížená",J131,0)</f>
        <v>0</v>
      </c>
      <c r="BG131" s="215">
        <f>IF(N131="zákl. přenesená",J131,0)</f>
        <v>0</v>
      </c>
      <c r="BH131" s="215">
        <f>IF(N131="sníž. přenesená",J131,0)</f>
        <v>0</v>
      </c>
      <c r="BI131" s="215">
        <f>IF(N131="nulová",J131,0)</f>
        <v>0</v>
      </c>
      <c r="BJ131" s="15" t="s">
        <v>80</v>
      </c>
      <c r="BK131" s="215">
        <f>ROUND(I131*H131,2)</f>
        <v>0</v>
      </c>
      <c r="BL131" s="15" t="s">
        <v>137</v>
      </c>
      <c r="BM131" s="15" t="s">
        <v>475</v>
      </c>
    </row>
    <row r="132" s="1" customFormat="1" ht="16.5" customHeight="1">
      <c r="B132" s="36"/>
      <c r="C132" s="239" t="s">
        <v>303</v>
      </c>
      <c r="D132" s="239" t="s">
        <v>276</v>
      </c>
      <c r="E132" s="240" t="s">
        <v>476</v>
      </c>
      <c r="F132" s="241" t="s">
        <v>477</v>
      </c>
      <c r="G132" s="242" t="s">
        <v>153</v>
      </c>
      <c r="H132" s="243">
        <v>2</v>
      </c>
      <c r="I132" s="244"/>
      <c r="J132" s="245">
        <f>ROUND(I132*H132,2)</f>
        <v>0</v>
      </c>
      <c r="K132" s="241" t="s">
        <v>1</v>
      </c>
      <c r="L132" s="246"/>
      <c r="M132" s="247" t="s">
        <v>1</v>
      </c>
      <c r="N132" s="248" t="s">
        <v>43</v>
      </c>
      <c r="O132" s="77"/>
      <c r="P132" s="213">
        <f>O132*H132</f>
        <v>0</v>
      </c>
      <c r="Q132" s="213">
        <v>0</v>
      </c>
      <c r="R132" s="213">
        <f>Q132*H132</f>
        <v>0</v>
      </c>
      <c r="S132" s="213">
        <v>0</v>
      </c>
      <c r="T132" s="214">
        <f>S132*H132</f>
        <v>0</v>
      </c>
      <c r="AR132" s="15" t="s">
        <v>170</v>
      </c>
      <c r="AT132" s="15" t="s">
        <v>276</v>
      </c>
      <c r="AU132" s="15" t="s">
        <v>82</v>
      </c>
      <c r="AY132" s="15" t="s">
        <v>130</v>
      </c>
      <c r="BE132" s="215">
        <f>IF(N132="základní",J132,0)</f>
        <v>0</v>
      </c>
      <c r="BF132" s="215">
        <f>IF(N132="snížená",J132,0)</f>
        <v>0</v>
      </c>
      <c r="BG132" s="215">
        <f>IF(N132="zákl. přenesená",J132,0)</f>
        <v>0</v>
      </c>
      <c r="BH132" s="215">
        <f>IF(N132="sníž. přenesená",J132,0)</f>
        <v>0</v>
      </c>
      <c r="BI132" s="215">
        <f>IF(N132="nulová",J132,0)</f>
        <v>0</v>
      </c>
      <c r="BJ132" s="15" t="s">
        <v>80</v>
      </c>
      <c r="BK132" s="215">
        <f>ROUND(I132*H132,2)</f>
        <v>0</v>
      </c>
      <c r="BL132" s="15" t="s">
        <v>137</v>
      </c>
      <c r="BM132" s="15" t="s">
        <v>478</v>
      </c>
    </row>
    <row r="133" s="1" customFormat="1" ht="16.5" customHeight="1">
      <c r="B133" s="36"/>
      <c r="C133" s="239" t="s">
        <v>309</v>
      </c>
      <c r="D133" s="239" t="s">
        <v>276</v>
      </c>
      <c r="E133" s="240" t="s">
        <v>479</v>
      </c>
      <c r="F133" s="241" t="s">
        <v>480</v>
      </c>
      <c r="G133" s="242" t="s">
        <v>153</v>
      </c>
      <c r="H133" s="243">
        <v>2</v>
      </c>
      <c r="I133" s="244"/>
      <c r="J133" s="245">
        <f>ROUND(I133*H133,2)</f>
        <v>0</v>
      </c>
      <c r="K133" s="241" t="s">
        <v>1</v>
      </c>
      <c r="L133" s="246"/>
      <c r="M133" s="247" t="s">
        <v>1</v>
      </c>
      <c r="N133" s="248" t="s">
        <v>43</v>
      </c>
      <c r="O133" s="77"/>
      <c r="P133" s="213">
        <f>O133*H133</f>
        <v>0</v>
      </c>
      <c r="Q133" s="213">
        <v>0</v>
      </c>
      <c r="R133" s="213">
        <f>Q133*H133</f>
        <v>0</v>
      </c>
      <c r="S133" s="213">
        <v>0</v>
      </c>
      <c r="T133" s="214">
        <f>S133*H133</f>
        <v>0</v>
      </c>
      <c r="AR133" s="15" t="s">
        <v>170</v>
      </c>
      <c r="AT133" s="15" t="s">
        <v>276</v>
      </c>
      <c r="AU133" s="15" t="s">
        <v>82</v>
      </c>
      <c r="AY133" s="15" t="s">
        <v>130</v>
      </c>
      <c r="BE133" s="215">
        <f>IF(N133="základní",J133,0)</f>
        <v>0</v>
      </c>
      <c r="BF133" s="215">
        <f>IF(N133="snížená",J133,0)</f>
        <v>0</v>
      </c>
      <c r="BG133" s="215">
        <f>IF(N133="zákl. přenesená",J133,0)</f>
        <v>0</v>
      </c>
      <c r="BH133" s="215">
        <f>IF(N133="sníž. přenesená",J133,0)</f>
        <v>0</v>
      </c>
      <c r="BI133" s="215">
        <f>IF(N133="nulová",J133,0)</f>
        <v>0</v>
      </c>
      <c r="BJ133" s="15" t="s">
        <v>80</v>
      </c>
      <c r="BK133" s="215">
        <f>ROUND(I133*H133,2)</f>
        <v>0</v>
      </c>
      <c r="BL133" s="15" t="s">
        <v>137</v>
      </c>
      <c r="BM133" s="15" t="s">
        <v>481</v>
      </c>
    </row>
    <row r="134" s="1" customFormat="1" ht="16.5" customHeight="1">
      <c r="B134" s="36"/>
      <c r="C134" s="239" t="s">
        <v>313</v>
      </c>
      <c r="D134" s="239" t="s">
        <v>276</v>
      </c>
      <c r="E134" s="240" t="s">
        <v>482</v>
      </c>
      <c r="F134" s="241" t="s">
        <v>483</v>
      </c>
      <c r="G134" s="242" t="s">
        <v>225</v>
      </c>
      <c r="H134" s="243">
        <v>2</v>
      </c>
      <c r="I134" s="244"/>
      <c r="J134" s="245">
        <f>ROUND(I134*H134,2)</f>
        <v>0</v>
      </c>
      <c r="K134" s="241" t="s">
        <v>1</v>
      </c>
      <c r="L134" s="246"/>
      <c r="M134" s="247" t="s">
        <v>1</v>
      </c>
      <c r="N134" s="248" t="s">
        <v>43</v>
      </c>
      <c r="O134" s="77"/>
      <c r="P134" s="213">
        <f>O134*H134</f>
        <v>0</v>
      </c>
      <c r="Q134" s="213">
        <v>0</v>
      </c>
      <c r="R134" s="213">
        <f>Q134*H134</f>
        <v>0</v>
      </c>
      <c r="S134" s="213">
        <v>0</v>
      </c>
      <c r="T134" s="214">
        <f>S134*H134</f>
        <v>0</v>
      </c>
      <c r="AR134" s="15" t="s">
        <v>170</v>
      </c>
      <c r="AT134" s="15" t="s">
        <v>276</v>
      </c>
      <c r="AU134" s="15" t="s">
        <v>82</v>
      </c>
      <c r="AY134" s="15" t="s">
        <v>130</v>
      </c>
      <c r="BE134" s="215">
        <f>IF(N134="základní",J134,0)</f>
        <v>0</v>
      </c>
      <c r="BF134" s="215">
        <f>IF(N134="snížená",J134,0)</f>
        <v>0</v>
      </c>
      <c r="BG134" s="215">
        <f>IF(N134="zákl. přenesená",J134,0)</f>
        <v>0</v>
      </c>
      <c r="BH134" s="215">
        <f>IF(N134="sníž. přenesená",J134,0)</f>
        <v>0</v>
      </c>
      <c r="BI134" s="215">
        <f>IF(N134="nulová",J134,0)</f>
        <v>0</v>
      </c>
      <c r="BJ134" s="15" t="s">
        <v>80</v>
      </c>
      <c r="BK134" s="215">
        <f>ROUND(I134*H134,2)</f>
        <v>0</v>
      </c>
      <c r="BL134" s="15" t="s">
        <v>137</v>
      </c>
      <c r="BM134" s="15" t="s">
        <v>484</v>
      </c>
    </row>
    <row r="135" s="1" customFormat="1" ht="16.5" customHeight="1">
      <c r="B135" s="36"/>
      <c r="C135" s="239" t="s">
        <v>319</v>
      </c>
      <c r="D135" s="239" t="s">
        <v>276</v>
      </c>
      <c r="E135" s="240" t="s">
        <v>485</v>
      </c>
      <c r="F135" s="241" t="s">
        <v>486</v>
      </c>
      <c r="G135" s="242" t="s">
        <v>225</v>
      </c>
      <c r="H135" s="243">
        <v>2</v>
      </c>
      <c r="I135" s="244"/>
      <c r="J135" s="245">
        <f>ROUND(I135*H135,2)</f>
        <v>0</v>
      </c>
      <c r="K135" s="241" t="s">
        <v>1</v>
      </c>
      <c r="L135" s="246"/>
      <c r="M135" s="247" t="s">
        <v>1</v>
      </c>
      <c r="N135" s="248" t="s">
        <v>43</v>
      </c>
      <c r="O135" s="77"/>
      <c r="P135" s="213">
        <f>O135*H135</f>
        <v>0</v>
      </c>
      <c r="Q135" s="213">
        <v>0</v>
      </c>
      <c r="R135" s="213">
        <f>Q135*H135</f>
        <v>0</v>
      </c>
      <c r="S135" s="213">
        <v>0</v>
      </c>
      <c r="T135" s="214">
        <f>S135*H135</f>
        <v>0</v>
      </c>
      <c r="AR135" s="15" t="s">
        <v>170</v>
      </c>
      <c r="AT135" s="15" t="s">
        <v>276</v>
      </c>
      <c r="AU135" s="15" t="s">
        <v>82</v>
      </c>
      <c r="AY135" s="15" t="s">
        <v>130</v>
      </c>
      <c r="BE135" s="215">
        <f>IF(N135="základní",J135,0)</f>
        <v>0</v>
      </c>
      <c r="BF135" s="215">
        <f>IF(N135="snížená",J135,0)</f>
        <v>0</v>
      </c>
      <c r="BG135" s="215">
        <f>IF(N135="zákl. přenesená",J135,0)</f>
        <v>0</v>
      </c>
      <c r="BH135" s="215">
        <f>IF(N135="sníž. přenesená",J135,0)</f>
        <v>0</v>
      </c>
      <c r="BI135" s="215">
        <f>IF(N135="nulová",J135,0)</f>
        <v>0</v>
      </c>
      <c r="BJ135" s="15" t="s">
        <v>80</v>
      </c>
      <c r="BK135" s="215">
        <f>ROUND(I135*H135,2)</f>
        <v>0</v>
      </c>
      <c r="BL135" s="15" t="s">
        <v>137</v>
      </c>
      <c r="BM135" s="15" t="s">
        <v>487</v>
      </c>
    </row>
    <row r="136" s="1" customFormat="1" ht="16.5" customHeight="1">
      <c r="B136" s="36"/>
      <c r="C136" s="239" t="s">
        <v>323</v>
      </c>
      <c r="D136" s="239" t="s">
        <v>276</v>
      </c>
      <c r="E136" s="240" t="s">
        <v>488</v>
      </c>
      <c r="F136" s="241" t="s">
        <v>489</v>
      </c>
      <c r="G136" s="242" t="s">
        <v>225</v>
      </c>
      <c r="H136" s="243">
        <v>6</v>
      </c>
      <c r="I136" s="244"/>
      <c r="J136" s="245">
        <f>ROUND(I136*H136,2)</f>
        <v>0</v>
      </c>
      <c r="K136" s="241" t="s">
        <v>1</v>
      </c>
      <c r="L136" s="246"/>
      <c r="M136" s="247" t="s">
        <v>1</v>
      </c>
      <c r="N136" s="248" t="s">
        <v>43</v>
      </c>
      <c r="O136" s="77"/>
      <c r="P136" s="213">
        <f>O136*H136</f>
        <v>0</v>
      </c>
      <c r="Q136" s="213">
        <v>0</v>
      </c>
      <c r="R136" s="213">
        <f>Q136*H136</f>
        <v>0</v>
      </c>
      <c r="S136" s="213">
        <v>0</v>
      </c>
      <c r="T136" s="214">
        <f>S136*H136</f>
        <v>0</v>
      </c>
      <c r="AR136" s="15" t="s">
        <v>170</v>
      </c>
      <c r="AT136" s="15" t="s">
        <v>276</v>
      </c>
      <c r="AU136" s="15" t="s">
        <v>82</v>
      </c>
      <c r="AY136" s="15" t="s">
        <v>130</v>
      </c>
      <c r="BE136" s="215">
        <f>IF(N136="základní",J136,0)</f>
        <v>0</v>
      </c>
      <c r="BF136" s="215">
        <f>IF(N136="snížená",J136,0)</f>
        <v>0</v>
      </c>
      <c r="BG136" s="215">
        <f>IF(N136="zákl. přenesená",J136,0)</f>
        <v>0</v>
      </c>
      <c r="BH136" s="215">
        <f>IF(N136="sníž. přenesená",J136,0)</f>
        <v>0</v>
      </c>
      <c r="BI136" s="215">
        <f>IF(N136="nulová",J136,0)</f>
        <v>0</v>
      </c>
      <c r="BJ136" s="15" t="s">
        <v>80</v>
      </c>
      <c r="BK136" s="215">
        <f>ROUND(I136*H136,2)</f>
        <v>0</v>
      </c>
      <c r="BL136" s="15" t="s">
        <v>137</v>
      </c>
      <c r="BM136" s="15" t="s">
        <v>490</v>
      </c>
    </row>
    <row r="137" s="1" customFormat="1" ht="16.5" customHeight="1">
      <c r="B137" s="36"/>
      <c r="C137" s="239" t="s">
        <v>327</v>
      </c>
      <c r="D137" s="239" t="s">
        <v>276</v>
      </c>
      <c r="E137" s="240" t="s">
        <v>491</v>
      </c>
      <c r="F137" s="241" t="s">
        <v>492</v>
      </c>
      <c r="G137" s="242" t="s">
        <v>225</v>
      </c>
      <c r="H137" s="243">
        <v>20</v>
      </c>
      <c r="I137" s="244"/>
      <c r="J137" s="245">
        <f>ROUND(I137*H137,2)</f>
        <v>0</v>
      </c>
      <c r="K137" s="241" t="s">
        <v>1</v>
      </c>
      <c r="L137" s="246"/>
      <c r="M137" s="247" t="s">
        <v>1</v>
      </c>
      <c r="N137" s="248" t="s">
        <v>43</v>
      </c>
      <c r="O137" s="77"/>
      <c r="P137" s="213">
        <f>O137*H137</f>
        <v>0</v>
      </c>
      <c r="Q137" s="213">
        <v>0</v>
      </c>
      <c r="R137" s="213">
        <f>Q137*H137</f>
        <v>0</v>
      </c>
      <c r="S137" s="213">
        <v>0</v>
      </c>
      <c r="T137" s="214">
        <f>S137*H137</f>
        <v>0</v>
      </c>
      <c r="AR137" s="15" t="s">
        <v>170</v>
      </c>
      <c r="AT137" s="15" t="s">
        <v>276</v>
      </c>
      <c r="AU137" s="15" t="s">
        <v>82</v>
      </c>
      <c r="AY137" s="15" t="s">
        <v>130</v>
      </c>
      <c r="BE137" s="215">
        <f>IF(N137="základní",J137,0)</f>
        <v>0</v>
      </c>
      <c r="BF137" s="215">
        <f>IF(N137="snížená",J137,0)</f>
        <v>0</v>
      </c>
      <c r="BG137" s="215">
        <f>IF(N137="zákl. přenesená",J137,0)</f>
        <v>0</v>
      </c>
      <c r="BH137" s="215">
        <f>IF(N137="sníž. přenesená",J137,0)</f>
        <v>0</v>
      </c>
      <c r="BI137" s="215">
        <f>IF(N137="nulová",J137,0)</f>
        <v>0</v>
      </c>
      <c r="BJ137" s="15" t="s">
        <v>80</v>
      </c>
      <c r="BK137" s="215">
        <f>ROUND(I137*H137,2)</f>
        <v>0</v>
      </c>
      <c r="BL137" s="15" t="s">
        <v>137</v>
      </c>
      <c r="BM137" s="15" t="s">
        <v>493</v>
      </c>
    </row>
    <row r="138" s="1" customFormat="1" ht="16.5" customHeight="1">
      <c r="B138" s="36"/>
      <c r="C138" s="239" t="s">
        <v>331</v>
      </c>
      <c r="D138" s="239" t="s">
        <v>276</v>
      </c>
      <c r="E138" s="240" t="s">
        <v>494</v>
      </c>
      <c r="F138" s="241" t="s">
        <v>495</v>
      </c>
      <c r="G138" s="242" t="s">
        <v>153</v>
      </c>
      <c r="H138" s="243">
        <v>2</v>
      </c>
      <c r="I138" s="244"/>
      <c r="J138" s="245">
        <f>ROUND(I138*H138,2)</f>
        <v>0</v>
      </c>
      <c r="K138" s="241" t="s">
        <v>1</v>
      </c>
      <c r="L138" s="246"/>
      <c r="M138" s="247" t="s">
        <v>1</v>
      </c>
      <c r="N138" s="248" t="s">
        <v>43</v>
      </c>
      <c r="O138" s="77"/>
      <c r="P138" s="213">
        <f>O138*H138</f>
        <v>0</v>
      </c>
      <c r="Q138" s="213">
        <v>0</v>
      </c>
      <c r="R138" s="213">
        <f>Q138*H138</f>
        <v>0</v>
      </c>
      <c r="S138" s="213">
        <v>0</v>
      </c>
      <c r="T138" s="214">
        <f>S138*H138</f>
        <v>0</v>
      </c>
      <c r="AR138" s="15" t="s">
        <v>170</v>
      </c>
      <c r="AT138" s="15" t="s">
        <v>276</v>
      </c>
      <c r="AU138" s="15" t="s">
        <v>82</v>
      </c>
      <c r="AY138" s="15" t="s">
        <v>130</v>
      </c>
      <c r="BE138" s="215">
        <f>IF(N138="základní",J138,0)</f>
        <v>0</v>
      </c>
      <c r="BF138" s="215">
        <f>IF(N138="snížená",J138,0)</f>
        <v>0</v>
      </c>
      <c r="BG138" s="215">
        <f>IF(N138="zákl. přenesená",J138,0)</f>
        <v>0</v>
      </c>
      <c r="BH138" s="215">
        <f>IF(N138="sníž. přenesená",J138,0)</f>
        <v>0</v>
      </c>
      <c r="BI138" s="215">
        <f>IF(N138="nulová",J138,0)</f>
        <v>0</v>
      </c>
      <c r="BJ138" s="15" t="s">
        <v>80</v>
      </c>
      <c r="BK138" s="215">
        <f>ROUND(I138*H138,2)</f>
        <v>0</v>
      </c>
      <c r="BL138" s="15" t="s">
        <v>137</v>
      </c>
      <c r="BM138" s="15" t="s">
        <v>496</v>
      </c>
    </row>
    <row r="139" s="1" customFormat="1" ht="16.5" customHeight="1">
      <c r="B139" s="36"/>
      <c r="C139" s="239" t="s">
        <v>335</v>
      </c>
      <c r="D139" s="239" t="s">
        <v>276</v>
      </c>
      <c r="E139" s="240" t="s">
        <v>497</v>
      </c>
      <c r="F139" s="241" t="s">
        <v>498</v>
      </c>
      <c r="G139" s="242" t="s">
        <v>499</v>
      </c>
      <c r="H139" s="243">
        <v>24</v>
      </c>
      <c r="I139" s="244"/>
      <c r="J139" s="245">
        <f>ROUND(I139*H139,2)</f>
        <v>0</v>
      </c>
      <c r="K139" s="241" t="s">
        <v>1</v>
      </c>
      <c r="L139" s="246"/>
      <c r="M139" s="247" t="s">
        <v>1</v>
      </c>
      <c r="N139" s="248" t="s">
        <v>43</v>
      </c>
      <c r="O139" s="77"/>
      <c r="P139" s="213">
        <f>O139*H139</f>
        <v>0</v>
      </c>
      <c r="Q139" s="213">
        <v>0</v>
      </c>
      <c r="R139" s="213">
        <f>Q139*H139</f>
        <v>0</v>
      </c>
      <c r="S139" s="213">
        <v>0</v>
      </c>
      <c r="T139" s="214">
        <f>S139*H139</f>
        <v>0</v>
      </c>
      <c r="AR139" s="15" t="s">
        <v>170</v>
      </c>
      <c r="AT139" s="15" t="s">
        <v>276</v>
      </c>
      <c r="AU139" s="15" t="s">
        <v>82</v>
      </c>
      <c r="AY139" s="15" t="s">
        <v>130</v>
      </c>
      <c r="BE139" s="215">
        <f>IF(N139="základní",J139,0)</f>
        <v>0</v>
      </c>
      <c r="BF139" s="215">
        <f>IF(N139="snížená",J139,0)</f>
        <v>0</v>
      </c>
      <c r="BG139" s="215">
        <f>IF(N139="zákl. přenesená",J139,0)</f>
        <v>0</v>
      </c>
      <c r="BH139" s="215">
        <f>IF(N139="sníž. přenesená",J139,0)</f>
        <v>0</v>
      </c>
      <c r="BI139" s="215">
        <f>IF(N139="nulová",J139,0)</f>
        <v>0</v>
      </c>
      <c r="BJ139" s="15" t="s">
        <v>80</v>
      </c>
      <c r="BK139" s="215">
        <f>ROUND(I139*H139,2)</f>
        <v>0</v>
      </c>
      <c r="BL139" s="15" t="s">
        <v>137</v>
      </c>
      <c r="BM139" s="15" t="s">
        <v>500</v>
      </c>
    </row>
    <row r="140" s="1" customFormat="1" ht="16.5" customHeight="1">
      <c r="B140" s="36"/>
      <c r="C140" s="204" t="s">
        <v>341</v>
      </c>
      <c r="D140" s="204" t="s">
        <v>133</v>
      </c>
      <c r="E140" s="205" t="s">
        <v>501</v>
      </c>
      <c r="F140" s="206" t="s">
        <v>502</v>
      </c>
      <c r="G140" s="207" t="s">
        <v>153</v>
      </c>
      <c r="H140" s="208">
        <v>1</v>
      </c>
      <c r="I140" s="209"/>
      <c r="J140" s="210">
        <f>ROUND(I140*H140,2)</f>
        <v>0</v>
      </c>
      <c r="K140" s="206" t="s">
        <v>1</v>
      </c>
      <c r="L140" s="41"/>
      <c r="M140" s="211" t="s">
        <v>1</v>
      </c>
      <c r="N140" s="212" t="s">
        <v>43</v>
      </c>
      <c r="O140" s="77"/>
      <c r="P140" s="213">
        <f>O140*H140</f>
        <v>0</v>
      </c>
      <c r="Q140" s="213">
        <v>0</v>
      </c>
      <c r="R140" s="213">
        <f>Q140*H140</f>
        <v>0</v>
      </c>
      <c r="S140" s="213">
        <v>0</v>
      </c>
      <c r="T140" s="214">
        <f>S140*H140</f>
        <v>0</v>
      </c>
      <c r="AR140" s="15" t="s">
        <v>137</v>
      </c>
      <c r="AT140" s="15" t="s">
        <v>133</v>
      </c>
      <c r="AU140" s="15" t="s">
        <v>82</v>
      </c>
      <c r="AY140" s="15" t="s">
        <v>130</v>
      </c>
      <c r="BE140" s="215">
        <f>IF(N140="základní",J140,0)</f>
        <v>0</v>
      </c>
      <c r="BF140" s="215">
        <f>IF(N140="snížená",J140,0)</f>
        <v>0</v>
      </c>
      <c r="BG140" s="215">
        <f>IF(N140="zákl. přenesená",J140,0)</f>
        <v>0</v>
      </c>
      <c r="BH140" s="215">
        <f>IF(N140="sníž. přenesená",J140,0)</f>
        <v>0</v>
      </c>
      <c r="BI140" s="215">
        <f>IF(N140="nulová",J140,0)</f>
        <v>0</v>
      </c>
      <c r="BJ140" s="15" t="s">
        <v>80</v>
      </c>
      <c r="BK140" s="215">
        <f>ROUND(I140*H140,2)</f>
        <v>0</v>
      </c>
      <c r="BL140" s="15" t="s">
        <v>137</v>
      </c>
      <c r="BM140" s="15" t="s">
        <v>503</v>
      </c>
    </row>
    <row r="141" s="1" customFormat="1" ht="16.5" customHeight="1">
      <c r="B141" s="36"/>
      <c r="C141" s="204" t="s">
        <v>345</v>
      </c>
      <c r="D141" s="204" t="s">
        <v>133</v>
      </c>
      <c r="E141" s="205" t="s">
        <v>504</v>
      </c>
      <c r="F141" s="206" t="s">
        <v>505</v>
      </c>
      <c r="G141" s="207" t="s">
        <v>393</v>
      </c>
      <c r="H141" s="264"/>
      <c r="I141" s="209"/>
      <c r="J141" s="210">
        <f>ROUND(I141*H141,2)</f>
        <v>0</v>
      </c>
      <c r="K141" s="206" t="s">
        <v>1</v>
      </c>
      <c r="L141" s="41"/>
      <c r="M141" s="211" t="s">
        <v>1</v>
      </c>
      <c r="N141" s="212" t="s">
        <v>43</v>
      </c>
      <c r="O141" s="77"/>
      <c r="P141" s="213">
        <f>O141*H141</f>
        <v>0</v>
      </c>
      <c r="Q141" s="213">
        <v>0</v>
      </c>
      <c r="R141" s="213">
        <f>Q141*H141</f>
        <v>0</v>
      </c>
      <c r="S141" s="213">
        <v>0</v>
      </c>
      <c r="T141" s="214">
        <f>S141*H141</f>
        <v>0</v>
      </c>
      <c r="AR141" s="15" t="s">
        <v>137</v>
      </c>
      <c r="AT141" s="15" t="s">
        <v>133</v>
      </c>
      <c r="AU141" s="15" t="s">
        <v>82</v>
      </c>
      <c r="AY141" s="15" t="s">
        <v>130</v>
      </c>
      <c r="BE141" s="215">
        <f>IF(N141="základní",J141,0)</f>
        <v>0</v>
      </c>
      <c r="BF141" s="215">
        <f>IF(N141="snížená",J141,0)</f>
        <v>0</v>
      </c>
      <c r="BG141" s="215">
        <f>IF(N141="zákl. přenesená",J141,0)</f>
        <v>0</v>
      </c>
      <c r="BH141" s="215">
        <f>IF(N141="sníž. přenesená",J141,0)</f>
        <v>0</v>
      </c>
      <c r="BI141" s="215">
        <f>IF(N141="nulová",J141,0)</f>
        <v>0</v>
      </c>
      <c r="BJ141" s="15" t="s">
        <v>80</v>
      </c>
      <c r="BK141" s="215">
        <f>ROUND(I141*H141,2)</f>
        <v>0</v>
      </c>
      <c r="BL141" s="15" t="s">
        <v>137</v>
      </c>
      <c r="BM141" s="15" t="s">
        <v>506</v>
      </c>
    </row>
    <row r="142" s="10" customFormat="1" ht="22.8" customHeight="1">
      <c r="B142" s="188"/>
      <c r="C142" s="189"/>
      <c r="D142" s="190" t="s">
        <v>71</v>
      </c>
      <c r="E142" s="202" t="s">
        <v>507</v>
      </c>
      <c r="F142" s="202" t="s">
        <v>508</v>
      </c>
      <c r="G142" s="189"/>
      <c r="H142" s="189"/>
      <c r="I142" s="192"/>
      <c r="J142" s="203">
        <f>BK142</f>
        <v>0</v>
      </c>
      <c r="K142" s="189"/>
      <c r="L142" s="194"/>
      <c r="M142" s="195"/>
      <c r="N142" s="196"/>
      <c r="O142" s="196"/>
      <c r="P142" s="197">
        <f>SUM(P143:P173)</f>
        <v>0</v>
      </c>
      <c r="Q142" s="196"/>
      <c r="R142" s="197">
        <f>SUM(R143:R173)</f>
        <v>0</v>
      </c>
      <c r="S142" s="196"/>
      <c r="T142" s="198">
        <f>SUM(T143:T173)</f>
        <v>0</v>
      </c>
      <c r="AR142" s="199" t="s">
        <v>80</v>
      </c>
      <c r="AT142" s="200" t="s">
        <v>71</v>
      </c>
      <c r="AU142" s="200" t="s">
        <v>80</v>
      </c>
      <c r="AY142" s="199" t="s">
        <v>130</v>
      </c>
      <c r="BK142" s="201">
        <f>SUM(BK143:BK173)</f>
        <v>0</v>
      </c>
    </row>
    <row r="143" s="1" customFormat="1" ht="16.5" customHeight="1">
      <c r="B143" s="36"/>
      <c r="C143" s="204" t="s">
        <v>509</v>
      </c>
      <c r="D143" s="204" t="s">
        <v>133</v>
      </c>
      <c r="E143" s="205" t="s">
        <v>510</v>
      </c>
      <c r="F143" s="206" t="s">
        <v>511</v>
      </c>
      <c r="G143" s="207" t="s">
        <v>153</v>
      </c>
      <c r="H143" s="208">
        <v>2</v>
      </c>
      <c r="I143" s="209"/>
      <c r="J143" s="210">
        <f>ROUND(I143*H143,2)</f>
        <v>0</v>
      </c>
      <c r="K143" s="206" t="s">
        <v>1</v>
      </c>
      <c r="L143" s="41"/>
      <c r="M143" s="211" t="s">
        <v>1</v>
      </c>
      <c r="N143" s="212" t="s">
        <v>43</v>
      </c>
      <c r="O143" s="77"/>
      <c r="P143" s="213">
        <f>O143*H143</f>
        <v>0</v>
      </c>
      <c r="Q143" s="213">
        <v>0</v>
      </c>
      <c r="R143" s="213">
        <f>Q143*H143</f>
        <v>0</v>
      </c>
      <c r="S143" s="213">
        <v>0</v>
      </c>
      <c r="T143" s="214">
        <f>S143*H143</f>
        <v>0</v>
      </c>
      <c r="AR143" s="15" t="s">
        <v>137</v>
      </c>
      <c r="AT143" s="15" t="s">
        <v>133</v>
      </c>
      <c r="AU143" s="15" t="s">
        <v>82</v>
      </c>
      <c r="AY143" s="15" t="s">
        <v>130</v>
      </c>
      <c r="BE143" s="215">
        <f>IF(N143="základní",J143,0)</f>
        <v>0</v>
      </c>
      <c r="BF143" s="215">
        <f>IF(N143="snížená",J143,0)</f>
        <v>0</v>
      </c>
      <c r="BG143" s="215">
        <f>IF(N143="zákl. přenesená",J143,0)</f>
        <v>0</v>
      </c>
      <c r="BH143" s="215">
        <f>IF(N143="sníž. přenesená",J143,0)</f>
        <v>0</v>
      </c>
      <c r="BI143" s="215">
        <f>IF(N143="nulová",J143,0)</f>
        <v>0</v>
      </c>
      <c r="BJ143" s="15" t="s">
        <v>80</v>
      </c>
      <c r="BK143" s="215">
        <f>ROUND(I143*H143,2)</f>
        <v>0</v>
      </c>
      <c r="BL143" s="15" t="s">
        <v>137</v>
      </c>
      <c r="BM143" s="15" t="s">
        <v>512</v>
      </c>
    </row>
    <row r="144" s="1" customFormat="1" ht="16.5" customHeight="1">
      <c r="B144" s="36"/>
      <c r="C144" s="204" t="s">
        <v>513</v>
      </c>
      <c r="D144" s="204" t="s">
        <v>133</v>
      </c>
      <c r="E144" s="205" t="s">
        <v>514</v>
      </c>
      <c r="F144" s="206" t="s">
        <v>515</v>
      </c>
      <c r="G144" s="207" t="s">
        <v>153</v>
      </c>
      <c r="H144" s="208">
        <v>8</v>
      </c>
      <c r="I144" s="209"/>
      <c r="J144" s="210">
        <f>ROUND(I144*H144,2)</f>
        <v>0</v>
      </c>
      <c r="K144" s="206" t="s">
        <v>1</v>
      </c>
      <c r="L144" s="41"/>
      <c r="M144" s="211" t="s">
        <v>1</v>
      </c>
      <c r="N144" s="212" t="s">
        <v>43</v>
      </c>
      <c r="O144" s="77"/>
      <c r="P144" s="213">
        <f>O144*H144</f>
        <v>0</v>
      </c>
      <c r="Q144" s="213">
        <v>0</v>
      </c>
      <c r="R144" s="213">
        <f>Q144*H144</f>
        <v>0</v>
      </c>
      <c r="S144" s="213">
        <v>0</v>
      </c>
      <c r="T144" s="214">
        <f>S144*H144</f>
        <v>0</v>
      </c>
      <c r="AR144" s="15" t="s">
        <v>137</v>
      </c>
      <c r="AT144" s="15" t="s">
        <v>133</v>
      </c>
      <c r="AU144" s="15" t="s">
        <v>82</v>
      </c>
      <c r="AY144" s="15" t="s">
        <v>130</v>
      </c>
      <c r="BE144" s="215">
        <f>IF(N144="základní",J144,0)</f>
        <v>0</v>
      </c>
      <c r="BF144" s="215">
        <f>IF(N144="snížená",J144,0)</f>
        <v>0</v>
      </c>
      <c r="BG144" s="215">
        <f>IF(N144="zákl. přenesená",J144,0)</f>
        <v>0</v>
      </c>
      <c r="BH144" s="215">
        <f>IF(N144="sníž. přenesená",J144,0)</f>
        <v>0</v>
      </c>
      <c r="BI144" s="215">
        <f>IF(N144="nulová",J144,0)</f>
        <v>0</v>
      </c>
      <c r="BJ144" s="15" t="s">
        <v>80</v>
      </c>
      <c r="BK144" s="215">
        <f>ROUND(I144*H144,2)</f>
        <v>0</v>
      </c>
      <c r="BL144" s="15" t="s">
        <v>137</v>
      </c>
      <c r="BM144" s="15" t="s">
        <v>516</v>
      </c>
    </row>
    <row r="145" s="1" customFormat="1" ht="16.5" customHeight="1">
      <c r="B145" s="36"/>
      <c r="C145" s="204" t="s">
        <v>517</v>
      </c>
      <c r="D145" s="204" t="s">
        <v>133</v>
      </c>
      <c r="E145" s="205" t="s">
        <v>518</v>
      </c>
      <c r="F145" s="206" t="s">
        <v>519</v>
      </c>
      <c r="G145" s="207" t="s">
        <v>153</v>
      </c>
      <c r="H145" s="208">
        <v>2</v>
      </c>
      <c r="I145" s="209"/>
      <c r="J145" s="210">
        <f>ROUND(I145*H145,2)</f>
        <v>0</v>
      </c>
      <c r="K145" s="206" t="s">
        <v>1</v>
      </c>
      <c r="L145" s="41"/>
      <c r="M145" s="211" t="s">
        <v>1</v>
      </c>
      <c r="N145" s="212" t="s">
        <v>43</v>
      </c>
      <c r="O145" s="77"/>
      <c r="P145" s="213">
        <f>O145*H145</f>
        <v>0</v>
      </c>
      <c r="Q145" s="213">
        <v>0</v>
      </c>
      <c r="R145" s="213">
        <f>Q145*H145</f>
        <v>0</v>
      </c>
      <c r="S145" s="213">
        <v>0</v>
      </c>
      <c r="T145" s="214">
        <f>S145*H145</f>
        <v>0</v>
      </c>
      <c r="AR145" s="15" t="s">
        <v>137</v>
      </c>
      <c r="AT145" s="15" t="s">
        <v>133</v>
      </c>
      <c r="AU145" s="15" t="s">
        <v>82</v>
      </c>
      <c r="AY145" s="15" t="s">
        <v>130</v>
      </c>
      <c r="BE145" s="215">
        <f>IF(N145="základní",J145,0)</f>
        <v>0</v>
      </c>
      <c r="BF145" s="215">
        <f>IF(N145="snížená",J145,0)</f>
        <v>0</v>
      </c>
      <c r="BG145" s="215">
        <f>IF(N145="zákl. přenesená",J145,0)</f>
        <v>0</v>
      </c>
      <c r="BH145" s="215">
        <f>IF(N145="sníž. přenesená",J145,0)</f>
        <v>0</v>
      </c>
      <c r="BI145" s="215">
        <f>IF(N145="nulová",J145,0)</f>
        <v>0</v>
      </c>
      <c r="BJ145" s="15" t="s">
        <v>80</v>
      </c>
      <c r="BK145" s="215">
        <f>ROUND(I145*H145,2)</f>
        <v>0</v>
      </c>
      <c r="BL145" s="15" t="s">
        <v>137</v>
      </c>
      <c r="BM145" s="15" t="s">
        <v>520</v>
      </c>
    </row>
    <row r="146" s="1" customFormat="1" ht="16.5" customHeight="1">
      <c r="B146" s="36"/>
      <c r="C146" s="204" t="s">
        <v>521</v>
      </c>
      <c r="D146" s="204" t="s">
        <v>133</v>
      </c>
      <c r="E146" s="205" t="s">
        <v>522</v>
      </c>
      <c r="F146" s="206" t="s">
        <v>523</v>
      </c>
      <c r="G146" s="207" t="s">
        <v>153</v>
      </c>
      <c r="H146" s="208">
        <v>2</v>
      </c>
      <c r="I146" s="209"/>
      <c r="J146" s="210">
        <f>ROUND(I146*H146,2)</f>
        <v>0</v>
      </c>
      <c r="K146" s="206" t="s">
        <v>1</v>
      </c>
      <c r="L146" s="41"/>
      <c r="M146" s="211" t="s">
        <v>1</v>
      </c>
      <c r="N146" s="212" t="s">
        <v>43</v>
      </c>
      <c r="O146" s="77"/>
      <c r="P146" s="213">
        <f>O146*H146</f>
        <v>0</v>
      </c>
      <c r="Q146" s="213">
        <v>0</v>
      </c>
      <c r="R146" s="213">
        <f>Q146*H146</f>
        <v>0</v>
      </c>
      <c r="S146" s="213">
        <v>0</v>
      </c>
      <c r="T146" s="214">
        <f>S146*H146</f>
        <v>0</v>
      </c>
      <c r="AR146" s="15" t="s">
        <v>137</v>
      </c>
      <c r="AT146" s="15" t="s">
        <v>133</v>
      </c>
      <c r="AU146" s="15" t="s">
        <v>82</v>
      </c>
      <c r="AY146" s="15" t="s">
        <v>130</v>
      </c>
      <c r="BE146" s="215">
        <f>IF(N146="základní",J146,0)</f>
        <v>0</v>
      </c>
      <c r="BF146" s="215">
        <f>IF(N146="snížená",J146,0)</f>
        <v>0</v>
      </c>
      <c r="BG146" s="215">
        <f>IF(N146="zákl. přenesená",J146,0)</f>
        <v>0</v>
      </c>
      <c r="BH146" s="215">
        <f>IF(N146="sníž. přenesená",J146,0)</f>
        <v>0</v>
      </c>
      <c r="BI146" s="215">
        <f>IF(N146="nulová",J146,0)</f>
        <v>0</v>
      </c>
      <c r="BJ146" s="15" t="s">
        <v>80</v>
      </c>
      <c r="BK146" s="215">
        <f>ROUND(I146*H146,2)</f>
        <v>0</v>
      </c>
      <c r="BL146" s="15" t="s">
        <v>137</v>
      </c>
      <c r="BM146" s="15" t="s">
        <v>524</v>
      </c>
    </row>
    <row r="147" s="1" customFormat="1" ht="16.5" customHeight="1">
      <c r="B147" s="36"/>
      <c r="C147" s="204" t="s">
        <v>525</v>
      </c>
      <c r="D147" s="204" t="s">
        <v>133</v>
      </c>
      <c r="E147" s="205" t="s">
        <v>526</v>
      </c>
      <c r="F147" s="206" t="s">
        <v>527</v>
      </c>
      <c r="G147" s="207" t="s">
        <v>153</v>
      </c>
      <c r="H147" s="208">
        <v>4</v>
      </c>
      <c r="I147" s="209"/>
      <c r="J147" s="210">
        <f>ROUND(I147*H147,2)</f>
        <v>0</v>
      </c>
      <c r="K147" s="206" t="s">
        <v>1</v>
      </c>
      <c r="L147" s="41"/>
      <c r="M147" s="211" t="s">
        <v>1</v>
      </c>
      <c r="N147" s="212" t="s">
        <v>43</v>
      </c>
      <c r="O147" s="77"/>
      <c r="P147" s="213">
        <f>O147*H147</f>
        <v>0</v>
      </c>
      <c r="Q147" s="213">
        <v>0</v>
      </c>
      <c r="R147" s="213">
        <f>Q147*H147</f>
        <v>0</v>
      </c>
      <c r="S147" s="213">
        <v>0</v>
      </c>
      <c r="T147" s="214">
        <f>S147*H147</f>
        <v>0</v>
      </c>
      <c r="AR147" s="15" t="s">
        <v>137</v>
      </c>
      <c r="AT147" s="15" t="s">
        <v>133</v>
      </c>
      <c r="AU147" s="15" t="s">
        <v>82</v>
      </c>
      <c r="AY147" s="15" t="s">
        <v>130</v>
      </c>
      <c r="BE147" s="215">
        <f>IF(N147="základní",J147,0)</f>
        <v>0</v>
      </c>
      <c r="BF147" s="215">
        <f>IF(N147="snížená",J147,0)</f>
        <v>0</v>
      </c>
      <c r="BG147" s="215">
        <f>IF(N147="zákl. přenesená",J147,0)</f>
        <v>0</v>
      </c>
      <c r="BH147" s="215">
        <f>IF(N147="sníž. přenesená",J147,0)</f>
        <v>0</v>
      </c>
      <c r="BI147" s="215">
        <f>IF(N147="nulová",J147,0)</f>
        <v>0</v>
      </c>
      <c r="BJ147" s="15" t="s">
        <v>80</v>
      </c>
      <c r="BK147" s="215">
        <f>ROUND(I147*H147,2)</f>
        <v>0</v>
      </c>
      <c r="BL147" s="15" t="s">
        <v>137</v>
      </c>
      <c r="BM147" s="15" t="s">
        <v>528</v>
      </c>
    </row>
    <row r="148" s="1" customFormat="1" ht="16.5" customHeight="1">
      <c r="B148" s="36"/>
      <c r="C148" s="204" t="s">
        <v>529</v>
      </c>
      <c r="D148" s="204" t="s">
        <v>133</v>
      </c>
      <c r="E148" s="205" t="s">
        <v>530</v>
      </c>
      <c r="F148" s="206" t="s">
        <v>531</v>
      </c>
      <c r="G148" s="207" t="s">
        <v>153</v>
      </c>
      <c r="H148" s="208">
        <v>6</v>
      </c>
      <c r="I148" s="209"/>
      <c r="J148" s="210">
        <f>ROUND(I148*H148,2)</f>
        <v>0</v>
      </c>
      <c r="K148" s="206" t="s">
        <v>1</v>
      </c>
      <c r="L148" s="41"/>
      <c r="M148" s="211" t="s">
        <v>1</v>
      </c>
      <c r="N148" s="212" t="s">
        <v>43</v>
      </c>
      <c r="O148" s="77"/>
      <c r="P148" s="213">
        <f>O148*H148</f>
        <v>0</v>
      </c>
      <c r="Q148" s="213">
        <v>0</v>
      </c>
      <c r="R148" s="213">
        <f>Q148*H148</f>
        <v>0</v>
      </c>
      <c r="S148" s="213">
        <v>0</v>
      </c>
      <c r="T148" s="214">
        <f>S148*H148</f>
        <v>0</v>
      </c>
      <c r="AR148" s="15" t="s">
        <v>137</v>
      </c>
      <c r="AT148" s="15" t="s">
        <v>133</v>
      </c>
      <c r="AU148" s="15" t="s">
        <v>82</v>
      </c>
      <c r="AY148" s="15" t="s">
        <v>130</v>
      </c>
      <c r="BE148" s="215">
        <f>IF(N148="základní",J148,0)</f>
        <v>0</v>
      </c>
      <c r="BF148" s="215">
        <f>IF(N148="snížená",J148,0)</f>
        <v>0</v>
      </c>
      <c r="BG148" s="215">
        <f>IF(N148="zákl. přenesená",J148,0)</f>
        <v>0</v>
      </c>
      <c r="BH148" s="215">
        <f>IF(N148="sníž. přenesená",J148,0)</f>
        <v>0</v>
      </c>
      <c r="BI148" s="215">
        <f>IF(N148="nulová",J148,0)</f>
        <v>0</v>
      </c>
      <c r="BJ148" s="15" t="s">
        <v>80</v>
      </c>
      <c r="BK148" s="215">
        <f>ROUND(I148*H148,2)</f>
        <v>0</v>
      </c>
      <c r="BL148" s="15" t="s">
        <v>137</v>
      </c>
      <c r="BM148" s="15" t="s">
        <v>532</v>
      </c>
    </row>
    <row r="149" s="1" customFormat="1" ht="16.5" customHeight="1">
      <c r="B149" s="36"/>
      <c r="C149" s="204" t="s">
        <v>533</v>
      </c>
      <c r="D149" s="204" t="s">
        <v>133</v>
      </c>
      <c r="E149" s="205" t="s">
        <v>534</v>
      </c>
      <c r="F149" s="206" t="s">
        <v>535</v>
      </c>
      <c r="G149" s="207" t="s">
        <v>153</v>
      </c>
      <c r="H149" s="208">
        <v>2</v>
      </c>
      <c r="I149" s="209"/>
      <c r="J149" s="210">
        <f>ROUND(I149*H149,2)</f>
        <v>0</v>
      </c>
      <c r="K149" s="206" t="s">
        <v>1</v>
      </c>
      <c r="L149" s="41"/>
      <c r="M149" s="211" t="s">
        <v>1</v>
      </c>
      <c r="N149" s="212" t="s">
        <v>43</v>
      </c>
      <c r="O149" s="77"/>
      <c r="P149" s="213">
        <f>O149*H149</f>
        <v>0</v>
      </c>
      <c r="Q149" s="213">
        <v>0</v>
      </c>
      <c r="R149" s="213">
        <f>Q149*H149</f>
        <v>0</v>
      </c>
      <c r="S149" s="213">
        <v>0</v>
      </c>
      <c r="T149" s="214">
        <f>S149*H149</f>
        <v>0</v>
      </c>
      <c r="AR149" s="15" t="s">
        <v>137</v>
      </c>
      <c r="AT149" s="15" t="s">
        <v>133</v>
      </c>
      <c r="AU149" s="15" t="s">
        <v>82</v>
      </c>
      <c r="AY149" s="15" t="s">
        <v>130</v>
      </c>
      <c r="BE149" s="215">
        <f>IF(N149="základní",J149,0)</f>
        <v>0</v>
      </c>
      <c r="BF149" s="215">
        <f>IF(N149="snížená",J149,0)</f>
        <v>0</v>
      </c>
      <c r="BG149" s="215">
        <f>IF(N149="zákl. přenesená",J149,0)</f>
        <v>0</v>
      </c>
      <c r="BH149" s="215">
        <f>IF(N149="sníž. přenesená",J149,0)</f>
        <v>0</v>
      </c>
      <c r="BI149" s="215">
        <f>IF(N149="nulová",J149,0)</f>
        <v>0</v>
      </c>
      <c r="BJ149" s="15" t="s">
        <v>80</v>
      </c>
      <c r="BK149" s="215">
        <f>ROUND(I149*H149,2)</f>
        <v>0</v>
      </c>
      <c r="BL149" s="15" t="s">
        <v>137</v>
      </c>
      <c r="BM149" s="15" t="s">
        <v>536</v>
      </c>
    </row>
    <row r="150" s="1" customFormat="1" ht="16.5" customHeight="1">
      <c r="B150" s="36"/>
      <c r="C150" s="204" t="s">
        <v>537</v>
      </c>
      <c r="D150" s="204" t="s">
        <v>133</v>
      </c>
      <c r="E150" s="205" t="s">
        <v>538</v>
      </c>
      <c r="F150" s="206" t="s">
        <v>539</v>
      </c>
      <c r="G150" s="207" t="s">
        <v>153</v>
      </c>
      <c r="H150" s="208">
        <v>4</v>
      </c>
      <c r="I150" s="209"/>
      <c r="J150" s="210">
        <f>ROUND(I150*H150,2)</f>
        <v>0</v>
      </c>
      <c r="K150" s="206" t="s">
        <v>1</v>
      </c>
      <c r="L150" s="41"/>
      <c r="M150" s="211" t="s">
        <v>1</v>
      </c>
      <c r="N150" s="212" t="s">
        <v>43</v>
      </c>
      <c r="O150" s="77"/>
      <c r="P150" s="213">
        <f>O150*H150</f>
        <v>0</v>
      </c>
      <c r="Q150" s="213">
        <v>0</v>
      </c>
      <c r="R150" s="213">
        <f>Q150*H150</f>
        <v>0</v>
      </c>
      <c r="S150" s="213">
        <v>0</v>
      </c>
      <c r="T150" s="214">
        <f>S150*H150</f>
        <v>0</v>
      </c>
      <c r="AR150" s="15" t="s">
        <v>137</v>
      </c>
      <c r="AT150" s="15" t="s">
        <v>133</v>
      </c>
      <c r="AU150" s="15" t="s">
        <v>82</v>
      </c>
      <c r="AY150" s="15" t="s">
        <v>130</v>
      </c>
      <c r="BE150" s="215">
        <f>IF(N150="základní",J150,0)</f>
        <v>0</v>
      </c>
      <c r="BF150" s="215">
        <f>IF(N150="snížená",J150,0)</f>
        <v>0</v>
      </c>
      <c r="BG150" s="215">
        <f>IF(N150="zákl. přenesená",J150,0)</f>
        <v>0</v>
      </c>
      <c r="BH150" s="215">
        <f>IF(N150="sníž. přenesená",J150,0)</f>
        <v>0</v>
      </c>
      <c r="BI150" s="215">
        <f>IF(N150="nulová",J150,0)</f>
        <v>0</v>
      </c>
      <c r="BJ150" s="15" t="s">
        <v>80</v>
      </c>
      <c r="BK150" s="215">
        <f>ROUND(I150*H150,2)</f>
        <v>0</v>
      </c>
      <c r="BL150" s="15" t="s">
        <v>137</v>
      </c>
      <c r="BM150" s="15" t="s">
        <v>540</v>
      </c>
    </row>
    <row r="151" s="1" customFormat="1" ht="16.5" customHeight="1">
      <c r="B151" s="36"/>
      <c r="C151" s="204" t="s">
        <v>541</v>
      </c>
      <c r="D151" s="204" t="s">
        <v>133</v>
      </c>
      <c r="E151" s="205" t="s">
        <v>542</v>
      </c>
      <c r="F151" s="206" t="s">
        <v>543</v>
      </c>
      <c r="G151" s="207" t="s">
        <v>149</v>
      </c>
      <c r="H151" s="208">
        <v>20</v>
      </c>
      <c r="I151" s="209"/>
      <c r="J151" s="210">
        <f>ROUND(I151*H151,2)</f>
        <v>0</v>
      </c>
      <c r="K151" s="206" t="s">
        <v>1</v>
      </c>
      <c r="L151" s="41"/>
      <c r="M151" s="211" t="s">
        <v>1</v>
      </c>
      <c r="N151" s="212" t="s">
        <v>43</v>
      </c>
      <c r="O151" s="77"/>
      <c r="P151" s="213">
        <f>O151*H151</f>
        <v>0</v>
      </c>
      <c r="Q151" s="213">
        <v>0</v>
      </c>
      <c r="R151" s="213">
        <f>Q151*H151</f>
        <v>0</v>
      </c>
      <c r="S151" s="213">
        <v>0</v>
      </c>
      <c r="T151" s="214">
        <f>S151*H151</f>
        <v>0</v>
      </c>
      <c r="AR151" s="15" t="s">
        <v>137</v>
      </c>
      <c r="AT151" s="15" t="s">
        <v>133</v>
      </c>
      <c r="AU151" s="15" t="s">
        <v>82</v>
      </c>
      <c r="AY151" s="15" t="s">
        <v>130</v>
      </c>
      <c r="BE151" s="215">
        <f>IF(N151="základní",J151,0)</f>
        <v>0</v>
      </c>
      <c r="BF151" s="215">
        <f>IF(N151="snížená",J151,0)</f>
        <v>0</v>
      </c>
      <c r="BG151" s="215">
        <f>IF(N151="zákl. přenesená",J151,0)</f>
        <v>0</v>
      </c>
      <c r="BH151" s="215">
        <f>IF(N151="sníž. přenesená",J151,0)</f>
        <v>0</v>
      </c>
      <c r="BI151" s="215">
        <f>IF(N151="nulová",J151,0)</f>
        <v>0</v>
      </c>
      <c r="BJ151" s="15" t="s">
        <v>80</v>
      </c>
      <c r="BK151" s="215">
        <f>ROUND(I151*H151,2)</f>
        <v>0</v>
      </c>
      <c r="BL151" s="15" t="s">
        <v>137</v>
      </c>
      <c r="BM151" s="15" t="s">
        <v>544</v>
      </c>
    </row>
    <row r="152" s="1" customFormat="1" ht="16.5" customHeight="1">
      <c r="B152" s="36"/>
      <c r="C152" s="204" t="s">
        <v>545</v>
      </c>
      <c r="D152" s="204" t="s">
        <v>133</v>
      </c>
      <c r="E152" s="205" t="s">
        <v>546</v>
      </c>
      <c r="F152" s="206" t="s">
        <v>547</v>
      </c>
      <c r="G152" s="207" t="s">
        <v>149</v>
      </c>
      <c r="H152" s="208">
        <v>20</v>
      </c>
      <c r="I152" s="209"/>
      <c r="J152" s="210">
        <f>ROUND(I152*H152,2)</f>
        <v>0</v>
      </c>
      <c r="K152" s="206" t="s">
        <v>1</v>
      </c>
      <c r="L152" s="41"/>
      <c r="M152" s="211" t="s">
        <v>1</v>
      </c>
      <c r="N152" s="212" t="s">
        <v>43</v>
      </c>
      <c r="O152" s="77"/>
      <c r="P152" s="213">
        <f>O152*H152</f>
        <v>0</v>
      </c>
      <c r="Q152" s="213">
        <v>0</v>
      </c>
      <c r="R152" s="213">
        <f>Q152*H152</f>
        <v>0</v>
      </c>
      <c r="S152" s="213">
        <v>0</v>
      </c>
      <c r="T152" s="214">
        <f>S152*H152</f>
        <v>0</v>
      </c>
      <c r="AR152" s="15" t="s">
        <v>137</v>
      </c>
      <c r="AT152" s="15" t="s">
        <v>133</v>
      </c>
      <c r="AU152" s="15" t="s">
        <v>82</v>
      </c>
      <c r="AY152" s="15" t="s">
        <v>130</v>
      </c>
      <c r="BE152" s="215">
        <f>IF(N152="základní",J152,0)</f>
        <v>0</v>
      </c>
      <c r="BF152" s="215">
        <f>IF(N152="snížená",J152,0)</f>
        <v>0</v>
      </c>
      <c r="BG152" s="215">
        <f>IF(N152="zákl. přenesená",J152,0)</f>
        <v>0</v>
      </c>
      <c r="BH152" s="215">
        <f>IF(N152="sníž. přenesená",J152,0)</f>
        <v>0</v>
      </c>
      <c r="BI152" s="215">
        <f>IF(N152="nulová",J152,0)</f>
        <v>0</v>
      </c>
      <c r="BJ152" s="15" t="s">
        <v>80</v>
      </c>
      <c r="BK152" s="215">
        <f>ROUND(I152*H152,2)</f>
        <v>0</v>
      </c>
      <c r="BL152" s="15" t="s">
        <v>137</v>
      </c>
      <c r="BM152" s="15" t="s">
        <v>548</v>
      </c>
    </row>
    <row r="153" s="1" customFormat="1" ht="16.5" customHeight="1">
      <c r="B153" s="36"/>
      <c r="C153" s="204" t="s">
        <v>549</v>
      </c>
      <c r="D153" s="204" t="s">
        <v>133</v>
      </c>
      <c r="E153" s="205" t="s">
        <v>550</v>
      </c>
      <c r="F153" s="206" t="s">
        <v>551</v>
      </c>
      <c r="G153" s="207" t="s">
        <v>149</v>
      </c>
      <c r="H153" s="208">
        <v>2</v>
      </c>
      <c r="I153" s="209"/>
      <c r="J153" s="210">
        <f>ROUND(I153*H153,2)</f>
        <v>0</v>
      </c>
      <c r="K153" s="206" t="s">
        <v>1</v>
      </c>
      <c r="L153" s="41"/>
      <c r="M153" s="211" t="s">
        <v>1</v>
      </c>
      <c r="N153" s="212" t="s">
        <v>43</v>
      </c>
      <c r="O153" s="77"/>
      <c r="P153" s="213">
        <f>O153*H153</f>
        <v>0</v>
      </c>
      <c r="Q153" s="213">
        <v>0</v>
      </c>
      <c r="R153" s="213">
        <f>Q153*H153</f>
        <v>0</v>
      </c>
      <c r="S153" s="213">
        <v>0</v>
      </c>
      <c r="T153" s="214">
        <f>S153*H153</f>
        <v>0</v>
      </c>
      <c r="AR153" s="15" t="s">
        <v>137</v>
      </c>
      <c r="AT153" s="15" t="s">
        <v>133</v>
      </c>
      <c r="AU153" s="15" t="s">
        <v>82</v>
      </c>
      <c r="AY153" s="15" t="s">
        <v>130</v>
      </c>
      <c r="BE153" s="215">
        <f>IF(N153="základní",J153,0)</f>
        <v>0</v>
      </c>
      <c r="BF153" s="215">
        <f>IF(N153="snížená",J153,0)</f>
        <v>0</v>
      </c>
      <c r="BG153" s="215">
        <f>IF(N153="zákl. přenesená",J153,0)</f>
        <v>0</v>
      </c>
      <c r="BH153" s="215">
        <f>IF(N153="sníž. přenesená",J153,0)</f>
        <v>0</v>
      </c>
      <c r="BI153" s="215">
        <f>IF(N153="nulová",J153,0)</f>
        <v>0</v>
      </c>
      <c r="BJ153" s="15" t="s">
        <v>80</v>
      </c>
      <c r="BK153" s="215">
        <f>ROUND(I153*H153,2)</f>
        <v>0</v>
      </c>
      <c r="BL153" s="15" t="s">
        <v>137</v>
      </c>
      <c r="BM153" s="15" t="s">
        <v>552</v>
      </c>
    </row>
    <row r="154" s="1" customFormat="1" ht="16.5" customHeight="1">
      <c r="B154" s="36"/>
      <c r="C154" s="204" t="s">
        <v>553</v>
      </c>
      <c r="D154" s="204" t="s">
        <v>133</v>
      </c>
      <c r="E154" s="205" t="s">
        <v>554</v>
      </c>
      <c r="F154" s="206" t="s">
        <v>555</v>
      </c>
      <c r="G154" s="207" t="s">
        <v>153</v>
      </c>
      <c r="H154" s="208">
        <v>2</v>
      </c>
      <c r="I154" s="209"/>
      <c r="J154" s="210">
        <f>ROUND(I154*H154,2)</f>
        <v>0</v>
      </c>
      <c r="K154" s="206" t="s">
        <v>1</v>
      </c>
      <c r="L154" s="41"/>
      <c r="M154" s="211" t="s">
        <v>1</v>
      </c>
      <c r="N154" s="212" t="s">
        <v>43</v>
      </c>
      <c r="O154" s="77"/>
      <c r="P154" s="213">
        <f>O154*H154</f>
        <v>0</v>
      </c>
      <c r="Q154" s="213">
        <v>0</v>
      </c>
      <c r="R154" s="213">
        <f>Q154*H154</f>
        <v>0</v>
      </c>
      <c r="S154" s="213">
        <v>0</v>
      </c>
      <c r="T154" s="214">
        <f>S154*H154</f>
        <v>0</v>
      </c>
      <c r="AR154" s="15" t="s">
        <v>137</v>
      </c>
      <c r="AT154" s="15" t="s">
        <v>133</v>
      </c>
      <c r="AU154" s="15" t="s">
        <v>82</v>
      </c>
      <c r="AY154" s="15" t="s">
        <v>130</v>
      </c>
      <c r="BE154" s="215">
        <f>IF(N154="základní",J154,0)</f>
        <v>0</v>
      </c>
      <c r="BF154" s="215">
        <f>IF(N154="snížená",J154,0)</f>
        <v>0</v>
      </c>
      <c r="BG154" s="215">
        <f>IF(N154="zákl. přenesená",J154,0)</f>
        <v>0</v>
      </c>
      <c r="BH154" s="215">
        <f>IF(N154="sníž. přenesená",J154,0)</f>
        <v>0</v>
      </c>
      <c r="BI154" s="215">
        <f>IF(N154="nulová",J154,0)</f>
        <v>0</v>
      </c>
      <c r="BJ154" s="15" t="s">
        <v>80</v>
      </c>
      <c r="BK154" s="215">
        <f>ROUND(I154*H154,2)</f>
        <v>0</v>
      </c>
      <c r="BL154" s="15" t="s">
        <v>137</v>
      </c>
      <c r="BM154" s="15" t="s">
        <v>556</v>
      </c>
    </row>
    <row r="155" s="1" customFormat="1" ht="16.5" customHeight="1">
      <c r="B155" s="36"/>
      <c r="C155" s="204" t="s">
        <v>557</v>
      </c>
      <c r="D155" s="204" t="s">
        <v>133</v>
      </c>
      <c r="E155" s="205" t="s">
        <v>558</v>
      </c>
      <c r="F155" s="206" t="s">
        <v>559</v>
      </c>
      <c r="G155" s="207" t="s">
        <v>149</v>
      </c>
      <c r="H155" s="208">
        <v>1</v>
      </c>
      <c r="I155" s="209"/>
      <c r="J155" s="210">
        <f>ROUND(I155*H155,2)</f>
        <v>0</v>
      </c>
      <c r="K155" s="206" t="s">
        <v>1</v>
      </c>
      <c r="L155" s="41"/>
      <c r="M155" s="211" t="s">
        <v>1</v>
      </c>
      <c r="N155" s="212" t="s">
        <v>43</v>
      </c>
      <c r="O155" s="77"/>
      <c r="P155" s="213">
        <f>O155*H155</f>
        <v>0</v>
      </c>
      <c r="Q155" s="213">
        <v>0</v>
      </c>
      <c r="R155" s="213">
        <f>Q155*H155</f>
        <v>0</v>
      </c>
      <c r="S155" s="213">
        <v>0</v>
      </c>
      <c r="T155" s="214">
        <f>S155*H155</f>
        <v>0</v>
      </c>
      <c r="AR155" s="15" t="s">
        <v>137</v>
      </c>
      <c r="AT155" s="15" t="s">
        <v>133</v>
      </c>
      <c r="AU155" s="15" t="s">
        <v>82</v>
      </c>
      <c r="AY155" s="15" t="s">
        <v>130</v>
      </c>
      <c r="BE155" s="215">
        <f>IF(N155="základní",J155,0)</f>
        <v>0</v>
      </c>
      <c r="BF155" s="215">
        <f>IF(N155="snížená",J155,0)</f>
        <v>0</v>
      </c>
      <c r="BG155" s="215">
        <f>IF(N155="zákl. přenesená",J155,0)</f>
        <v>0</v>
      </c>
      <c r="BH155" s="215">
        <f>IF(N155="sníž. přenesená",J155,0)</f>
        <v>0</v>
      </c>
      <c r="BI155" s="215">
        <f>IF(N155="nulová",J155,0)</f>
        <v>0</v>
      </c>
      <c r="BJ155" s="15" t="s">
        <v>80</v>
      </c>
      <c r="BK155" s="215">
        <f>ROUND(I155*H155,2)</f>
        <v>0</v>
      </c>
      <c r="BL155" s="15" t="s">
        <v>137</v>
      </c>
      <c r="BM155" s="15" t="s">
        <v>560</v>
      </c>
    </row>
    <row r="156" s="1" customFormat="1" ht="16.5" customHeight="1">
      <c r="B156" s="36"/>
      <c r="C156" s="204" t="s">
        <v>561</v>
      </c>
      <c r="D156" s="204" t="s">
        <v>133</v>
      </c>
      <c r="E156" s="205" t="s">
        <v>562</v>
      </c>
      <c r="F156" s="206" t="s">
        <v>563</v>
      </c>
      <c r="G156" s="207" t="s">
        <v>149</v>
      </c>
      <c r="H156" s="208">
        <v>1</v>
      </c>
      <c r="I156" s="209"/>
      <c r="J156" s="210">
        <f>ROUND(I156*H156,2)</f>
        <v>0</v>
      </c>
      <c r="K156" s="206" t="s">
        <v>1</v>
      </c>
      <c r="L156" s="41"/>
      <c r="M156" s="211" t="s">
        <v>1</v>
      </c>
      <c r="N156" s="212" t="s">
        <v>43</v>
      </c>
      <c r="O156" s="77"/>
      <c r="P156" s="213">
        <f>O156*H156</f>
        <v>0</v>
      </c>
      <c r="Q156" s="213">
        <v>0</v>
      </c>
      <c r="R156" s="213">
        <f>Q156*H156</f>
        <v>0</v>
      </c>
      <c r="S156" s="213">
        <v>0</v>
      </c>
      <c r="T156" s="214">
        <f>S156*H156</f>
        <v>0</v>
      </c>
      <c r="AR156" s="15" t="s">
        <v>137</v>
      </c>
      <c r="AT156" s="15" t="s">
        <v>133</v>
      </c>
      <c r="AU156" s="15" t="s">
        <v>82</v>
      </c>
      <c r="AY156" s="15" t="s">
        <v>130</v>
      </c>
      <c r="BE156" s="215">
        <f>IF(N156="základní",J156,0)</f>
        <v>0</v>
      </c>
      <c r="BF156" s="215">
        <f>IF(N156="snížená",J156,0)</f>
        <v>0</v>
      </c>
      <c r="BG156" s="215">
        <f>IF(N156="zákl. přenesená",J156,0)</f>
        <v>0</v>
      </c>
      <c r="BH156" s="215">
        <f>IF(N156="sníž. přenesená",J156,0)</f>
        <v>0</v>
      </c>
      <c r="BI156" s="215">
        <f>IF(N156="nulová",J156,0)</f>
        <v>0</v>
      </c>
      <c r="BJ156" s="15" t="s">
        <v>80</v>
      </c>
      <c r="BK156" s="215">
        <f>ROUND(I156*H156,2)</f>
        <v>0</v>
      </c>
      <c r="BL156" s="15" t="s">
        <v>137</v>
      </c>
      <c r="BM156" s="15" t="s">
        <v>564</v>
      </c>
    </row>
    <row r="157" s="1" customFormat="1" ht="16.5" customHeight="1">
      <c r="B157" s="36"/>
      <c r="C157" s="204" t="s">
        <v>565</v>
      </c>
      <c r="D157" s="204" t="s">
        <v>133</v>
      </c>
      <c r="E157" s="205" t="s">
        <v>566</v>
      </c>
      <c r="F157" s="206" t="s">
        <v>567</v>
      </c>
      <c r="G157" s="207" t="s">
        <v>153</v>
      </c>
      <c r="H157" s="208">
        <v>1</v>
      </c>
      <c r="I157" s="209"/>
      <c r="J157" s="210">
        <f>ROUND(I157*H157,2)</f>
        <v>0</v>
      </c>
      <c r="K157" s="206" t="s">
        <v>1</v>
      </c>
      <c r="L157" s="41"/>
      <c r="M157" s="211" t="s">
        <v>1</v>
      </c>
      <c r="N157" s="212" t="s">
        <v>43</v>
      </c>
      <c r="O157" s="77"/>
      <c r="P157" s="213">
        <f>O157*H157</f>
        <v>0</v>
      </c>
      <c r="Q157" s="213">
        <v>0</v>
      </c>
      <c r="R157" s="213">
        <f>Q157*H157</f>
        <v>0</v>
      </c>
      <c r="S157" s="213">
        <v>0</v>
      </c>
      <c r="T157" s="214">
        <f>S157*H157</f>
        <v>0</v>
      </c>
      <c r="AR157" s="15" t="s">
        <v>137</v>
      </c>
      <c r="AT157" s="15" t="s">
        <v>133</v>
      </c>
      <c r="AU157" s="15" t="s">
        <v>82</v>
      </c>
      <c r="AY157" s="15" t="s">
        <v>130</v>
      </c>
      <c r="BE157" s="215">
        <f>IF(N157="základní",J157,0)</f>
        <v>0</v>
      </c>
      <c r="BF157" s="215">
        <f>IF(N157="snížená",J157,0)</f>
        <v>0</v>
      </c>
      <c r="BG157" s="215">
        <f>IF(N157="zákl. přenesená",J157,0)</f>
        <v>0</v>
      </c>
      <c r="BH157" s="215">
        <f>IF(N157="sníž. přenesená",J157,0)</f>
        <v>0</v>
      </c>
      <c r="BI157" s="215">
        <f>IF(N157="nulová",J157,0)</f>
        <v>0</v>
      </c>
      <c r="BJ157" s="15" t="s">
        <v>80</v>
      </c>
      <c r="BK157" s="215">
        <f>ROUND(I157*H157,2)</f>
        <v>0</v>
      </c>
      <c r="BL157" s="15" t="s">
        <v>137</v>
      </c>
      <c r="BM157" s="15" t="s">
        <v>568</v>
      </c>
    </row>
    <row r="158" s="1" customFormat="1" ht="16.5" customHeight="1">
      <c r="B158" s="36"/>
      <c r="C158" s="204" t="s">
        <v>569</v>
      </c>
      <c r="D158" s="204" t="s">
        <v>133</v>
      </c>
      <c r="E158" s="205" t="s">
        <v>570</v>
      </c>
      <c r="F158" s="206" t="s">
        <v>571</v>
      </c>
      <c r="G158" s="207" t="s">
        <v>153</v>
      </c>
      <c r="H158" s="208">
        <v>1</v>
      </c>
      <c r="I158" s="209"/>
      <c r="J158" s="210">
        <f>ROUND(I158*H158,2)</f>
        <v>0</v>
      </c>
      <c r="K158" s="206" t="s">
        <v>1</v>
      </c>
      <c r="L158" s="41"/>
      <c r="M158" s="211" t="s">
        <v>1</v>
      </c>
      <c r="N158" s="212" t="s">
        <v>43</v>
      </c>
      <c r="O158" s="77"/>
      <c r="P158" s="213">
        <f>O158*H158</f>
        <v>0</v>
      </c>
      <c r="Q158" s="213">
        <v>0</v>
      </c>
      <c r="R158" s="213">
        <f>Q158*H158</f>
        <v>0</v>
      </c>
      <c r="S158" s="213">
        <v>0</v>
      </c>
      <c r="T158" s="214">
        <f>S158*H158</f>
        <v>0</v>
      </c>
      <c r="AR158" s="15" t="s">
        <v>137</v>
      </c>
      <c r="AT158" s="15" t="s">
        <v>133</v>
      </c>
      <c r="AU158" s="15" t="s">
        <v>82</v>
      </c>
      <c r="AY158" s="15" t="s">
        <v>130</v>
      </c>
      <c r="BE158" s="215">
        <f>IF(N158="základní",J158,0)</f>
        <v>0</v>
      </c>
      <c r="BF158" s="215">
        <f>IF(N158="snížená",J158,0)</f>
        <v>0</v>
      </c>
      <c r="BG158" s="215">
        <f>IF(N158="zákl. přenesená",J158,0)</f>
        <v>0</v>
      </c>
      <c r="BH158" s="215">
        <f>IF(N158="sníž. přenesená",J158,0)</f>
        <v>0</v>
      </c>
      <c r="BI158" s="215">
        <f>IF(N158="nulová",J158,0)</f>
        <v>0</v>
      </c>
      <c r="BJ158" s="15" t="s">
        <v>80</v>
      </c>
      <c r="BK158" s="215">
        <f>ROUND(I158*H158,2)</f>
        <v>0</v>
      </c>
      <c r="BL158" s="15" t="s">
        <v>137</v>
      </c>
      <c r="BM158" s="15" t="s">
        <v>572</v>
      </c>
    </row>
    <row r="159" s="1" customFormat="1" ht="22.5" customHeight="1">
      <c r="B159" s="36"/>
      <c r="C159" s="239" t="s">
        <v>573</v>
      </c>
      <c r="D159" s="239" t="s">
        <v>276</v>
      </c>
      <c r="E159" s="240" t="s">
        <v>574</v>
      </c>
      <c r="F159" s="241" t="s">
        <v>575</v>
      </c>
      <c r="G159" s="242" t="s">
        <v>153</v>
      </c>
      <c r="H159" s="243">
        <v>1</v>
      </c>
      <c r="I159" s="244"/>
      <c r="J159" s="245">
        <f>ROUND(I159*H159,2)</f>
        <v>0</v>
      </c>
      <c r="K159" s="241" t="s">
        <v>1</v>
      </c>
      <c r="L159" s="246"/>
      <c r="M159" s="247" t="s">
        <v>1</v>
      </c>
      <c r="N159" s="248" t="s">
        <v>43</v>
      </c>
      <c r="O159" s="77"/>
      <c r="P159" s="213">
        <f>O159*H159</f>
        <v>0</v>
      </c>
      <c r="Q159" s="213">
        <v>0</v>
      </c>
      <c r="R159" s="213">
        <f>Q159*H159</f>
        <v>0</v>
      </c>
      <c r="S159" s="213">
        <v>0</v>
      </c>
      <c r="T159" s="214">
        <f>S159*H159</f>
        <v>0</v>
      </c>
      <c r="AR159" s="15" t="s">
        <v>170</v>
      </c>
      <c r="AT159" s="15" t="s">
        <v>276</v>
      </c>
      <c r="AU159" s="15" t="s">
        <v>82</v>
      </c>
      <c r="AY159" s="15" t="s">
        <v>130</v>
      </c>
      <c r="BE159" s="215">
        <f>IF(N159="základní",J159,0)</f>
        <v>0</v>
      </c>
      <c r="BF159" s="215">
        <f>IF(N159="snížená",J159,0)</f>
        <v>0</v>
      </c>
      <c r="BG159" s="215">
        <f>IF(N159="zákl. přenesená",J159,0)</f>
        <v>0</v>
      </c>
      <c r="BH159" s="215">
        <f>IF(N159="sníž. přenesená",J159,0)</f>
        <v>0</v>
      </c>
      <c r="BI159" s="215">
        <f>IF(N159="nulová",J159,0)</f>
        <v>0</v>
      </c>
      <c r="BJ159" s="15" t="s">
        <v>80</v>
      </c>
      <c r="BK159" s="215">
        <f>ROUND(I159*H159,2)</f>
        <v>0</v>
      </c>
      <c r="BL159" s="15" t="s">
        <v>137</v>
      </c>
      <c r="BM159" s="15" t="s">
        <v>576</v>
      </c>
    </row>
    <row r="160" s="1" customFormat="1" ht="16.5" customHeight="1">
      <c r="B160" s="36"/>
      <c r="C160" s="204" t="s">
        <v>577</v>
      </c>
      <c r="D160" s="204" t="s">
        <v>133</v>
      </c>
      <c r="E160" s="205" t="s">
        <v>578</v>
      </c>
      <c r="F160" s="206" t="s">
        <v>579</v>
      </c>
      <c r="G160" s="207" t="s">
        <v>153</v>
      </c>
      <c r="H160" s="208">
        <v>1</v>
      </c>
      <c r="I160" s="209"/>
      <c r="J160" s="210">
        <f>ROUND(I160*H160,2)</f>
        <v>0</v>
      </c>
      <c r="K160" s="206" t="s">
        <v>1</v>
      </c>
      <c r="L160" s="41"/>
      <c r="M160" s="211" t="s">
        <v>1</v>
      </c>
      <c r="N160" s="212" t="s">
        <v>43</v>
      </c>
      <c r="O160" s="77"/>
      <c r="P160" s="213">
        <f>O160*H160</f>
        <v>0</v>
      </c>
      <c r="Q160" s="213">
        <v>0</v>
      </c>
      <c r="R160" s="213">
        <f>Q160*H160</f>
        <v>0</v>
      </c>
      <c r="S160" s="213">
        <v>0</v>
      </c>
      <c r="T160" s="214">
        <f>S160*H160</f>
        <v>0</v>
      </c>
      <c r="AR160" s="15" t="s">
        <v>137</v>
      </c>
      <c r="AT160" s="15" t="s">
        <v>133</v>
      </c>
      <c r="AU160" s="15" t="s">
        <v>82</v>
      </c>
      <c r="AY160" s="15" t="s">
        <v>130</v>
      </c>
      <c r="BE160" s="215">
        <f>IF(N160="základní",J160,0)</f>
        <v>0</v>
      </c>
      <c r="BF160" s="215">
        <f>IF(N160="snížená",J160,0)</f>
        <v>0</v>
      </c>
      <c r="BG160" s="215">
        <f>IF(N160="zákl. přenesená",J160,0)</f>
        <v>0</v>
      </c>
      <c r="BH160" s="215">
        <f>IF(N160="sníž. přenesená",J160,0)</f>
        <v>0</v>
      </c>
      <c r="BI160" s="215">
        <f>IF(N160="nulová",J160,0)</f>
        <v>0</v>
      </c>
      <c r="BJ160" s="15" t="s">
        <v>80</v>
      </c>
      <c r="BK160" s="215">
        <f>ROUND(I160*H160,2)</f>
        <v>0</v>
      </c>
      <c r="BL160" s="15" t="s">
        <v>137</v>
      </c>
      <c r="BM160" s="15" t="s">
        <v>580</v>
      </c>
    </row>
    <row r="161" s="1" customFormat="1" ht="16.5" customHeight="1">
      <c r="B161" s="36"/>
      <c r="C161" s="239" t="s">
        <v>581</v>
      </c>
      <c r="D161" s="239" t="s">
        <v>276</v>
      </c>
      <c r="E161" s="240" t="s">
        <v>582</v>
      </c>
      <c r="F161" s="241" t="s">
        <v>583</v>
      </c>
      <c r="G161" s="242" t="s">
        <v>153</v>
      </c>
      <c r="H161" s="243">
        <v>1</v>
      </c>
      <c r="I161" s="244"/>
      <c r="J161" s="245">
        <f>ROUND(I161*H161,2)</f>
        <v>0</v>
      </c>
      <c r="K161" s="241" t="s">
        <v>1</v>
      </c>
      <c r="L161" s="246"/>
      <c r="M161" s="247" t="s">
        <v>1</v>
      </c>
      <c r="N161" s="248" t="s">
        <v>43</v>
      </c>
      <c r="O161" s="77"/>
      <c r="P161" s="213">
        <f>O161*H161</f>
        <v>0</v>
      </c>
      <c r="Q161" s="213">
        <v>0</v>
      </c>
      <c r="R161" s="213">
        <f>Q161*H161</f>
        <v>0</v>
      </c>
      <c r="S161" s="213">
        <v>0</v>
      </c>
      <c r="T161" s="214">
        <f>S161*H161</f>
        <v>0</v>
      </c>
      <c r="AR161" s="15" t="s">
        <v>170</v>
      </c>
      <c r="AT161" s="15" t="s">
        <v>276</v>
      </c>
      <c r="AU161" s="15" t="s">
        <v>82</v>
      </c>
      <c r="AY161" s="15" t="s">
        <v>130</v>
      </c>
      <c r="BE161" s="215">
        <f>IF(N161="základní",J161,0)</f>
        <v>0</v>
      </c>
      <c r="BF161" s="215">
        <f>IF(N161="snížená",J161,0)</f>
        <v>0</v>
      </c>
      <c r="BG161" s="215">
        <f>IF(N161="zákl. přenesená",J161,0)</f>
        <v>0</v>
      </c>
      <c r="BH161" s="215">
        <f>IF(N161="sníž. přenesená",J161,0)</f>
        <v>0</v>
      </c>
      <c r="BI161" s="215">
        <f>IF(N161="nulová",J161,0)</f>
        <v>0</v>
      </c>
      <c r="BJ161" s="15" t="s">
        <v>80</v>
      </c>
      <c r="BK161" s="215">
        <f>ROUND(I161*H161,2)</f>
        <v>0</v>
      </c>
      <c r="BL161" s="15" t="s">
        <v>137</v>
      </c>
      <c r="BM161" s="15" t="s">
        <v>584</v>
      </c>
    </row>
    <row r="162" s="1" customFormat="1" ht="16.5" customHeight="1">
      <c r="B162" s="36"/>
      <c r="C162" s="204" t="s">
        <v>585</v>
      </c>
      <c r="D162" s="204" t="s">
        <v>133</v>
      </c>
      <c r="E162" s="205" t="s">
        <v>586</v>
      </c>
      <c r="F162" s="206" t="s">
        <v>587</v>
      </c>
      <c r="G162" s="207" t="s">
        <v>153</v>
      </c>
      <c r="H162" s="208">
        <v>1</v>
      </c>
      <c r="I162" s="209"/>
      <c r="J162" s="210">
        <f>ROUND(I162*H162,2)</f>
        <v>0</v>
      </c>
      <c r="K162" s="206" t="s">
        <v>1</v>
      </c>
      <c r="L162" s="41"/>
      <c r="M162" s="211" t="s">
        <v>1</v>
      </c>
      <c r="N162" s="212" t="s">
        <v>43</v>
      </c>
      <c r="O162" s="77"/>
      <c r="P162" s="213">
        <f>O162*H162</f>
        <v>0</v>
      </c>
      <c r="Q162" s="213">
        <v>0</v>
      </c>
      <c r="R162" s="213">
        <f>Q162*H162</f>
        <v>0</v>
      </c>
      <c r="S162" s="213">
        <v>0</v>
      </c>
      <c r="T162" s="214">
        <f>S162*H162</f>
        <v>0</v>
      </c>
      <c r="AR162" s="15" t="s">
        <v>137</v>
      </c>
      <c r="AT162" s="15" t="s">
        <v>133</v>
      </c>
      <c r="AU162" s="15" t="s">
        <v>82</v>
      </c>
      <c r="AY162" s="15" t="s">
        <v>130</v>
      </c>
      <c r="BE162" s="215">
        <f>IF(N162="základní",J162,0)</f>
        <v>0</v>
      </c>
      <c r="BF162" s="215">
        <f>IF(N162="snížená",J162,0)</f>
        <v>0</v>
      </c>
      <c r="BG162" s="215">
        <f>IF(N162="zákl. přenesená",J162,0)</f>
        <v>0</v>
      </c>
      <c r="BH162" s="215">
        <f>IF(N162="sníž. přenesená",J162,0)</f>
        <v>0</v>
      </c>
      <c r="BI162" s="215">
        <f>IF(N162="nulová",J162,0)</f>
        <v>0</v>
      </c>
      <c r="BJ162" s="15" t="s">
        <v>80</v>
      </c>
      <c r="BK162" s="215">
        <f>ROUND(I162*H162,2)</f>
        <v>0</v>
      </c>
      <c r="BL162" s="15" t="s">
        <v>137</v>
      </c>
      <c r="BM162" s="15" t="s">
        <v>588</v>
      </c>
    </row>
    <row r="163" s="1" customFormat="1" ht="16.5" customHeight="1">
      <c r="B163" s="36"/>
      <c r="C163" s="239" t="s">
        <v>589</v>
      </c>
      <c r="D163" s="239" t="s">
        <v>276</v>
      </c>
      <c r="E163" s="240" t="s">
        <v>590</v>
      </c>
      <c r="F163" s="241" t="s">
        <v>591</v>
      </c>
      <c r="G163" s="242" t="s">
        <v>153</v>
      </c>
      <c r="H163" s="243">
        <v>1</v>
      </c>
      <c r="I163" s="244"/>
      <c r="J163" s="245">
        <f>ROUND(I163*H163,2)</f>
        <v>0</v>
      </c>
      <c r="K163" s="241" t="s">
        <v>1</v>
      </c>
      <c r="L163" s="246"/>
      <c r="M163" s="247" t="s">
        <v>1</v>
      </c>
      <c r="N163" s="248" t="s">
        <v>43</v>
      </c>
      <c r="O163" s="77"/>
      <c r="P163" s="213">
        <f>O163*H163</f>
        <v>0</v>
      </c>
      <c r="Q163" s="213">
        <v>0</v>
      </c>
      <c r="R163" s="213">
        <f>Q163*H163</f>
        <v>0</v>
      </c>
      <c r="S163" s="213">
        <v>0</v>
      </c>
      <c r="T163" s="214">
        <f>S163*H163</f>
        <v>0</v>
      </c>
      <c r="AR163" s="15" t="s">
        <v>170</v>
      </c>
      <c r="AT163" s="15" t="s">
        <v>276</v>
      </c>
      <c r="AU163" s="15" t="s">
        <v>82</v>
      </c>
      <c r="AY163" s="15" t="s">
        <v>130</v>
      </c>
      <c r="BE163" s="215">
        <f>IF(N163="základní",J163,0)</f>
        <v>0</v>
      </c>
      <c r="BF163" s="215">
        <f>IF(N163="snížená",J163,0)</f>
        <v>0</v>
      </c>
      <c r="BG163" s="215">
        <f>IF(N163="zákl. přenesená",J163,0)</f>
        <v>0</v>
      </c>
      <c r="BH163" s="215">
        <f>IF(N163="sníž. přenesená",J163,0)</f>
        <v>0</v>
      </c>
      <c r="BI163" s="215">
        <f>IF(N163="nulová",J163,0)</f>
        <v>0</v>
      </c>
      <c r="BJ163" s="15" t="s">
        <v>80</v>
      </c>
      <c r="BK163" s="215">
        <f>ROUND(I163*H163,2)</f>
        <v>0</v>
      </c>
      <c r="BL163" s="15" t="s">
        <v>137</v>
      </c>
      <c r="BM163" s="15" t="s">
        <v>592</v>
      </c>
    </row>
    <row r="164" s="1" customFormat="1" ht="16.5" customHeight="1">
      <c r="B164" s="36"/>
      <c r="C164" s="239" t="s">
        <v>593</v>
      </c>
      <c r="D164" s="239" t="s">
        <v>276</v>
      </c>
      <c r="E164" s="240" t="s">
        <v>594</v>
      </c>
      <c r="F164" s="241" t="s">
        <v>595</v>
      </c>
      <c r="G164" s="242" t="s">
        <v>153</v>
      </c>
      <c r="H164" s="243">
        <v>1</v>
      </c>
      <c r="I164" s="244"/>
      <c r="J164" s="245">
        <f>ROUND(I164*H164,2)</f>
        <v>0</v>
      </c>
      <c r="K164" s="241" t="s">
        <v>1</v>
      </c>
      <c r="L164" s="246"/>
      <c r="M164" s="247" t="s">
        <v>1</v>
      </c>
      <c r="N164" s="248" t="s">
        <v>43</v>
      </c>
      <c r="O164" s="77"/>
      <c r="P164" s="213">
        <f>O164*H164</f>
        <v>0</v>
      </c>
      <c r="Q164" s="213">
        <v>0</v>
      </c>
      <c r="R164" s="213">
        <f>Q164*H164</f>
        <v>0</v>
      </c>
      <c r="S164" s="213">
        <v>0</v>
      </c>
      <c r="T164" s="214">
        <f>S164*H164</f>
        <v>0</v>
      </c>
      <c r="AR164" s="15" t="s">
        <v>170</v>
      </c>
      <c r="AT164" s="15" t="s">
        <v>276</v>
      </c>
      <c r="AU164" s="15" t="s">
        <v>82</v>
      </c>
      <c r="AY164" s="15" t="s">
        <v>130</v>
      </c>
      <c r="BE164" s="215">
        <f>IF(N164="základní",J164,0)</f>
        <v>0</v>
      </c>
      <c r="BF164" s="215">
        <f>IF(N164="snížená",J164,0)</f>
        <v>0</v>
      </c>
      <c r="BG164" s="215">
        <f>IF(N164="zákl. přenesená",J164,0)</f>
        <v>0</v>
      </c>
      <c r="BH164" s="215">
        <f>IF(N164="sníž. přenesená",J164,0)</f>
        <v>0</v>
      </c>
      <c r="BI164" s="215">
        <f>IF(N164="nulová",J164,0)</f>
        <v>0</v>
      </c>
      <c r="BJ164" s="15" t="s">
        <v>80</v>
      </c>
      <c r="BK164" s="215">
        <f>ROUND(I164*H164,2)</f>
        <v>0</v>
      </c>
      <c r="BL164" s="15" t="s">
        <v>137</v>
      </c>
      <c r="BM164" s="15" t="s">
        <v>596</v>
      </c>
    </row>
    <row r="165" s="1" customFormat="1" ht="16.5" customHeight="1">
      <c r="B165" s="36"/>
      <c r="C165" s="239" t="s">
        <v>597</v>
      </c>
      <c r="D165" s="239" t="s">
        <v>276</v>
      </c>
      <c r="E165" s="240" t="s">
        <v>598</v>
      </c>
      <c r="F165" s="241" t="s">
        <v>599</v>
      </c>
      <c r="G165" s="242" t="s">
        <v>153</v>
      </c>
      <c r="H165" s="243">
        <v>1</v>
      </c>
      <c r="I165" s="244"/>
      <c r="J165" s="245">
        <f>ROUND(I165*H165,2)</f>
        <v>0</v>
      </c>
      <c r="K165" s="241" t="s">
        <v>1</v>
      </c>
      <c r="L165" s="246"/>
      <c r="M165" s="247" t="s">
        <v>1</v>
      </c>
      <c r="N165" s="248" t="s">
        <v>43</v>
      </c>
      <c r="O165" s="77"/>
      <c r="P165" s="213">
        <f>O165*H165</f>
        <v>0</v>
      </c>
      <c r="Q165" s="213">
        <v>0</v>
      </c>
      <c r="R165" s="213">
        <f>Q165*H165</f>
        <v>0</v>
      </c>
      <c r="S165" s="213">
        <v>0</v>
      </c>
      <c r="T165" s="214">
        <f>S165*H165</f>
        <v>0</v>
      </c>
      <c r="AR165" s="15" t="s">
        <v>170</v>
      </c>
      <c r="AT165" s="15" t="s">
        <v>276</v>
      </c>
      <c r="AU165" s="15" t="s">
        <v>82</v>
      </c>
      <c r="AY165" s="15" t="s">
        <v>130</v>
      </c>
      <c r="BE165" s="215">
        <f>IF(N165="základní",J165,0)</f>
        <v>0</v>
      </c>
      <c r="BF165" s="215">
        <f>IF(N165="snížená",J165,0)</f>
        <v>0</v>
      </c>
      <c r="BG165" s="215">
        <f>IF(N165="zákl. přenesená",J165,0)</f>
        <v>0</v>
      </c>
      <c r="BH165" s="215">
        <f>IF(N165="sníž. přenesená",J165,0)</f>
        <v>0</v>
      </c>
      <c r="BI165" s="215">
        <f>IF(N165="nulová",J165,0)</f>
        <v>0</v>
      </c>
      <c r="BJ165" s="15" t="s">
        <v>80</v>
      </c>
      <c r="BK165" s="215">
        <f>ROUND(I165*H165,2)</f>
        <v>0</v>
      </c>
      <c r="BL165" s="15" t="s">
        <v>137</v>
      </c>
      <c r="BM165" s="15" t="s">
        <v>600</v>
      </c>
    </row>
    <row r="166" s="1" customFormat="1" ht="16.5" customHeight="1">
      <c r="B166" s="36"/>
      <c r="C166" s="239" t="s">
        <v>601</v>
      </c>
      <c r="D166" s="239" t="s">
        <v>276</v>
      </c>
      <c r="E166" s="240" t="s">
        <v>602</v>
      </c>
      <c r="F166" s="241" t="s">
        <v>603</v>
      </c>
      <c r="G166" s="242" t="s">
        <v>153</v>
      </c>
      <c r="H166" s="243">
        <v>1</v>
      </c>
      <c r="I166" s="244"/>
      <c r="J166" s="245">
        <f>ROUND(I166*H166,2)</f>
        <v>0</v>
      </c>
      <c r="K166" s="241" t="s">
        <v>1</v>
      </c>
      <c r="L166" s="246"/>
      <c r="M166" s="247" t="s">
        <v>1</v>
      </c>
      <c r="N166" s="248" t="s">
        <v>43</v>
      </c>
      <c r="O166" s="77"/>
      <c r="P166" s="213">
        <f>O166*H166</f>
        <v>0</v>
      </c>
      <c r="Q166" s="213">
        <v>0</v>
      </c>
      <c r="R166" s="213">
        <f>Q166*H166</f>
        <v>0</v>
      </c>
      <c r="S166" s="213">
        <v>0</v>
      </c>
      <c r="T166" s="214">
        <f>S166*H166</f>
        <v>0</v>
      </c>
      <c r="AR166" s="15" t="s">
        <v>170</v>
      </c>
      <c r="AT166" s="15" t="s">
        <v>276</v>
      </c>
      <c r="AU166" s="15" t="s">
        <v>82</v>
      </c>
      <c r="AY166" s="15" t="s">
        <v>130</v>
      </c>
      <c r="BE166" s="215">
        <f>IF(N166="základní",J166,0)</f>
        <v>0</v>
      </c>
      <c r="BF166" s="215">
        <f>IF(N166="snížená",J166,0)</f>
        <v>0</v>
      </c>
      <c r="BG166" s="215">
        <f>IF(N166="zákl. přenesená",J166,0)</f>
        <v>0</v>
      </c>
      <c r="BH166" s="215">
        <f>IF(N166="sníž. přenesená",J166,0)</f>
        <v>0</v>
      </c>
      <c r="BI166" s="215">
        <f>IF(N166="nulová",J166,0)</f>
        <v>0</v>
      </c>
      <c r="BJ166" s="15" t="s">
        <v>80</v>
      </c>
      <c r="BK166" s="215">
        <f>ROUND(I166*H166,2)</f>
        <v>0</v>
      </c>
      <c r="BL166" s="15" t="s">
        <v>137</v>
      </c>
      <c r="BM166" s="15" t="s">
        <v>604</v>
      </c>
    </row>
    <row r="167" s="1" customFormat="1" ht="16.5" customHeight="1">
      <c r="B167" s="36"/>
      <c r="C167" s="204" t="s">
        <v>605</v>
      </c>
      <c r="D167" s="204" t="s">
        <v>133</v>
      </c>
      <c r="E167" s="205" t="s">
        <v>606</v>
      </c>
      <c r="F167" s="206" t="s">
        <v>607</v>
      </c>
      <c r="G167" s="207" t="s">
        <v>149</v>
      </c>
      <c r="H167" s="208">
        <v>3</v>
      </c>
      <c r="I167" s="209"/>
      <c r="J167" s="210">
        <f>ROUND(I167*H167,2)</f>
        <v>0</v>
      </c>
      <c r="K167" s="206" t="s">
        <v>1</v>
      </c>
      <c r="L167" s="41"/>
      <c r="M167" s="211" t="s">
        <v>1</v>
      </c>
      <c r="N167" s="212" t="s">
        <v>43</v>
      </c>
      <c r="O167" s="77"/>
      <c r="P167" s="213">
        <f>O167*H167</f>
        <v>0</v>
      </c>
      <c r="Q167" s="213">
        <v>0</v>
      </c>
      <c r="R167" s="213">
        <f>Q167*H167</f>
        <v>0</v>
      </c>
      <c r="S167" s="213">
        <v>0</v>
      </c>
      <c r="T167" s="214">
        <f>S167*H167</f>
        <v>0</v>
      </c>
      <c r="AR167" s="15" t="s">
        <v>137</v>
      </c>
      <c r="AT167" s="15" t="s">
        <v>133</v>
      </c>
      <c r="AU167" s="15" t="s">
        <v>82</v>
      </c>
      <c r="AY167" s="15" t="s">
        <v>130</v>
      </c>
      <c r="BE167" s="215">
        <f>IF(N167="základní",J167,0)</f>
        <v>0</v>
      </c>
      <c r="BF167" s="215">
        <f>IF(N167="snížená",J167,0)</f>
        <v>0</v>
      </c>
      <c r="BG167" s="215">
        <f>IF(N167="zákl. přenesená",J167,0)</f>
        <v>0</v>
      </c>
      <c r="BH167" s="215">
        <f>IF(N167="sníž. přenesená",J167,0)</f>
        <v>0</v>
      </c>
      <c r="BI167" s="215">
        <f>IF(N167="nulová",J167,0)</f>
        <v>0</v>
      </c>
      <c r="BJ167" s="15" t="s">
        <v>80</v>
      </c>
      <c r="BK167" s="215">
        <f>ROUND(I167*H167,2)</f>
        <v>0</v>
      </c>
      <c r="BL167" s="15" t="s">
        <v>137</v>
      </c>
      <c r="BM167" s="15" t="s">
        <v>608</v>
      </c>
    </row>
    <row r="168" s="1" customFormat="1" ht="16.5" customHeight="1">
      <c r="B168" s="36"/>
      <c r="C168" s="204" t="s">
        <v>609</v>
      </c>
      <c r="D168" s="204" t="s">
        <v>133</v>
      </c>
      <c r="E168" s="205" t="s">
        <v>610</v>
      </c>
      <c r="F168" s="206" t="s">
        <v>611</v>
      </c>
      <c r="G168" s="207" t="s">
        <v>149</v>
      </c>
      <c r="H168" s="208">
        <v>2</v>
      </c>
      <c r="I168" s="209"/>
      <c r="J168" s="210">
        <f>ROUND(I168*H168,2)</f>
        <v>0</v>
      </c>
      <c r="K168" s="206" t="s">
        <v>1</v>
      </c>
      <c r="L168" s="41"/>
      <c r="M168" s="211" t="s">
        <v>1</v>
      </c>
      <c r="N168" s="212" t="s">
        <v>43</v>
      </c>
      <c r="O168" s="77"/>
      <c r="P168" s="213">
        <f>O168*H168</f>
        <v>0</v>
      </c>
      <c r="Q168" s="213">
        <v>0</v>
      </c>
      <c r="R168" s="213">
        <f>Q168*H168</f>
        <v>0</v>
      </c>
      <c r="S168" s="213">
        <v>0</v>
      </c>
      <c r="T168" s="214">
        <f>S168*H168</f>
        <v>0</v>
      </c>
      <c r="AR168" s="15" t="s">
        <v>137</v>
      </c>
      <c r="AT168" s="15" t="s">
        <v>133</v>
      </c>
      <c r="AU168" s="15" t="s">
        <v>82</v>
      </c>
      <c r="AY168" s="15" t="s">
        <v>130</v>
      </c>
      <c r="BE168" s="215">
        <f>IF(N168="základní",J168,0)</f>
        <v>0</v>
      </c>
      <c r="BF168" s="215">
        <f>IF(N168="snížená",J168,0)</f>
        <v>0</v>
      </c>
      <c r="BG168" s="215">
        <f>IF(N168="zákl. přenesená",J168,0)</f>
        <v>0</v>
      </c>
      <c r="BH168" s="215">
        <f>IF(N168="sníž. přenesená",J168,0)</f>
        <v>0</v>
      </c>
      <c r="BI168" s="215">
        <f>IF(N168="nulová",J168,0)</f>
        <v>0</v>
      </c>
      <c r="BJ168" s="15" t="s">
        <v>80</v>
      </c>
      <c r="BK168" s="215">
        <f>ROUND(I168*H168,2)</f>
        <v>0</v>
      </c>
      <c r="BL168" s="15" t="s">
        <v>137</v>
      </c>
      <c r="BM168" s="15" t="s">
        <v>612</v>
      </c>
    </row>
    <row r="169" s="1" customFormat="1" ht="16.5" customHeight="1">
      <c r="B169" s="36"/>
      <c r="C169" s="239" t="s">
        <v>613</v>
      </c>
      <c r="D169" s="239" t="s">
        <v>276</v>
      </c>
      <c r="E169" s="240" t="s">
        <v>614</v>
      </c>
      <c r="F169" s="241" t="s">
        <v>615</v>
      </c>
      <c r="G169" s="242" t="s">
        <v>153</v>
      </c>
      <c r="H169" s="243">
        <v>1</v>
      </c>
      <c r="I169" s="244"/>
      <c r="J169" s="245">
        <f>ROUND(I169*H169,2)</f>
        <v>0</v>
      </c>
      <c r="K169" s="241" t="s">
        <v>1</v>
      </c>
      <c r="L169" s="246"/>
      <c r="M169" s="247" t="s">
        <v>1</v>
      </c>
      <c r="N169" s="248" t="s">
        <v>43</v>
      </c>
      <c r="O169" s="77"/>
      <c r="P169" s="213">
        <f>O169*H169</f>
        <v>0</v>
      </c>
      <c r="Q169" s="213">
        <v>0</v>
      </c>
      <c r="R169" s="213">
        <f>Q169*H169</f>
        <v>0</v>
      </c>
      <c r="S169" s="213">
        <v>0</v>
      </c>
      <c r="T169" s="214">
        <f>S169*H169</f>
        <v>0</v>
      </c>
      <c r="AR169" s="15" t="s">
        <v>170</v>
      </c>
      <c r="AT169" s="15" t="s">
        <v>276</v>
      </c>
      <c r="AU169" s="15" t="s">
        <v>82</v>
      </c>
      <c r="AY169" s="15" t="s">
        <v>130</v>
      </c>
      <c r="BE169" s="215">
        <f>IF(N169="základní",J169,0)</f>
        <v>0</v>
      </c>
      <c r="BF169" s="215">
        <f>IF(N169="snížená",J169,0)</f>
        <v>0</v>
      </c>
      <c r="BG169" s="215">
        <f>IF(N169="zákl. přenesená",J169,0)</f>
        <v>0</v>
      </c>
      <c r="BH169" s="215">
        <f>IF(N169="sníž. přenesená",J169,0)</f>
        <v>0</v>
      </c>
      <c r="BI169" s="215">
        <f>IF(N169="nulová",J169,0)</f>
        <v>0</v>
      </c>
      <c r="BJ169" s="15" t="s">
        <v>80</v>
      </c>
      <c r="BK169" s="215">
        <f>ROUND(I169*H169,2)</f>
        <v>0</v>
      </c>
      <c r="BL169" s="15" t="s">
        <v>137</v>
      </c>
      <c r="BM169" s="15" t="s">
        <v>616</v>
      </c>
    </row>
    <row r="170" s="1" customFormat="1" ht="16.5" customHeight="1">
      <c r="B170" s="36"/>
      <c r="C170" s="239" t="s">
        <v>617</v>
      </c>
      <c r="D170" s="239" t="s">
        <v>276</v>
      </c>
      <c r="E170" s="240" t="s">
        <v>618</v>
      </c>
      <c r="F170" s="241" t="s">
        <v>619</v>
      </c>
      <c r="G170" s="242" t="s">
        <v>153</v>
      </c>
      <c r="H170" s="243">
        <v>1</v>
      </c>
      <c r="I170" s="244"/>
      <c r="J170" s="245">
        <f>ROUND(I170*H170,2)</f>
        <v>0</v>
      </c>
      <c r="K170" s="241" t="s">
        <v>1</v>
      </c>
      <c r="L170" s="246"/>
      <c r="M170" s="247" t="s">
        <v>1</v>
      </c>
      <c r="N170" s="248" t="s">
        <v>43</v>
      </c>
      <c r="O170" s="77"/>
      <c r="P170" s="213">
        <f>O170*H170</f>
        <v>0</v>
      </c>
      <c r="Q170" s="213">
        <v>0</v>
      </c>
      <c r="R170" s="213">
        <f>Q170*H170</f>
        <v>0</v>
      </c>
      <c r="S170" s="213">
        <v>0</v>
      </c>
      <c r="T170" s="214">
        <f>S170*H170</f>
        <v>0</v>
      </c>
      <c r="AR170" s="15" t="s">
        <v>170</v>
      </c>
      <c r="AT170" s="15" t="s">
        <v>276</v>
      </c>
      <c r="AU170" s="15" t="s">
        <v>82</v>
      </c>
      <c r="AY170" s="15" t="s">
        <v>130</v>
      </c>
      <c r="BE170" s="215">
        <f>IF(N170="základní",J170,0)</f>
        <v>0</v>
      </c>
      <c r="BF170" s="215">
        <f>IF(N170="snížená",J170,0)</f>
        <v>0</v>
      </c>
      <c r="BG170" s="215">
        <f>IF(N170="zákl. přenesená",J170,0)</f>
        <v>0</v>
      </c>
      <c r="BH170" s="215">
        <f>IF(N170="sníž. přenesená",J170,0)</f>
        <v>0</v>
      </c>
      <c r="BI170" s="215">
        <f>IF(N170="nulová",J170,0)</f>
        <v>0</v>
      </c>
      <c r="BJ170" s="15" t="s">
        <v>80</v>
      </c>
      <c r="BK170" s="215">
        <f>ROUND(I170*H170,2)</f>
        <v>0</v>
      </c>
      <c r="BL170" s="15" t="s">
        <v>137</v>
      </c>
      <c r="BM170" s="15" t="s">
        <v>620</v>
      </c>
    </row>
    <row r="171" s="1" customFormat="1" ht="16.5" customHeight="1">
      <c r="B171" s="36"/>
      <c r="C171" s="239" t="s">
        <v>621</v>
      </c>
      <c r="D171" s="239" t="s">
        <v>276</v>
      </c>
      <c r="E171" s="240" t="s">
        <v>622</v>
      </c>
      <c r="F171" s="241" t="s">
        <v>623</v>
      </c>
      <c r="G171" s="242" t="s">
        <v>153</v>
      </c>
      <c r="H171" s="243">
        <v>1</v>
      </c>
      <c r="I171" s="244"/>
      <c r="J171" s="245">
        <f>ROUND(I171*H171,2)</f>
        <v>0</v>
      </c>
      <c r="K171" s="241" t="s">
        <v>1</v>
      </c>
      <c r="L171" s="246"/>
      <c r="M171" s="247" t="s">
        <v>1</v>
      </c>
      <c r="N171" s="248" t="s">
        <v>43</v>
      </c>
      <c r="O171" s="77"/>
      <c r="P171" s="213">
        <f>O171*H171</f>
        <v>0</v>
      </c>
      <c r="Q171" s="213">
        <v>0</v>
      </c>
      <c r="R171" s="213">
        <f>Q171*H171</f>
        <v>0</v>
      </c>
      <c r="S171" s="213">
        <v>0</v>
      </c>
      <c r="T171" s="214">
        <f>S171*H171</f>
        <v>0</v>
      </c>
      <c r="AR171" s="15" t="s">
        <v>170</v>
      </c>
      <c r="AT171" s="15" t="s">
        <v>276</v>
      </c>
      <c r="AU171" s="15" t="s">
        <v>82</v>
      </c>
      <c r="AY171" s="15" t="s">
        <v>130</v>
      </c>
      <c r="BE171" s="215">
        <f>IF(N171="základní",J171,0)</f>
        <v>0</v>
      </c>
      <c r="BF171" s="215">
        <f>IF(N171="snížená",J171,0)</f>
        <v>0</v>
      </c>
      <c r="BG171" s="215">
        <f>IF(N171="zákl. přenesená",J171,0)</f>
        <v>0</v>
      </c>
      <c r="BH171" s="215">
        <f>IF(N171="sníž. přenesená",J171,0)</f>
        <v>0</v>
      </c>
      <c r="BI171" s="215">
        <f>IF(N171="nulová",J171,0)</f>
        <v>0</v>
      </c>
      <c r="BJ171" s="15" t="s">
        <v>80</v>
      </c>
      <c r="BK171" s="215">
        <f>ROUND(I171*H171,2)</f>
        <v>0</v>
      </c>
      <c r="BL171" s="15" t="s">
        <v>137</v>
      </c>
      <c r="BM171" s="15" t="s">
        <v>624</v>
      </c>
    </row>
    <row r="172" s="1" customFormat="1" ht="16.5" customHeight="1">
      <c r="B172" s="36"/>
      <c r="C172" s="239" t="s">
        <v>625</v>
      </c>
      <c r="D172" s="239" t="s">
        <v>276</v>
      </c>
      <c r="E172" s="240" t="s">
        <v>626</v>
      </c>
      <c r="F172" s="241" t="s">
        <v>627</v>
      </c>
      <c r="G172" s="242" t="s">
        <v>153</v>
      </c>
      <c r="H172" s="243">
        <v>2</v>
      </c>
      <c r="I172" s="244"/>
      <c r="J172" s="245">
        <f>ROUND(I172*H172,2)</f>
        <v>0</v>
      </c>
      <c r="K172" s="241" t="s">
        <v>1</v>
      </c>
      <c r="L172" s="246"/>
      <c r="M172" s="247" t="s">
        <v>1</v>
      </c>
      <c r="N172" s="248" t="s">
        <v>43</v>
      </c>
      <c r="O172" s="77"/>
      <c r="P172" s="213">
        <f>O172*H172</f>
        <v>0</v>
      </c>
      <c r="Q172" s="213">
        <v>0</v>
      </c>
      <c r="R172" s="213">
        <f>Q172*H172</f>
        <v>0</v>
      </c>
      <c r="S172" s="213">
        <v>0</v>
      </c>
      <c r="T172" s="214">
        <f>S172*H172</f>
        <v>0</v>
      </c>
      <c r="AR172" s="15" t="s">
        <v>170</v>
      </c>
      <c r="AT172" s="15" t="s">
        <v>276</v>
      </c>
      <c r="AU172" s="15" t="s">
        <v>82</v>
      </c>
      <c r="AY172" s="15" t="s">
        <v>130</v>
      </c>
      <c r="BE172" s="215">
        <f>IF(N172="základní",J172,0)</f>
        <v>0</v>
      </c>
      <c r="BF172" s="215">
        <f>IF(N172="snížená",J172,0)</f>
        <v>0</v>
      </c>
      <c r="BG172" s="215">
        <f>IF(N172="zákl. přenesená",J172,0)</f>
        <v>0</v>
      </c>
      <c r="BH172" s="215">
        <f>IF(N172="sníž. přenesená",J172,0)</f>
        <v>0</v>
      </c>
      <c r="BI172" s="215">
        <f>IF(N172="nulová",J172,0)</f>
        <v>0</v>
      </c>
      <c r="BJ172" s="15" t="s">
        <v>80</v>
      </c>
      <c r="BK172" s="215">
        <f>ROUND(I172*H172,2)</f>
        <v>0</v>
      </c>
      <c r="BL172" s="15" t="s">
        <v>137</v>
      </c>
      <c r="BM172" s="15" t="s">
        <v>628</v>
      </c>
    </row>
    <row r="173" s="1" customFormat="1" ht="16.5" customHeight="1">
      <c r="B173" s="36"/>
      <c r="C173" s="204" t="s">
        <v>629</v>
      </c>
      <c r="D173" s="204" t="s">
        <v>133</v>
      </c>
      <c r="E173" s="205" t="s">
        <v>630</v>
      </c>
      <c r="F173" s="206" t="s">
        <v>631</v>
      </c>
      <c r="G173" s="207" t="s">
        <v>393</v>
      </c>
      <c r="H173" s="264"/>
      <c r="I173" s="209"/>
      <c r="J173" s="210">
        <f>ROUND(I173*H173,2)</f>
        <v>0</v>
      </c>
      <c r="K173" s="206" t="s">
        <v>1</v>
      </c>
      <c r="L173" s="41"/>
      <c r="M173" s="211" t="s">
        <v>1</v>
      </c>
      <c r="N173" s="212" t="s">
        <v>43</v>
      </c>
      <c r="O173" s="77"/>
      <c r="P173" s="213">
        <f>O173*H173</f>
        <v>0</v>
      </c>
      <c r="Q173" s="213">
        <v>0</v>
      </c>
      <c r="R173" s="213">
        <f>Q173*H173</f>
        <v>0</v>
      </c>
      <c r="S173" s="213">
        <v>0</v>
      </c>
      <c r="T173" s="214">
        <f>S173*H173</f>
        <v>0</v>
      </c>
      <c r="AR173" s="15" t="s">
        <v>137</v>
      </c>
      <c r="AT173" s="15" t="s">
        <v>133</v>
      </c>
      <c r="AU173" s="15" t="s">
        <v>82</v>
      </c>
      <c r="AY173" s="15" t="s">
        <v>130</v>
      </c>
      <c r="BE173" s="215">
        <f>IF(N173="základní",J173,0)</f>
        <v>0</v>
      </c>
      <c r="BF173" s="215">
        <f>IF(N173="snížená",J173,0)</f>
        <v>0</v>
      </c>
      <c r="BG173" s="215">
        <f>IF(N173="zákl. přenesená",J173,0)</f>
        <v>0</v>
      </c>
      <c r="BH173" s="215">
        <f>IF(N173="sníž. přenesená",J173,0)</f>
        <v>0</v>
      </c>
      <c r="BI173" s="215">
        <f>IF(N173="nulová",J173,0)</f>
        <v>0</v>
      </c>
      <c r="BJ173" s="15" t="s">
        <v>80</v>
      </c>
      <c r="BK173" s="215">
        <f>ROUND(I173*H173,2)</f>
        <v>0</v>
      </c>
      <c r="BL173" s="15" t="s">
        <v>137</v>
      </c>
      <c r="BM173" s="15" t="s">
        <v>632</v>
      </c>
    </row>
    <row r="174" s="10" customFormat="1" ht="22.8" customHeight="1">
      <c r="B174" s="188"/>
      <c r="C174" s="189"/>
      <c r="D174" s="190" t="s">
        <v>71</v>
      </c>
      <c r="E174" s="202" t="s">
        <v>633</v>
      </c>
      <c r="F174" s="202" t="s">
        <v>634</v>
      </c>
      <c r="G174" s="189"/>
      <c r="H174" s="189"/>
      <c r="I174" s="192"/>
      <c r="J174" s="203">
        <f>BK174</f>
        <v>0</v>
      </c>
      <c r="K174" s="189"/>
      <c r="L174" s="194"/>
      <c r="M174" s="195"/>
      <c r="N174" s="196"/>
      <c r="O174" s="196"/>
      <c r="P174" s="197">
        <f>SUM(P175:P199)</f>
        <v>0</v>
      </c>
      <c r="Q174" s="196"/>
      <c r="R174" s="197">
        <f>SUM(R175:R199)</f>
        <v>0</v>
      </c>
      <c r="S174" s="196"/>
      <c r="T174" s="198">
        <f>SUM(T175:T199)</f>
        <v>0</v>
      </c>
      <c r="AR174" s="199" t="s">
        <v>82</v>
      </c>
      <c r="AT174" s="200" t="s">
        <v>71</v>
      </c>
      <c r="AU174" s="200" t="s">
        <v>80</v>
      </c>
      <c r="AY174" s="199" t="s">
        <v>130</v>
      </c>
      <c r="BK174" s="201">
        <f>SUM(BK175:BK199)</f>
        <v>0</v>
      </c>
    </row>
    <row r="175" s="1" customFormat="1" ht="16.5" customHeight="1">
      <c r="B175" s="36"/>
      <c r="C175" s="204" t="s">
        <v>635</v>
      </c>
      <c r="D175" s="204" t="s">
        <v>133</v>
      </c>
      <c r="E175" s="205" t="s">
        <v>636</v>
      </c>
      <c r="F175" s="206" t="s">
        <v>637</v>
      </c>
      <c r="G175" s="207" t="s">
        <v>225</v>
      </c>
      <c r="H175" s="208">
        <v>8</v>
      </c>
      <c r="I175" s="209"/>
      <c r="J175" s="210">
        <f>ROUND(I175*H175,2)</f>
        <v>0</v>
      </c>
      <c r="K175" s="206" t="s">
        <v>1</v>
      </c>
      <c r="L175" s="41"/>
      <c r="M175" s="211" t="s">
        <v>1</v>
      </c>
      <c r="N175" s="212" t="s">
        <v>43</v>
      </c>
      <c r="O175" s="77"/>
      <c r="P175" s="213">
        <f>O175*H175</f>
        <v>0</v>
      </c>
      <c r="Q175" s="213">
        <v>0</v>
      </c>
      <c r="R175" s="213">
        <f>Q175*H175</f>
        <v>0</v>
      </c>
      <c r="S175" s="213">
        <v>0</v>
      </c>
      <c r="T175" s="214">
        <f>S175*H175</f>
        <v>0</v>
      </c>
      <c r="AR175" s="15" t="s">
        <v>204</v>
      </c>
      <c r="AT175" s="15" t="s">
        <v>133</v>
      </c>
      <c r="AU175" s="15" t="s">
        <v>82</v>
      </c>
      <c r="AY175" s="15" t="s">
        <v>130</v>
      </c>
      <c r="BE175" s="215">
        <f>IF(N175="základní",J175,0)</f>
        <v>0</v>
      </c>
      <c r="BF175" s="215">
        <f>IF(N175="snížená",J175,0)</f>
        <v>0</v>
      </c>
      <c r="BG175" s="215">
        <f>IF(N175="zákl. přenesená",J175,0)</f>
        <v>0</v>
      </c>
      <c r="BH175" s="215">
        <f>IF(N175="sníž. přenesená",J175,0)</f>
        <v>0</v>
      </c>
      <c r="BI175" s="215">
        <f>IF(N175="nulová",J175,0)</f>
        <v>0</v>
      </c>
      <c r="BJ175" s="15" t="s">
        <v>80</v>
      </c>
      <c r="BK175" s="215">
        <f>ROUND(I175*H175,2)</f>
        <v>0</v>
      </c>
      <c r="BL175" s="15" t="s">
        <v>204</v>
      </c>
      <c r="BM175" s="15" t="s">
        <v>638</v>
      </c>
    </row>
    <row r="176" s="1" customFormat="1" ht="16.5" customHeight="1">
      <c r="B176" s="36"/>
      <c r="C176" s="204" t="s">
        <v>639</v>
      </c>
      <c r="D176" s="204" t="s">
        <v>133</v>
      </c>
      <c r="E176" s="205" t="s">
        <v>640</v>
      </c>
      <c r="F176" s="206" t="s">
        <v>641</v>
      </c>
      <c r="G176" s="207" t="s">
        <v>225</v>
      </c>
      <c r="H176" s="208">
        <v>3</v>
      </c>
      <c r="I176" s="209"/>
      <c r="J176" s="210">
        <f>ROUND(I176*H176,2)</f>
        <v>0</v>
      </c>
      <c r="K176" s="206" t="s">
        <v>1</v>
      </c>
      <c r="L176" s="41"/>
      <c r="M176" s="211" t="s">
        <v>1</v>
      </c>
      <c r="N176" s="212" t="s">
        <v>43</v>
      </c>
      <c r="O176" s="77"/>
      <c r="P176" s="213">
        <f>O176*H176</f>
        <v>0</v>
      </c>
      <c r="Q176" s="213">
        <v>0</v>
      </c>
      <c r="R176" s="213">
        <f>Q176*H176</f>
        <v>0</v>
      </c>
      <c r="S176" s="213">
        <v>0</v>
      </c>
      <c r="T176" s="214">
        <f>S176*H176</f>
        <v>0</v>
      </c>
      <c r="AR176" s="15" t="s">
        <v>204</v>
      </c>
      <c r="AT176" s="15" t="s">
        <v>133</v>
      </c>
      <c r="AU176" s="15" t="s">
        <v>82</v>
      </c>
      <c r="AY176" s="15" t="s">
        <v>130</v>
      </c>
      <c r="BE176" s="215">
        <f>IF(N176="základní",J176,0)</f>
        <v>0</v>
      </c>
      <c r="BF176" s="215">
        <f>IF(N176="snížená",J176,0)</f>
        <v>0</v>
      </c>
      <c r="BG176" s="215">
        <f>IF(N176="zákl. přenesená",J176,0)</f>
        <v>0</v>
      </c>
      <c r="BH176" s="215">
        <f>IF(N176="sníž. přenesená",J176,0)</f>
        <v>0</v>
      </c>
      <c r="BI176" s="215">
        <f>IF(N176="nulová",J176,0)</f>
        <v>0</v>
      </c>
      <c r="BJ176" s="15" t="s">
        <v>80</v>
      </c>
      <c r="BK176" s="215">
        <f>ROUND(I176*H176,2)</f>
        <v>0</v>
      </c>
      <c r="BL176" s="15" t="s">
        <v>204</v>
      </c>
      <c r="BM176" s="15" t="s">
        <v>642</v>
      </c>
    </row>
    <row r="177" s="1" customFormat="1" ht="16.5" customHeight="1">
      <c r="B177" s="36"/>
      <c r="C177" s="204" t="s">
        <v>643</v>
      </c>
      <c r="D177" s="204" t="s">
        <v>133</v>
      </c>
      <c r="E177" s="205" t="s">
        <v>644</v>
      </c>
      <c r="F177" s="206" t="s">
        <v>645</v>
      </c>
      <c r="G177" s="207" t="s">
        <v>225</v>
      </c>
      <c r="H177" s="208">
        <v>20</v>
      </c>
      <c r="I177" s="209"/>
      <c r="J177" s="210">
        <f>ROUND(I177*H177,2)</f>
        <v>0</v>
      </c>
      <c r="K177" s="206" t="s">
        <v>1</v>
      </c>
      <c r="L177" s="41"/>
      <c r="M177" s="211" t="s">
        <v>1</v>
      </c>
      <c r="N177" s="212" t="s">
        <v>43</v>
      </c>
      <c r="O177" s="77"/>
      <c r="P177" s="213">
        <f>O177*H177</f>
        <v>0</v>
      </c>
      <c r="Q177" s="213">
        <v>0</v>
      </c>
      <c r="R177" s="213">
        <f>Q177*H177</f>
        <v>0</v>
      </c>
      <c r="S177" s="213">
        <v>0</v>
      </c>
      <c r="T177" s="214">
        <f>S177*H177</f>
        <v>0</v>
      </c>
      <c r="AR177" s="15" t="s">
        <v>204</v>
      </c>
      <c r="AT177" s="15" t="s">
        <v>133</v>
      </c>
      <c r="AU177" s="15" t="s">
        <v>82</v>
      </c>
      <c r="AY177" s="15" t="s">
        <v>130</v>
      </c>
      <c r="BE177" s="215">
        <f>IF(N177="základní",J177,0)</f>
        <v>0</v>
      </c>
      <c r="BF177" s="215">
        <f>IF(N177="snížená",J177,0)</f>
        <v>0</v>
      </c>
      <c r="BG177" s="215">
        <f>IF(N177="zákl. přenesená",J177,0)</f>
        <v>0</v>
      </c>
      <c r="BH177" s="215">
        <f>IF(N177="sníž. přenesená",J177,0)</f>
        <v>0</v>
      </c>
      <c r="BI177" s="215">
        <f>IF(N177="nulová",J177,0)</f>
        <v>0</v>
      </c>
      <c r="BJ177" s="15" t="s">
        <v>80</v>
      </c>
      <c r="BK177" s="215">
        <f>ROUND(I177*H177,2)</f>
        <v>0</v>
      </c>
      <c r="BL177" s="15" t="s">
        <v>204</v>
      </c>
      <c r="BM177" s="15" t="s">
        <v>646</v>
      </c>
    </row>
    <row r="178" s="1" customFormat="1" ht="16.5" customHeight="1">
      <c r="B178" s="36"/>
      <c r="C178" s="204" t="s">
        <v>647</v>
      </c>
      <c r="D178" s="204" t="s">
        <v>133</v>
      </c>
      <c r="E178" s="205" t="s">
        <v>648</v>
      </c>
      <c r="F178" s="206" t="s">
        <v>649</v>
      </c>
      <c r="G178" s="207" t="s">
        <v>225</v>
      </c>
      <c r="H178" s="208">
        <v>3</v>
      </c>
      <c r="I178" s="209"/>
      <c r="J178" s="210">
        <f>ROUND(I178*H178,2)</f>
        <v>0</v>
      </c>
      <c r="K178" s="206" t="s">
        <v>1</v>
      </c>
      <c r="L178" s="41"/>
      <c r="M178" s="211" t="s">
        <v>1</v>
      </c>
      <c r="N178" s="212" t="s">
        <v>43</v>
      </c>
      <c r="O178" s="77"/>
      <c r="P178" s="213">
        <f>O178*H178</f>
        <v>0</v>
      </c>
      <c r="Q178" s="213">
        <v>0</v>
      </c>
      <c r="R178" s="213">
        <f>Q178*H178</f>
        <v>0</v>
      </c>
      <c r="S178" s="213">
        <v>0</v>
      </c>
      <c r="T178" s="214">
        <f>S178*H178</f>
        <v>0</v>
      </c>
      <c r="AR178" s="15" t="s">
        <v>204</v>
      </c>
      <c r="AT178" s="15" t="s">
        <v>133</v>
      </c>
      <c r="AU178" s="15" t="s">
        <v>82</v>
      </c>
      <c r="AY178" s="15" t="s">
        <v>130</v>
      </c>
      <c r="BE178" s="215">
        <f>IF(N178="základní",J178,0)</f>
        <v>0</v>
      </c>
      <c r="BF178" s="215">
        <f>IF(N178="snížená",J178,0)</f>
        <v>0</v>
      </c>
      <c r="BG178" s="215">
        <f>IF(N178="zákl. přenesená",J178,0)</f>
        <v>0</v>
      </c>
      <c r="BH178" s="215">
        <f>IF(N178="sníž. přenesená",J178,0)</f>
        <v>0</v>
      </c>
      <c r="BI178" s="215">
        <f>IF(N178="nulová",J178,0)</f>
        <v>0</v>
      </c>
      <c r="BJ178" s="15" t="s">
        <v>80</v>
      </c>
      <c r="BK178" s="215">
        <f>ROUND(I178*H178,2)</f>
        <v>0</v>
      </c>
      <c r="BL178" s="15" t="s">
        <v>204</v>
      </c>
      <c r="BM178" s="15" t="s">
        <v>650</v>
      </c>
    </row>
    <row r="179" s="1" customFormat="1" ht="16.5" customHeight="1">
      <c r="B179" s="36"/>
      <c r="C179" s="204" t="s">
        <v>651</v>
      </c>
      <c r="D179" s="204" t="s">
        <v>133</v>
      </c>
      <c r="E179" s="205" t="s">
        <v>652</v>
      </c>
      <c r="F179" s="206" t="s">
        <v>653</v>
      </c>
      <c r="G179" s="207" t="s">
        <v>225</v>
      </c>
      <c r="H179" s="208">
        <v>30</v>
      </c>
      <c r="I179" s="209"/>
      <c r="J179" s="210">
        <f>ROUND(I179*H179,2)</f>
        <v>0</v>
      </c>
      <c r="K179" s="206" t="s">
        <v>1</v>
      </c>
      <c r="L179" s="41"/>
      <c r="M179" s="211" t="s">
        <v>1</v>
      </c>
      <c r="N179" s="212" t="s">
        <v>43</v>
      </c>
      <c r="O179" s="77"/>
      <c r="P179" s="213">
        <f>O179*H179</f>
        <v>0</v>
      </c>
      <c r="Q179" s="213">
        <v>0</v>
      </c>
      <c r="R179" s="213">
        <f>Q179*H179</f>
        <v>0</v>
      </c>
      <c r="S179" s="213">
        <v>0</v>
      </c>
      <c r="T179" s="214">
        <f>S179*H179</f>
        <v>0</v>
      </c>
      <c r="AR179" s="15" t="s">
        <v>204</v>
      </c>
      <c r="AT179" s="15" t="s">
        <v>133</v>
      </c>
      <c r="AU179" s="15" t="s">
        <v>82</v>
      </c>
      <c r="AY179" s="15" t="s">
        <v>130</v>
      </c>
      <c r="BE179" s="215">
        <f>IF(N179="základní",J179,0)</f>
        <v>0</v>
      </c>
      <c r="BF179" s="215">
        <f>IF(N179="snížená",J179,0)</f>
        <v>0</v>
      </c>
      <c r="BG179" s="215">
        <f>IF(N179="zákl. přenesená",J179,0)</f>
        <v>0</v>
      </c>
      <c r="BH179" s="215">
        <f>IF(N179="sníž. přenesená",J179,0)</f>
        <v>0</v>
      </c>
      <c r="BI179" s="215">
        <f>IF(N179="nulová",J179,0)</f>
        <v>0</v>
      </c>
      <c r="BJ179" s="15" t="s">
        <v>80</v>
      </c>
      <c r="BK179" s="215">
        <f>ROUND(I179*H179,2)</f>
        <v>0</v>
      </c>
      <c r="BL179" s="15" t="s">
        <v>204</v>
      </c>
      <c r="BM179" s="15" t="s">
        <v>654</v>
      </c>
    </row>
    <row r="180" s="1" customFormat="1" ht="16.5" customHeight="1">
      <c r="B180" s="36"/>
      <c r="C180" s="204" t="s">
        <v>655</v>
      </c>
      <c r="D180" s="204" t="s">
        <v>133</v>
      </c>
      <c r="E180" s="205" t="s">
        <v>656</v>
      </c>
      <c r="F180" s="206" t="s">
        <v>657</v>
      </c>
      <c r="G180" s="207" t="s">
        <v>225</v>
      </c>
      <c r="H180" s="208">
        <v>35</v>
      </c>
      <c r="I180" s="209"/>
      <c r="J180" s="210">
        <f>ROUND(I180*H180,2)</f>
        <v>0</v>
      </c>
      <c r="K180" s="206" t="s">
        <v>1</v>
      </c>
      <c r="L180" s="41"/>
      <c r="M180" s="211" t="s">
        <v>1</v>
      </c>
      <c r="N180" s="212" t="s">
        <v>43</v>
      </c>
      <c r="O180" s="77"/>
      <c r="P180" s="213">
        <f>O180*H180</f>
        <v>0</v>
      </c>
      <c r="Q180" s="213">
        <v>0</v>
      </c>
      <c r="R180" s="213">
        <f>Q180*H180</f>
        <v>0</v>
      </c>
      <c r="S180" s="213">
        <v>0</v>
      </c>
      <c r="T180" s="214">
        <f>S180*H180</f>
        <v>0</v>
      </c>
      <c r="AR180" s="15" t="s">
        <v>204</v>
      </c>
      <c r="AT180" s="15" t="s">
        <v>133</v>
      </c>
      <c r="AU180" s="15" t="s">
        <v>82</v>
      </c>
      <c r="AY180" s="15" t="s">
        <v>130</v>
      </c>
      <c r="BE180" s="215">
        <f>IF(N180="základní",J180,0)</f>
        <v>0</v>
      </c>
      <c r="BF180" s="215">
        <f>IF(N180="snížená",J180,0)</f>
        <v>0</v>
      </c>
      <c r="BG180" s="215">
        <f>IF(N180="zákl. přenesená",J180,0)</f>
        <v>0</v>
      </c>
      <c r="BH180" s="215">
        <f>IF(N180="sníž. přenesená",J180,0)</f>
        <v>0</v>
      </c>
      <c r="BI180" s="215">
        <f>IF(N180="nulová",J180,0)</f>
        <v>0</v>
      </c>
      <c r="BJ180" s="15" t="s">
        <v>80</v>
      </c>
      <c r="BK180" s="215">
        <f>ROUND(I180*H180,2)</f>
        <v>0</v>
      </c>
      <c r="BL180" s="15" t="s">
        <v>204</v>
      </c>
      <c r="BM180" s="15" t="s">
        <v>658</v>
      </c>
    </row>
    <row r="181" s="1" customFormat="1" ht="16.5" customHeight="1">
      <c r="B181" s="36"/>
      <c r="C181" s="204" t="s">
        <v>659</v>
      </c>
      <c r="D181" s="204" t="s">
        <v>133</v>
      </c>
      <c r="E181" s="205" t="s">
        <v>660</v>
      </c>
      <c r="F181" s="206" t="s">
        <v>661</v>
      </c>
      <c r="G181" s="207" t="s">
        <v>153</v>
      </c>
      <c r="H181" s="208">
        <v>2</v>
      </c>
      <c r="I181" s="209"/>
      <c r="J181" s="210">
        <f>ROUND(I181*H181,2)</f>
        <v>0</v>
      </c>
      <c r="K181" s="206" t="s">
        <v>1</v>
      </c>
      <c r="L181" s="41"/>
      <c r="M181" s="211" t="s">
        <v>1</v>
      </c>
      <c r="N181" s="212" t="s">
        <v>43</v>
      </c>
      <c r="O181" s="77"/>
      <c r="P181" s="213">
        <f>O181*H181</f>
        <v>0</v>
      </c>
      <c r="Q181" s="213">
        <v>0</v>
      </c>
      <c r="R181" s="213">
        <f>Q181*H181</f>
        <v>0</v>
      </c>
      <c r="S181" s="213">
        <v>0</v>
      </c>
      <c r="T181" s="214">
        <f>S181*H181</f>
        <v>0</v>
      </c>
      <c r="AR181" s="15" t="s">
        <v>204</v>
      </c>
      <c r="AT181" s="15" t="s">
        <v>133</v>
      </c>
      <c r="AU181" s="15" t="s">
        <v>82</v>
      </c>
      <c r="AY181" s="15" t="s">
        <v>130</v>
      </c>
      <c r="BE181" s="215">
        <f>IF(N181="základní",J181,0)</f>
        <v>0</v>
      </c>
      <c r="BF181" s="215">
        <f>IF(N181="snížená",J181,0)</f>
        <v>0</v>
      </c>
      <c r="BG181" s="215">
        <f>IF(N181="zákl. přenesená",J181,0)</f>
        <v>0</v>
      </c>
      <c r="BH181" s="215">
        <f>IF(N181="sníž. přenesená",J181,0)</f>
        <v>0</v>
      </c>
      <c r="BI181" s="215">
        <f>IF(N181="nulová",J181,0)</f>
        <v>0</v>
      </c>
      <c r="BJ181" s="15" t="s">
        <v>80</v>
      </c>
      <c r="BK181" s="215">
        <f>ROUND(I181*H181,2)</f>
        <v>0</v>
      </c>
      <c r="BL181" s="15" t="s">
        <v>204</v>
      </c>
      <c r="BM181" s="15" t="s">
        <v>662</v>
      </c>
    </row>
    <row r="182" s="1" customFormat="1" ht="16.5" customHeight="1">
      <c r="B182" s="36"/>
      <c r="C182" s="204" t="s">
        <v>663</v>
      </c>
      <c r="D182" s="204" t="s">
        <v>133</v>
      </c>
      <c r="E182" s="205" t="s">
        <v>664</v>
      </c>
      <c r="F182" s="206" t="s">
        <v>665</v>
      </c>
      <c r="G182" s="207" t="s">
        <v>153</v>
      </c>
      <c r="H182" s="208">
        <v>2</v>
      </c>
      <c r="I182" s="209"/>
      <c r="J182" s="210">
        <f>ROUND(I182*H182,2)</f>
        <v>0</v>
      </c>
      <c r="K182" s="206" t="s">
        <v>1</v>
      </c>
      <c r="L182" s="41"/>
      <c r="M182" s="211" t="s">
        <v>1</v>
      </c>
      <c r="N182" s="212" t="s">
        <v>43</v>
      </c>
      <c r="O182" s="77"/>
      <c r="P182" s="213">
        <f>O182*H182</f>
        <v>0</v>
      </c>
      <c r="Q182" s="213">
        <v>0</v>
      </c>
      <c r="R182" s="213">
        <f>Q182*H182</f>
        <v>0</v>
      </c>
      <c r="S182" s="213">
        <v>0</v>
      </c>
      <c r="T182" s="214">
        <f>S182*H182</f>
        <v>0</v>
      </c>
      <c r="AR182" s="15" t="s">
        <v>204</v>
      </c>
      <c r="AT182" s="15" t="s">
        <v>133</v>
      </c>
      <c r="AU182" s="15" t="s">
        <v>82</v>
      </c>
      <c r="AY182" s="15" t="s">
        <v>130</v>
      </c>
      <c r="BE182" s="215">
        <f>IF(N182="základní",J182,0)</f>
        <v>0</v>
      </c>
      <c r="BF182" s="215">
        <f>IF(N182="snížená",J182,0)</f>
        <v>0</v>
      </c>
      <c r="BG182" s="215">
        <f>IF(N182="zákl. přenesená",J182,0)</f>
        <v>0</v>
      </c>
      <c r="BH182" s="215">
        <f>IF(N182="sníž. přenesená",J182,0)</f>
        <v>0</v>
      </c>
      <c r="BI182" s="215">
        <f>IF(N182="nulová",J182,0)</f>
        <v>0</v>
      </c>
      <c r="BJ182" s="15" t="s">
        <v>80</v>
      </c>
      <c r="BK182" s="215">
        <f>ROUND(I182*H182,2)</f>
        <v>0</v>
      </c>
      <c r="BL182" s="15" t="s">
        <v>204</v>
      </c>
      <c r="BM182" s="15" t="s">
        <v>666</v>
      </c>
    </row>
    <row r="183" s="1" customFormat="1" ht="16.5" customHeight="1">
      <c r="B183" s="36"/>
      <c r="C183" s="204" t="s">
        <v>667</v>
      </c>
      <c r="D183" s="204" t="s">
        <v>133</v>
      </c>
      <c r="E183" s="205" t="s">
        <v>668</v>
      </c>
      <c r="F183" s="206" t="s">
        <v>669</v>
      </c>
      <c r="G183" s="207" t="s">
        <v>153</v>
      </c>
      <c r="H183" s="208">
        <v>5</v>
      </c>
      <c r="I183" s="209"/>
      <c r="J183" s="210">
        <f>ROUND(I183*H183,2)</f>
        <v>0</v>
      </c>
      <c r="K183" s="206" t="s">
        <v>1</v>
      </c>
      <c r="L183" s="41"/>
      <c r="M183" s="211" t="s">
        <v>1</v>
      </c>
      <c r="N183" s="212" t="s">
        <v>43</v>
      </c>
      <c r="O183" s="77"/>
      <c r="P183" s="213">
        <f>O183*H183</f>
        <v>0</v>
      </c>
      <c r="Q183" s="213">
        <v>0</v>
      </c>
      <c r="R183" s="213">
        <f>Q183*H183</f>
        <v>0</v>
      </c>
      <c r="S183" s="213">
        <v>0</v>
      </c>
      <c r="T183" s="214">
        <f>S183*H183</f>
        <v>0</v>
      </c>
      <c r="AR183" s="15" t="s">
        <v>204</v>
      </c>
      <c r="AT183" s="15" t="s">
        <v>133</v>
      </c>
      <c r="AU183" s="15" t="s">
        <v>82</v>
      </c>
      <c r="AY183" s="15" t="s">
        <v>130</v>
      </c>
      <c r="BE183" s="215">
        <f>IF(N183="základní",J183,0)</f>
        <v>0</v>
      </c>
      <c r="BF183" s="215">
        <f>IF(N183="snížená",J183,0)</f>
        <v>0</v>
      </c>
      <c r="BG183" s="215">
        <f>IF(N183="zákl. přenesená",J183,0)</f>
        <v>0</v>
      </c>
      <c r="BH183" s="215">
        <f>IF(N183="sníž. přenesená",J183,0)</f>
        <v>0</v>
      </c>
      <c r="BI183" s="215">
        <f>IF(N183="nulová",J183,0)</f>
        <v>0</v>
      </c>
      <c r="BJ183" s="15" t="s">
        <v>80</v>
      </c>
      <c r="BK183" s="215">
        <f>ROUND(I183*H183,2)</f>
        <v>0</v>
      </c>
      <c r="BL183" s="15" t="s">
        <v>204</v>
      </c>
      <c r="BM183" s="15" t="s">
        <v>670</v>
      </c>
    </row>
    <row r="184" s="1" customFormat="1" ht="16.5" customHeight="1">
      <c r="B184" s="36"/>
      <c r="C184" s="204" t="s">
        <v>671</v>
      </c>
      <c r="D184" s="204" t="s">
        <v>133</v>
      </c>
      <c r="E184" s="205" t="s">
        <v>672</v>
      </c>
      <c r="F184" s="206" t="s">
        <v>673</v>
      </c>
      <c r="G184" s="207" t="s">
        <v>153</v>
      </c>
      <c r="H184" s="208">
        <v>2</v>
      </c>
      <c r="I184" s="209"/>
      <c r="J184" s="210">
        <f>ROUND(I184*H184,2)</f>
        <v>0</v>
      </c>
      <c r="K184" s="206" t="s">
        <v>1</v>
      </c>
      <c r="L184" s="41"/>
      <c r="M184" s="211" t="s">
        <v>1</v>
      </c>
      <c r="N184" s="212" t="s">
        <v>43</v>
      </c>
      <c r="O184" s="77"/>
      <c r="P184" s="213">
        <f>O184*H184</f>
        <v>0</v>
      </c>
      <c r="Q184" s="213">
        <v>0</v>
      </c>
      <c r="R184" s="213">
        <f>Q184*H184</f>
        <v>0</v>
      </c>
      <c r="S184" s="213">
        <v>0</v>
      </c>
      <c r="T184" s="214">
        <f>S184*H184</f>
        <v>0</v>
      </c>
      <c r="AR184" s="15" t="s">
        <v>204</v>
      </c>
      <c r="AT184" s="15" t="s">
        <v>133</v>
      </c>
      <c r="AU184" s="15" t="s">
        <v>82</v>
      </c>
      <c r="AY184" s="15" t="s">
        <v>130</v>
      </c>
      <c r="BE184" s="215">
        <f>IF(N184="základní",J184,0)</f>
        <v>0</v>
      </c>
      <c r="BF184" s="215">
        <f>IF(N184="snížená",J184,0)</f>
        <v>0</v>
      </c>
      <c r="BG184" s="215">
        <f>IF(N184="zákl. přenesená",J184,0)</f>
        <v>0</v>
      </c>
      <c r="BH184" s="215">
        <f>IF(N184="sníž. přenesená",J184,0)</f>
        <v>0</v>
      </c>
      <c r="BI184" s="215">
        <f>IF(N184="nulová",J184,0)</f>
        <v>0</v>
      </c>
      <c r="BJ184" s="15" t="s">
        <v>80</v>
      </c>
      <c r="BK184" s="215">
        <f>ROUND(I184*H184,2)</f>
        <v>0</v>
      </c>
      <c r="BL184" s="15" t="s">
        <v>204</v>
      </c>
      <c r="BM184" s="15" t="s">
        <v>674</v>
      </c>
    </row>
    <row r="185" s="1" customFormat="1" ht="16.5" customHeight="1">
      <c r="B185" s="36"/>
      <c r="C185" s="204" t="s">
        <v>675</v>
      </c>
      <c r="D185" s="204" t="s">
        <v>133</v>
      </c>
      <c r="E185" s="205" t="s">
        <v>676</v>
      </c>
      <c r="F185" s="206" t="s">
        <v>677</v>
      </c>
      <c r="G185" s="207" t="s">
        <v>153</v>
      </c>
      <c r="H185" s="208">
        <v>4</v>
      </c>
      <c r="I185" s="209"/>
      <c r="J185" s="210">
        <f>ROUND(I185*H185,2)</f>
        <v>0</v>
      </c>
      <c r="K185" s="206" t="s">
        <v>1</v>
      </c>
      <c r="L185" s="41"/>
      <c r="M185" s="211" t="s">
        <v>1</v>
      </c>
      <c r="N185" s="212" t="s">
        <v>43</v>
      </c>
      <c r="O185" s="77"/>
      <c r="P185" s="213">
        <f>O185*H185</f>
        <v>0</v>
      </c>
      <c r="Q185" s="213">
        <v>0</v>
      </c>
      <c r="R185" s="213">
        <f>Q185*H185</f>
        <v>0</v>
      </c>
      <c r="S185" s="213">
        <v>0</v>
      </c>
      <c r="T185" s="214">
        <f>S185*H185</f>
        <v>0</v>
      </c>
      <c r="AR185" s="15" t="s">
        <v>204</v>
      </c>
      <c r="AT185" s="15" t="s">
        <v>133</v>
      </c>
      <c r="AU185" s="15" t="s">
        <v>82</v>
      </c>
      <c r="AY185" s="15" t="s">
        <v>130</v>
      </c>
      <c r="BE185" s="215">
        <f>IF(N185="základní",J185,0)</f>
        <v>0</v>
      </c>
      <c r="BF185" s="215">
        <f>IF(N185="snížená",J185,0)</f>
        <v>0</v>
      </c>
      <c r="BG185" s="215">
        <f>IF(N185="zákl. přenesená",J185,0)</f>
        <v>0</v>
      </c>
      <c r="BH185" s="215">
        <f>IF(N185="sníž. přenesená",J185,0)</f>
        <v>0</v>
      </c>
      <c r="BI185" s="215">
        <f>IF(N185="nulová",J185,0)</f>
        <v>0</v>
      </c>
      <c r="BJ185" s="15" t="s">
        <v>80</v>
      </c>
      <c r="BK185" s="215">
        <f>ROUND(I185*H185,2)</f>
        <v>0</v>
      </c>
      <c r="BL185" s="15" t="s">
        <v>204</v>
      </c>
      <c r="BM185" s="15" t="s">
        <v>678</v>
      </c>
    </row>
    <row r="186" s="1" customFormat="1" ht="16.5" customHeight="1">
      <c r="B186" s="36"/>
      <c r="C186" s="204" t="s">
        <v>679</v>
      </c>
      <c r="D186" s="204" t="s">
        <v>133</v>
      </c>
      <c r="E186" s="205" t="s">
        <v>680</v>
      </c>
      <c r="F186" s="206" t="s">
        <v>681</v>
      </c>
      <c r="G186" s="207" t="s">
        <v>153</v>
      </c>
      <c r="H186" s="208">
        <v>6</v>
      </c>
      <c r="I186" s="209"/>
      <c r="J186" s="210">
        <f>ROUND(I186*H186,2)</f>
        <v>0</v>
      </c>
      <c r="K186" s="206" t="s">
        <v>1</v>
      </c>
      <c r="L186" s="41"/>
      <c r="M186" s="211" t="s">
        <v>1</v>
      </c>
      <c r="N186" s="212" t="s">
        <v>43</v>
      </c>
      <c r="O186" s="77"/>
      <c r="P186" s="213">
        <f>O186*H186</f>
        <v>0</v>
      </c>
      <c r="Q186" s="213">
        <v>0</v>
      </c>
      <c r="R186" s="213">
        <f>Q186*H186</f>
        <v>0</v>
      </c>
      <c r="S186" s="213">
        <v>0</v>
      </c>
      <c r="T186" s="214">
        <f>S186*H186</f>
        <v>0</v>
      </c>
      <c r="AR186" s="15" t="s">
        <v>204</v>
      </c>
      <c r="AT186" s="15" t="s">
        <v>133</v>
      </c>
      <c r="AU186" s="15" t="s">
        <v>82</v>
      </c>
      <c r="AY186" s="15" t="s">
        <v>130</v>
      </c>
      <c r="BE186" s="215">
        <f>IF(N186="základní",J186,0)</f>
        <v>0</v>
      </c>
      <c r="BF186" s="215">
        <f>IF(N186="snížená",J186,0)</f>
        <v>0</v>
      </c>
      <c r="BG186" s="215">
        <f>IF(N186="zákl. přenesená",J186,0)</f>
        <v>0</v>
      </c>
      <c r="BH186" s="215">
        <f>IF(N186="sníž. přenesená",J186,0)</f>
        <v>0</v>
      </c>
      <c r="BI186" s="215">
        <f>IF(N186="nulová",J186,0)</f>
        <v>0</v>
      </c>
      <c r="BJ186" s="15" t="s">
        <v>80</v>
      </c>
      <c r="BK186" s="215">
        <f>ROUND(I186*H186,2)</f>
        <v>0</v>
      </c>
      <c r="BL186" s="15" t="s">
        <v>204</v>
      </c>
      <c r="BM186" s="15" t="s">
        <v>682</v>
      </c>
    </row>
    <row r="187" s="1" customFormat="1" ht="16.5" customHeight="1">
      <c r="B187" s="36"/>
      <c r="C187" s="204" t="s">
        <v>683</v>
      </c>
      <c r="D187" s="204" t="s">
        <v>133</v>
      </c>
      <c r="E187" s="205" t="s">
        <v>684</v>
      </c>
      <c r="F187" s="206" t="s">
        <v>685</v>
      </c>
      <c r="G187" s="207" t="s">
        <v>225</v>
      </c>
      <c r="H187" s="208">
        <v>5</v>
      </c>
      <c r="I187" s="209"/>
      <c r="J187" s="210">
        <f>ROUND(I187*H187,2)</f>
        <v>0</v>
      </c>
      <c r="K187" s="206" t="s">
        <v>1</v>
      </c>
      <c r="L187" s="41"/>
      <c r="M187" s="211" t="s">
        <v>1</v>
      </c>
      <c r="N187" s="212" t="s">
        <v>43</v>
      </c>
      <c r="O187" s="77"/>
      <c r="P187" s="213">
        <f>O187*H187</f>
        <v>0</v>
      </c>
      <c r="Q187" s="213">
        <v>0</v>
      </c>
      <c r="R187" s="213">
        <f>Q187*H187</f>
        <v>0</v>
      </c>
      <c r="S187" s="213">
        <v>0</v>
      </c>
      <c r="T187" s="214">
        <f>S187*H187</f>
        <v>0</v>
      </c>
      <c r="AR187" s="15" t="s">
        <v>204</v>
      </c>
      <c r="AT187" s="15" t="s">
        <v>133</v>
      </c>
      <c r="AU187" s="15" t="s">
        <v>82</v>
      </c>
      <c r="AY187" s="15" t="s">
        <v>130</v>
      </c>
      <c r="BE187" s="215">
        <f>IF(N187="základní",J187,0)</f>
        <v>0</v>
      </c>
      <c r="BF187" s="215">
        <f>IF(N187="snížená",J187,0)</f>
        <v>0</v>
      </c>
      <c r="BG187" s="215">
        <f>IF(N187="zákl. přenesená",J187,0)</f>
        <v>0</v>
      </c>
      <c r="BH187" s="215">
        <f>IF(N187="sníž. přenesená",J187,0)</f>
        <v>0</v>
      </c>
      <c r="BI187" s="215">
        <f>IF(N187="nulová",J187,0)</f>
        <v>0</v>
      </c>
      <c r="BJ187" s="15" t="s">
        <v>80</v>
      </c>
      <c r="BK187" s="215">
        <f>ROUND(I187*H187,2)</f>
        <v>0</v>
      </c>
      <c r="BL187" s="15" t="s">
        <v>204</v>
      </c>
      <c r="BM187" s="15" t="s">
        <v>686</v>
      </c>
    </row>
    <row r="188" s="1" customFormat="1" ht="16.5" customHeight="1">
      <c r="B188" s="36"/>
      <c r="C188" s="204" t="s">
        <v>687</v>
      </c>
      <c r="D188" s="204" t="s">
        <v>133</v>
      </c>
      <c r="E188" s="205" t="s">
        <v>688</v>
      </c>
      <c r="F188" s="206" t="s">
        <v>689</v>
      </c>
      <c r="G188" s="207" t="s">
        <v>225</v>
      </c>
      <c r="H188" s="208">
        <v>10</v>
      </c>
      <c r="I188" s="209"/>
      <c r="J188" s="210">
        <f>ROUND(I188*H188,2)</f>
        <v>0</v>
      </c>
      <c r="K188" s="206" t="s">
        <v>1</v>
      </c>
      <c r="L188" s="41"/>
      <c r="M188" s="211" t="s">
        <v>1</v>
      </c>
      <c r="N188" s="212" t="s">
        <v>43</v>
      </c>
      <c r="O188" s="77"/>
      <c r="P188" s="213">
        <f>O188*H188</f>
        <v>0</v>
      </c>
      <c r="Q188" s="213">
        <v>0</v>
      </c>
      <c r="R188" s="213">
        <f>Q188*H188</f>
        <v>0</v>
      </c>
      <c r="S188" s="213">
        <v>0</v>
      </c>
      <c r="T188" s="214">
        <f>S188*H188</f>
        <v>0</v>
      </c>
      <c r="AR188" s="15" t="s">
        <v>204</v>
      </c>
      <c r="AT188" s="15" t="s">
        <v>133</v>
      </c>
      <c r="AU188" s="15" t="s">
        <v>82</v>
      </c>
      <c r="AY188" s="15" t="s">
        <v>130</v>
      </c>
      <c r="BE188" s="215">
        <f>IF(N188="základní",J188,0)</f>
        <v>0</v>
      </c>
      <c r="BF188" s="215">
        <f>IF(N188="snížená",J188,0)</f>
        <v>0</v>
      </c>
      <c r="BG188" s="215">
        <f>IF(N188="zákl. přenesená",J188,0)</f>
        <v>0</v>
      </c>
      <c r="BH188" s="215">
        <f>IF(N188="sníž. přenesená",J188,0)</f>
        <v>0</v>
      </c>
      <c r="BI188" s="215">
        <f>IF(N188="nulová",J188,0)</f>
        <v>0</v>
      </c>
      <c r="BJ188" s="15" t="s">
        <v>80</v>
      </c>
      <c r="BK188" s="215">
        <f>ROUND(I188*H188,2)</f>
        <v>0</v>
      </c>
      <c r="BL188" s="15" t="s">
        <v>204</v>
      </c>
      <c r="BM188" s="15" t="s">
        <v>690</v>
      </c>
    </row>
    <row r="189" s="1" customFormat="1" ht="16.5" customHeight="1">
      <c r="B189" s="36"/>
      <c r="C189" s="204" t="s">
        <v>691</v>
      </c>
      <c r="D189" s="204" t="s">
        <v>133</v>
      </c>
      <c r="E189" s="205" t="s">
        <v>692</v>
      </c>
      <c r="F189" s="206" t="s">
        <v>693</v>
      </c>
      <c r="G189" s="207" t="s">
        <v>153</v>
      </c>
      <c r="H189" s="208">
        <v>4</v>
      </c>
      <c r="I189" s="209"/>
      <c r="J189" s="210">
        <f>ROUND(I189*H189,2)</f>
        <v>0</v>
      </c>
      <c r="K189" s="206" t="s">
        <v>1</v>
      </c>
      <c r="L189" s="41"/>
      <c r="M189" s="211" t="s">
        <v>1</v>
      </c>
      <c r="N189" s="212" t="s">
        <v>43</v>
      </c>
      <c r="O189" s="77"/>
      <c r="P189" s="213">
        <f>O189*H189</f>
        <v>0</v>
      </c>
      <c r="Q189" s="213">
        <v>0</v>
      </c>
      <c r="R189" s="213">
        <f>Q189*H189</f>
        <v>0</v>
      </c>
      <c r="S189" s="213">
        <v>0</v>
      </c>
      <c r="T189" s="214">
        <f>S189*H189</f>
        <v>0</v>
      </c>
      <c r="AR189" s="15" t="s">
        <v>204</v>
      </c>
      <c r="AT189" s="15" t="s">
        <v>133</v>
      </c>
      <c r="AU189" s="15" t="s">
        <v>82</v>
      </c>
      <c r="AY189" s="15" t="s">
        <v>130</v>
      </c>
      <c r="BE189" s="215">
        <f>IF(N189="základní",J189,0)</f>
        <v>0</v>
      </c>
      <c r="BF189" s="215">
        <f>IF(N189="snížená",J189,0)</f>
        <v>0</v>
      </c>
      <c r="BG189" s="215">
        <f>IF(N189="zákl. přenesená",J189,0)</f>
        <v>0</v>
      </c>
      <c r="BH189" s="215">
        <f>IF(N189="sníž. přenesená",J189,0)</f>
        <v>0</v>
      </c>
      <c r="BI189" s="215">
        <f>IF(N189="nulová",J189,0)</f>
        <v>0</v>
      </c>
      <c r="BJ189" s="15" t="s">
        <v>80</v>
      </c>
      <c r="BK189" s="215">
        <f>ROUND(I189*H189,2)</f>
        <v>0</v>
      </c>
      <c r="BL189" s="15" t="s">
        <v>204</v>
      </c>
      <c r="BM189" s="15" t="s">
        <v>694</v>
      </c>
    </row>
    <row r="190" s="1" customFormat="1" ht="16.5" customHeight="1">
      <c r="B190" s="36"/>
      <c r="C190" s="204" t="s">
        <v>695</v>
      </c>
      <c r="D190" s="204" t="s">
        <v>133</v>
      </c>
      <c r="E190" s="205" t="s">
        <v>696</v>
      </c>
      <c r="F190" s="206" t="s">
        <v>697</v>
      </c>
      <c r="G190" s="207" t="s">
        <v>153</v>
      </c>
      <c r="H190" s="208">
        <v>2</v>
      </c>
      <c r="I190" s="209"/>
      <c r="J190" s="210">
        <f>ROUND(I190*H190,2)</f>
        <v>0</v>
      </c>
      <c r="K190" s="206" t="s">
        <v>1</v>
      </c>
      <c r="L190" s="41"/>
      <c r="M190" s="211" t="s">
        <v>1</v>
      </c>
      <c r="N190" s="212" t="s">
        <v>43</v>
      </c>
      <c r="O190" s="77"/>
      <c r="P190" s="213">
        <f>O190*H190</f>
        <v>0</v>
      </c>
      <c r="Q190" s="213">
        <v>0</v>
      </c>
      <c r="R190" s="213">
        <f>Q190*H190</f>
        <v>0</v>
      </c>
      <c r="S190" s="213">
        <v>0</v>
      </c>
      <c r="T190" s="214">
        <f>S190*H190</f>
        <v>0</v>
      </c>
      <c r="AR190" s="15" t="s">
        <v>204</v>
      </c>
      <c r="AT190" s="15" t="s">
        <v>133</v>
      </c>
      <c r="AU190" s="15" t="s">
        <v>82</v>
      </c>
      <c r="AY190" s="15" t="s">
        <v>130</v>
      </c>
      <c r="BE190" s="215">
        <f>IF(N190="základní",J190,0)</f>
        <v>0</v>
      </c>
      <c r="BF190" s="215">
        <f>IF(N190="snížená",J190,0)</f>
        <v>0</v>
      </c>
      <c r="BG190" s="215">
        <f>IF(N190="zákl. přenesená",J190,0)</f>
        <v>0</v>
      </c>
      <c r="BH190" s="215">
        <f>IF(N190="sníž. přenesená",J190,0)</f>
        <v>0</v>
      </c>
      <c r="BI190" s="215">
        <f>IF(N190="nulová",J190,0)</f>
        <v>0</v>
      </c>
      <c r="BJ190" s="15" t="s">
        <v>80</v>
      </c>
      <c r="BK190" s="215">
        <f>ROUND(I190*H190,2)</f>
        <v>0</v>
      </c>
      <c r="BL190" s="15" t="s">
        <v>204</v>
      </c>
      <c r="BM190" s="15" t="s">
        <v>698</v>
      </c>
    </row>
    <row r="191" s="1" customFormat="1" ht="16.5" customHeight="1">
      <c r="B191" s="36"/>
      <c r="C191" s="204" t="s">
        <v>699</v>
      </c>
      <c r="D191" s="204" t="s">
        <v>133</v>
      </c>
      <c r="E191" s="205" t="s">
        <v>700</v>
      </c>
      <c r="F191" s="206" t="s">
        <v>701</v>
      </c>
      <c r="G191" s="207" t="s">
        <v>153</v>
      </c>
      <c r="H191" s="208">
        <v>6</v>
      </c>
      <c r="I191" s="209"/>
      <c r="J191" s="210">
        <f>ROUND(I191*H191,2)</f>
        <v>0</v>
      </c>
      <c r="K191" s="206" t="s">
        <v>1</v>
      </c>
      <c r="L191" s="41"/>
      <c r="M191" s="211" t="s">
        <v>1</v>
      </c>
      <c r="N191" s="212" t="s">
        <v>43</v>
      </c>
      <c r="O191" s="77"/>
      <c r="P191" s="213">
        <f>O191*H191</f>
        <v>0</v>
      </c>
      <c r="Q191" s="213">
        <v>0</v>
      </c>
      <c r="R191" s="213">
        <f>Q191*H191</f>
        <v>0</v>
      </c>
      <c r="S191" s="213">
        <v>0</v>
      </c>
      <c r="T191" s="214">
        <f>S191*H191</f>
        <v>0</v>
      </c>
      <c r="AR191" s="15" t="s">
        <v>204</v>
      </c>
      <c r="AT191" s="15" t="s">
        <v>133</v>
      </c>
      <c r="AU191" s="15" t="s">
        <v>82</v>
      </c>
      <c r="AY191" s="15" t="s">
        <v>130</v>
      </c>
      <c r="BE191" s="215">
        <f>IF(N191="základní",J191,0)</f>
        <v>0</v>
      </c>
      <c r="BF191" s="215">
        <f>IF(N191="snížená",J191,0)</f>
        <v>0</v>
      </c>
      <c r="BG191" s="215">
        <f>IF(N191="zákl. přenesená",J191,0)</f>
        <v>0</v>
      </c>
      <c r="BH191" s="215">
        <f>IF(N191="sníž. přenesená",J191,0)</f>
        <v>0</v>
      </c>
      <c r="BI191" s="215">
        <f>IF(N191="nulová",J191,0)</f>
        <v>0</v>
      </c>
      <c r="BJ191" s="15" t="s">
        <v>80</v>
      </c>
      <c r="BK191" s="215">
        <f>ROUND(I191*H191,2)</f>
        <v>0</v>
      </c>
      <c r="BL191" s="15" t="s">
        <v>204</v>
      </c>
      <c r="BM191" s="15" t="s">
        <v>702</v>
      </c>
    </row>
    <row r="192" s="1" customFormat="1" ht="16.5" customHeight="1">
      <c r="B192" s="36"/>
      <c r="C192" s="204" t="s">
        <v>703</v>
      </c>
      <c r="D192" s="204" t="s">
        <v>133</v>
      </c>
      <c r="E192" s="205" t="s">
        <v>704</v>
      </c>
      <c r="F192" s="206" t="s">
        <v>705</v>
      </c>
      <c r="G192" s="207" t="s">
        <v>153</v>
      </c>
      <c r="H192" s="208">
        <v>9</v>
      </c>
      <c r="I192" s="209"/>
      <c r="J192" s="210">
        <f>ROUND(I192*H192,2)</f>
        <v>0</v>
      </c>
      <c r="K192" s="206" t="s">
        <v>1</v>
      </c>
      <c r="L192" s="41"/>
      <c r="M192" s="211" t="s">
        <v>1</v>
      </c>
      <c r="N192" s="212" t="s">
        <v>43</v>
      </c>
      <c r="O192" s="77"/>
      <c r="P192" s="213">
        <f>O192*H192</f>
        <v>0</v>
      </c>
      <c r="Q192" s="213">
        <v>0</v>
      </c>
      <c r="R192" s="213">
        <f>Q192*H192</f>
        <v>0</v>
      </c>
      <c r="S192" s="213">
        <v>0</v>
      </c>
      <c r="T192" s="214">
        <f>S192*H192</f>
        <v>0</v>
      </c>
      <c r="AR192" s="15" t="s">
        <v>204</v>
      </c>
      <c r="AT192" s="15" t="s">
        <v>133</v>
      </c>
      <c r="AU192" s="15" t="s">
        <v>82</v>
      </c>
      <c r="AY192" s="15" t="s">
        <v>130</v>
      </c>
      <c r="BE192" s="215">
        <f>IF(N192="základní",J192,0)</f>
        <v>0</v>
      </c>
      <c r="BF192" s="215">
        <f>IF(N192="snížená",J192,0)</f>
        <v>0</v>
      </c>
      <c r="BG192" s="215">
        <f>IF(N192="zákl. přenesená",J192,0)</f>
        <v>0</v>
      </c>
      <c r="BH192" s="215">
        <f>IF(N192="sníž. přenesená",J192,0)</f>
        <v>0</v>
      </c>
      <c r="BI192" s="215">
        <f>IF(N192="nulová",J192,0)</f>
        <v>0</v>
      </c>
      <c r="BJ192" s="15" t="s">
        <v>80</v>
      </c>
      <c r="BK192" s="215">
        <f>ROUND(I192*H192,2)</f>
        <v>0</v>
      </c>
      <c r="BL192" s="15" t="s">
        <v>204</v>
      </c>
      <c r="BM192" s="15" t="s">
        <v>706</v>
      </c>
    </row>
    <row r="193" s="1" customFormat="1" ht="16.5" customHeight="1">
      <c r="B193" s="36"/>
      <c r="C193" s="204" t="s">
        <v>707</v>
      </c>
      <c r="D193" s="204" t="s">
        <v>133</v>
      </c>
      <c r="E193" s="205" t="s">
        <v>708</v>
      </c>
      <c r="F193" s="206" t="s">
        <v>709</v>
      </c>
      <c r="G193" s="207" t="s">
        <v>153</v>
      </c>
      <c r="H193" s="208">
        <v>2</v>
      </c>
      <c r="I193" s="209"/>
      <c r="J193" s="210">
        <f>ROUND(I193*H193,2)</f>
        <v>0</v>
      </c>
      <c r="K193" s="206" t="s">
        <v>1</v>
      </c>
      <c r="L193" s="41"/>
      <c r="M193" s="211" t="s">
        <v>1</v>
      </c>
      <c r="N193" s="212" t="s">
        <v>43</v>
      </c>
      <c r="O193" s="77"/>
      <c r="P193" s="213">
        <f>O193*H193</f>
        <v>0</v>
      </c>
      <c r="Q193" s="213">
        <v>0</v>
      </c>
      <c r="R193" s="213">
        <f>Q193*H193</f>
        <v>0</v>
      </c>
      <c r="S193" s="213">
        <v>0</v>
      </c>
      <c r="T193" s="214">
        <f>S193*H193</f>
        <v>0</v>
      </c>
      <c r="AR193" s="15" t="s">
        <v>204</v>
      </c>
      <c r="AT193" s="15" t="s">
        <v>133</v>
      </c>
      <c r="AU193" s="15" t="s">
        <v>82</v>
      </c>
      <c r="AY193" s="15" t="s">
        <v>130</v>
      </c>
      <c r="BE193" s="215">
        <f>IF(N193="základní",J193,0)</f>
        <v>0</v>
      </c>
      <c r="BF193" s="215">
        <f>IF(N193="snížená",J193,0)</f>
        <v>0</v>
      </c>
      <c r="BG193" s="215">
        <f>IF(N193="zákl. přenesená",J193,0)</f>
        <v>0</v>
      </c>
      <c r="BH193" s="215">
        <f>IF(N193="sníž. přenesená",J193,0)</f>
        <v>0</v>
      </c>
      <c r="BI193" s="215">
        <f>IF(N193="nulová",J193,0)</f>
        <v>0</v>
      </c>
      <c r="BJ193" s="15" t="s">
        <v>80</v>
      </c>
      <c r="BK193" s="215">
        <f>ROUND(I193*H193,2)</f>
        <v>0</v>
      </c>
      <c r="BL193" s="15" t="s">
        <v>204</v>
      </c>
      <c r="BM193" s="15" t="s">
        <v>710</v>
      </c>
    </row>
    <row r="194" s="1" customFormat="1" ht="16.5" customHeight="1">
      <c r="B194" s="36"/>
      <c r="C194" s="204" t="s">
        <v>711</v>
      </c>
      <c r="D194" s="204" t="s">
        <v>133</v>
      </c>
      <c r="E194" s="205" t="s">
        <v>712</v>
      </c>
      <c r="F194" s="206" t="s">
        <v>713</v>
      </c>
      <c r="G194" s="207" t="s">
        <v>153</v>
      </c>
      <c r="H194" s="208">
        <v>1</v>
      </c>
      <c r="I194" s="209"/>
      <c r="J194" s="210">
        <f>ROUND(I194*H194,2)</f>
        <v>0</v>
      </c>
      <c r="K194" s="206" t="s">
        <v>1</v>
      </c>
      <c r="L194" s="41"/>
      <c r="M194" s="211" t="s">
        <v>1</v>
      </c>
      <c r="N194" s="212" t="s">
        <v>43</v>
      </c>
      <c r="O194" s="77"/>
      <c r="P194" s="213">
        <f>O194*H194</f>
        <v>0</v>
      </c>
      <c r="Q194" s="213">
        <v>0</v>
      </c>
      <c r="R194" s="213">
        <f>Q194*H194</f>
        <v>0</v>
      </c>
      <c r="S194" s="213">
        <v>0</v>
      </c>
      <c r="T194" s="214">
        <f>S194*H194</f>
        <v>0</v>
      </c>
      <c r="AR194" s="15" t="s">
        <v>204</v>
      </c>
      <c r="AT194" s="15" t="s">
        <v>133</v>
      </c>
      <c r="AU194" s="15" t="s">
        <v>82</v>
      </c>
      <c r="AY194" s="15" t="s">
        <v>130</v>
      </c>
      <c r="BE194" s="215">
        <f>IF(N194="základní",J194,0)</f>
        <v>0</v>
      </c>
      <c r="BF194" s="215">
        <f>IF(N194="snížená",J194,0)</f>
        <v>0</v>
      </c>
      <c r="BG194" s="215">
        <f>IF(N194="zákl. přenesená",J194,0)</f>
        <v>0</v>
      </c>
      <c r="BH194" s="215">
        <f>IF(N194="sníž. přenesená",J194,0)</f>
        <v>0</v>
      </c>
      <c r="BI194" s="215">
        <f>IF(N194="nulová",J194,0)</f>
        <v>0</v>
      </c>
      <c r="BJ194" s="15" t="s">
        <v>80</v>
      </c>
      <c r="BK194" s="215">
        <f>ROUND(I194*H194,2)</f>
        <v>0</v>
      </c>
      <c r="BL194" s="15" t="s">
        <v>204</v>
      </c>
      <c r="BM194" s="15" t="s">
        <v>714</v>
      </c>
    </row>
    <row r="195" s="1" customFormat="1" ht="16.5" customHeight="1">
      <c r="B195" s="36"/>
      <c r="C195" s="204" t="s">
        <v>715</v>
      </c>
      <c r="D195" s="204" t="s">
        <v>133</v>
      </c>
      <c r="E195" s="205" t="s">
        <v>716</v>
      </c>
      <c r="F195" s="206" t="s">
        <v>717</v>
      </c>
      <c r="G195" s="207" t="s">
        <v>225</v>
      </c>
      <c r="H195" s="208">
        <v>31</v>
      </c>
      <c r="I195" s="209"/>
      <c r="J195" s="210">
        <f>ROUND(I195*H195,2)</f>
        <v>0</v>
      </c>
      <c r="K195" s="206" t="s">
        <v>1</v>
      </c>
      <c r="L195" s="41"/>
      <c r="M195" s="211" t="s">
        <v>1</v>
      </c>
      <c r="N195" s="212" t="s">
        <v>43</v>
      </c>
      <c r="O195" s="77"/>
      <c r="P195" s="213">
        <f>O195*H195</f>
        <v>0</v>
      </c>
      <c r="Q195" s="213">
        <v>0</v>
      </c>
      <c r="R195" s="213">
        <f>Q195*H195</f>
        <v>0</v>
      </c>
      <c r="S195" s="213">
        <v>0</v>
      </c>
      <c r="T195" s="214">
        <f>S195*H195</f>
        <v>0</v>
      </c>
      <c r="AR195" s="15" t="s">
        <v>204</v>
      </c>
      <c r="AT195" s="15" t="s">
        <v>133</v>
      </c>
      <c r="AU195" s="15" t="s">
        <v>82</v>
      </c>
      <c r="AY195" s="15" t="s">
        <v>130</v>
      </c>
      <c r="BE195" s="215">
        <f>IF(N195="základní",J195,0)</f>
        <v>0</v>
      </c>
      <c r="BF195" s="215">
        <f>IF(N195="snížená",J195,0)</f>
        <v>0</v>
      </c>
      <c r="BG195" s="215">
        <f>IF(N195="zákl. přenesená",J195,0)</f>
        <v>0</v>
      </c>
      <c r="BH195" s="215">
        <f>IF(N195="sníž. přenesená",J195,0)</f>
        <v>0</v>
      </c>
      <c r="BI195" s="215">
        <f>IF(N195="nulová",J195,0)</f>
        <v>0</v>
      </c>
      <c r="BJ195" s="15" t="s">
        <v>80</v>
      </c>
      <c r="BK195" s="215">
        <f>ROUND(I195*H195,2)</f>
        <v>0</v>
      </c>
      <c r="BL195" s="15" t="s">
        <v>204</v>
      </c>
      <c r="BM195" s="15" t="s">
        <v>718</v>
      </c>
    </row>
    <row r="196" s="1" customFormat="1" ht="16.5" customHeight="1">
      <c r="B196" s="36"/>
      <c r="C196" s="204" t="s">
        <v>719</v>
      </c>
      <c r="D196" s="204" t="s">
        <v>133</v>
      </c>
      <c r="E196" s="205" t="s">
        <v>720</v>
      </c>
      <c r="F196" s="206" t="s">
        <v>721</v>
      </c>
      <c r="G196" s="207" t="s">
        <v>225</v>
      </c>
      <c r="H196" s="208">
        <v>65</v>
      </c>
      <c r="I196" s="209"/>
      <c r="J196" s="210">
        <f>ROUND(I196*H196,2)</f>
        <v>0</v>
      </c>
      <c r="K196" s="206" t="s">
        <v>1</v>
      </c>
      <c r="L196" s="41"/>
      <c r="M196" s="211" t="s">
        <v>1</v>
      </c>
      <c r="N196" s="212" t="s">
        <v>43</v>
      </c>
      <c r="O196" s="77"/>
      <c r="P196" s="213">
        <f>O196*H196</f>
        <v>0</v>
      </c>
      <c r="Q196" s="213">
        <v>0</v>
      </c>
      <c r="R196" s="213">
        <f>Q196*H196</f>
        <v>0</v>
      </c>
      <c r="S196" s="213">
        <v>0</v>
      </c>
      <c r="T196" s="214">
        <f>S196*H196</f>
        <v>0</v>
      </c>
      <c r="AR196" s="15" t="s">
        <v>204</v>
      </c>
      <c r="AT196" s="15" t="s">
        <v>133</v>
      </c>
      <c r="AU196" s="15" t="s">
        <v>82</v>
      </c>
      <c r="AY196" s="15" t="s">
        <v>130</v>
      </c>
      <c r="BE196" s="215">
        <f>IF(N196="základní",J196,0)</f>
        <v>0</v>
      </c>
      <c r="BF196" s="215">
        <f>IF(N196="snížená",J196,0)</f>
        <v>0</v>
      </c>
      <c r="BG196" s="215">
        <f>IF(N196="zákl. přenesená",J196,0)</f>
        <v>0</v>
      </c>
      <c r="BH196" s="215">
        <f>IF(N196="sníž. přenesená",J196,0)</f>
        <v>0</v>
      </c>
      <c r="BI196" s="215">
        <f>IF(N196="nulová",J196,0)</f>
        <v>0</v>
      </c>
      <c r="BJ196" s="15" t="s">
        <v>80</v>
      </c>
      <c r="BK196" s="215">
        <f>ROUND(I196*H196,2)</f>
        <v>0</v>
      </c>
      <c r="BL196" s="15" t="s">
        <v>204</v>
      </c>
      <c r="BM196" s="15" t="s">
        <v>722</v>
      </c>
    </row>
    <row r="197" s="1" customFormat="1" ht="16.5" customHeight="1">
      <c r="B197" s="36"/>
      <c r="C197" s="204" t="s">
        <v>723</v>
      </c>
      <c r="D197" s="204" t="s">
        <v>133</v>
      </c>
      <c r="E197" s="205" t="s">
        <v>724</v>
      </c>
      <c r="F197" s="206" t="s">
        <v>725</v>
      </c>
      <c r="G197" s="207" t="s">
        <v>225</v>
      </c>
      <c r="H197" s="208">
        <v>5</v>
      </c>
      <c r="I197" s="209"/>
      <c r="J197" s="210">
        <f>ROUND(I197*H197,2)</f>
        <v>0</v>
      </c>
      <c r="K197" s="206" t="s">
        <v>1</v>
      </c>
      <c r="L197" s="41"/>
      <c r="M197" s="211" t="s">
        <v>1</v>
      </c>
      <c r="N197" s="212" t="s">
        <v>43</v>
      </c>
      <c r="O197" s="77"/>
      <c r="P197" s="213">
        <f>O197*H197</f>
        <v>0</v>
      </c>
      <c r="Q197" s="213">
        <v>0</v>
      </c>
      <c r="R197" s="213">
        <f>Q197*H197</f>
        <v>0</v>
      </c>
      <c r="S197" s="213">
        <v>0</v>
      </c>
      <c r="T197" s="214">
        <f>S197*H197</f>
        <v>0</v>
      </c>
      <c r="AR197" s="15" t="s">
        <v>204</v>
      </c>
      <c r="AT197" s="15" t="s">
        <v>133</v>
      </c>
      <c r="AU197" s="15" t="s">
        <v>82</v>
      </c>
      <c r="AY197" s="15" t="s">
        <v>130</v>
      </c>
      <c r="BE197" s="215">
        <f>IF(N197="základní",J197,0)</f>
        <v>0</v>
      </c>
      <c r="BF197" s="215">
        <f>IF(N197="snížená",J197,0)</f>
        <v>0</v>
      </c>
      <c r="BG197" s="215">
        <f>IF(N197="zákl. přenesená",J197,0)</f>
        <v>0</v>
      </c>
      <c r="BH197" s="215">
        <f>IF(N197="sníž. přenesená",J197,0)</f>
        <v>0</v>
      </c>
      <c r="BI197" s="215">
        <f>IF(N197="nulová",J197,0)</f>
        <v>0</v>
      </c>
      <c r="BJ197" s="15" t="s">
        <v>80</v>
      </c>
      <c r="BK197" s="215">
        <f>ROUND(I197*H197,2)</f>
        <v>0</v>
      </c>
      <c r="BL197" s="15" t="s">
        <v>204</v>
      </c>
      <c r="BM197" s="15" t="s">
        <v>726</v>
      </c>
    </row>
    <row r="198" s="1" customFormat="1" ht="16.5" customHeight="1">
      <c r="B198" s="36"/>
      <c r="C198" s="204" t="s">
        <v>727</v>
      </c>
      <c r="D198" s="204" t="s">
        <v>133</v>
      </c>
      <c r="E198" s="205" t="s">
        <v>728</v>
      </c>
      <c r="F198" s="206" t="s">
        <v>729</v>
      </c>
      <c r="G198" s="207" t="s">
        <v>225</v>
      </c>
      <c r="H198" s="208">
        <v>10</v>
      </c>
      <c r="I198" s="209"/>
      <c r="J198" s="210">
        <f>ROUND(I198*H198,2)</f>
        <v>0</v>
      </c>
      <c r="K198" s="206" t="s">
        <v>1</v>
      </c>
      <c r="L198" s="41"/>
      <c r="M198" s="211" t="s">
        <v>1</v>
      </c>
      <c r="N198" s="212" t="s">
        <v>43</v>
      </c>
      <c r="O198" s="77"/>
      <c r="P198" s="213">
        <f>O198*H198</f>
        <v>0</v>
      </c>
      <c r="Q198" s="213">
        <v>0</v>
      </c>
      <c r="R198" s="213">
        <f>Q198*H198</f>
        <v>0</v>
      </c>
      <c r="S198" s="213">
        <v>0</v>
      </c>
      <c r="T198" s="214">
        <f>S198*H198</f>
        <v>0</v>
      </c>
      <c r="AR198" s="15" t="s">
        <v>204</v>
      </c>
      <c r="AT198" s="15" t="s">
        <v>133</v>
      </c>
      <c r="AU198" s="15" t="s">
        <v>82</v>
      </c>
      <c r="AY198" s="15" t="s">
        <v>130</v>
      </c>
      <c r="BE198" s="215">
        <f>IF(N198="základní",J198,0)</f>
        <v>0</v>
      </c>
      <c r="BF198" s="215">
        <f>IF(N198="snížená",J198,0)</f>
        <v>0</v>
      </c>
      <c r="BG198" s="215">
        <f>IF(N198="zákl. přenesená",J198,0)</f>
        <v>0</v>
      </c>
      <c r="BH198" s="215">
        <f>IF(N198="sníž. přenesená",J198,0)</f>
        <v>0</v>
      </c>
      <c r="BI198" s="215">
        <f>IF(N198="nulová",J198,0)</f>
        <v>0</v>
      </c>
      <c r="BJ198" s="15" t="s">
        <v>80</v>
      </c>
      <c r="BK198" s="215">
        <f>ROUND(I198*H198,2)</f>
        <v>0</v>
      </c>
      <c r="BL198" s="15" t="s">
        <v>204</v>
      </c>
      <c r="BM198" s="15" t="s">
        <v>730</v>
      </c>
    </row>
    <row r="199" s="1" customFormat="1" ht="16.5" customHeight="1">
      <c r="B199" s="36"/>
      <c r="C199" s="204" t="s">
        <v>731</v>
      </c>
      <c r="D199" s="204" t="s">
        <v>133</v>
      </c>
      <c r="E199" s="205" t="s">
        <v>732</v>
      </c>
      <c r="F199" s="206" t="s">
        <v>733</v>
      </c>
      <c r="G199" s="207" t="s">
        <v>393</v>
      </c>
      <c r="H199" s="264"/>
      <c r="I199" s="209"/>
      <c r="J199" s="210">
        <f>ROUND(I199*H199,2)</f>
        <v>0</v>
      </c>
      <c r="K199" s="206" t="s">
        <v>1</v>
      </c>
      <c r="L199" s="41"/>
      <c r="M199" s="211" t="s">
        <v>1</v>
      </c>
      <c r="N199" s="212" t="s">
        <v>43</v>
      </c>
      <c r="O199" s="77"/>
      <c r="P199" s="213">
        <f>O199*H199</f>
        <v>0</v>
      </c>
      <c r="Q199" s="213">
        <v>0</v>
      </c>
      <c r="R199" s="213">
        <f>Q199*H199</f>
        <v>0</v>
      </c>
      <c r="S199" s="213">
        <v>0</v>
      </c>
      <c r="T199" s="214">
        <f>S199*H199</f>
        <v>0</v>
      </c>
      <c r="AR199" s="15" t="s">
        <v>204</v>
      </c>
      <c r="AT199" s="15" t="s">
        <v>133</v>
      </c>
      <c r="AU199" s="15" t="s">
        <v>82</v>
      </c>
      <c r="AY199" s="15" t="s">
        <v>130</v>
      </c>
      <c r="BE199" s="215">
        <f>IF(N199="základní",J199,0)</f>
        <v>0</v>
      </c>
      <c r="BF199" s="215">
        <f>IF(N199="snížená",J199,0)</f>
        <v>0</v>
      </c>
      <c r="BG199" s="215">
        <f>IF(N199="zákl. přenesená",J199,0)</f>
        <v>0</v>
      </c>
      <c r="BH199" s="215">
        <f>IF(N199="sníž. přenesená",J199,0)</f>
        <v>0</v>
      </c>
      <c r="BI199" s="215">
        <f>IF(N199="nulová",J199,0)</f>
        <v>0</v>
      </c>
      <c r="BJ199" s="15" t="s">
        <v>80</v>
      </c>
      <c r="BK199" s="215">
        <f>ROUND(I199*H199,2)</f>
        <v>0</v>
      </c>
      <c r="BL199" s="15" t="s">
        <v>204</v>
      </c>
      <c r="BM199" s="15" t="s">
        <v>734</v>
      </c>
    </row>
    <row r="200" s="10" customFormat="1" ht="22.8" customHeight="1">
      <c r="B200" s="188"/>
      <c r="C200" s="189"/>
      <c r="D200" s="190" t="s">
        <v>71</v>
      </c>
      <c r="E200" s="202" t="s">
        <v>735</v>
      </c>
      <c r="F200" s="202" t="s">
        <v>736</v>
      </c>
      <c r="G200" s="189"/>
      <c r="H200" s="189"/>
      <c r="I200" s="192"/>
      <c r="J200" s="203">
        <f>BK200</f>
        <v>0</v>
      </c>
      <c r="K200" s="189"/>
      <c r="L200" s="194"/>
      <c r="M200" s="195"/>
      <c r="N200" s="196"/>
      <c r="O200" s="196"/>
      <c r="P200" s="197">
        <f>SUM(P201:P234)</f>
        <v>0</v>
      </c>
      <c r="Q200" s="196"/>
      <c r="R200" s="197">
        <f>SUM(R201:R234)</f>
        <v>0</v>
      </c>
      <c r="S200" s="196"/>
      <c r="T200" s="198">
        <f>SUM(T201:T234)</f>
        <v>0</v>
      </c>
      <c r="AR200" s="199" t="s">
        <v>82</v>
      </c>
      <c r="AT200" s="200" t="s">
        <v>71</v>
      </c>
      <c r="AU200" s="200" t="s">
        <v>80</v>
      </c>
      <c r="AY200" s="199" t="s">
        <v>130</v>
      </c>
      <c r="BK200" s="201">
        <f>SUM(BK201:BK234)</f>
        <v>0</v>
      </c>
    </row>
    <row r="201" s="1" customFormat="1" ht="16.5" customHeight="1">
      <c r="B201" s="36"/>
      <c r="C201" s="204" t="s">
        <v>737</v>
      </c>
      <c r="D201" s="204" t="s">
        <v>133</v>
      </c>
      <c r="E201" s="205" t="s">
        <v>738</v>
      </c>
      <c r="F201" s="206" t="s">
        <v>739</v>
      </c>
      <c r="G201" s="207" t="s">
        <v>153</v>
      </c>
      <c r="H201" s="208">
        <v>3</v>
      </c>
      <c r="I201" s="209"/>
      <c r="J201" s="210">
        <f>ROUND(I201*H201,2)</f>
        <v>0</v>
      </c>
      <c r="K201" s="206" t="s">
        <v>1</v>
      </c>
      <c r="L201" s="41"/>
      <c r="M201" s="211" t="s">
        <v>1</v>
      </c>
      <c r="N201" s="212" t="s">
        <v>43</v>
      </c>
      <c r="O201" s="77"/>
      <c r="P201" s="213">
        <f>O201*H201</f>
        <v>0</v>
      </c>
      <c r="Q201" s="213">
        <v>0</v>
      </c>
      <c r="R201" s="213">
        <f>Q201*H201</f>
        <v>0</v>
      </c>
      <c r="S201" s="213">
        <v>0</v>
      </c>
      <c r="T201" s="214">
        <f>S201*H201</f>
        <v>0</v>
      </c>
      <c r="AR201" s="15" t="s">
        <v>204</v>
      </c>
      <c r="AT201" s="15" t="s">
        <v>133</v>
      </c>
      <c r="AU201" s="15" t="s">
        <v>82</v>
      </c>
      <c r="AY201" s="15" t="s">
        <v>130</v>
      </c>
      <c r="BE201" s="215">
        <f>IF(N201="základní",J201,0)</f>
        <v>0</v>
      </c>
      <c r="BF201" s="215">
        <f>IF(N201="snížená",J201,0)</f>
        <v>0</v>
      </c>
      <c r="BG201" s="215">
        <f>IF(N201="zákl. přenesená",J201,0)</f>
        <v>0</v>
      </c>
      <c r="BH201" s="215">
        <f>IF(N201="sníž. přenesená",J201,0)</f>
        <v>0</v>
      </c>
      <c r="BI201" s="215">
        <f>IF(N201="nulová",J201,0)</f>
        <v>0</v>
      </c>
      <c r="BJ201" s="15" t="s">
        <v>80</v>
      </c>
      <c r="BK201" s="215">
        <f>ROUND(I201*H201,2)</f>
        <v>0</v>
      </c>
      <c r="BL201" s="15" t="s">
        <v>204</v>
      </c>
      <c r="BM201" s="15" t="s">
        <v>740</v>
      </c>
    </row>
    <row r="202" s="1" customFormat="1" ht="16.5" customHeight="1">
      <c r="B202" s="36"/>
      <c r="C202" s="204" t="s">
        <v>741</v>
      </c>
      <c r="D202" s="204" t="s">
        <v>133</v>
      </c>
      <c r="E202" s="205" t="s">
        <v>742</v>
      </c>
      <c r="F202" s="206" t="s">
        <v>743</v>
      </c>
      <c r="G202" s="207" t="s">
        <v>153</v>
      </c>
      <c r="H202" s="208">
        <v>2</v>
      </c>
      <c r="I202" s="209"/>
      <c r="J202" s="210">
        <f>ROUND(I202*H202,2)</f>
        <v>0</v>
      </c>
      <c r="K202" s="206" t="s">
        <v>1</v>
      </c>
      <c r="L202" s="41"/>
      <c r="M202" s="211" t="s">
        <v>1</v>
      </c>
      <c r="N202" s="212" t="s">
        <v>43</v>
      </c>
      <c r="O202" s="77"/>
      <c r="P202" s="213">
        <f>O202*H202</f>
        <v>0</v>
      </c>
      <c r="Q202" s="213">
        <v>0</v>
      </c>
      <c r="R202" s="213">
        <f>Q202*H202</f>
        <v>0</v>
      </c>
      <c r="S202" s="213">
        <v>0</v>
      </c>
      <c r="T202" s="214">
        <f>S202*H202</f>
        <v>0</v>
      </c>
      <c r="AR202" s="15" t="s">
        <v>204</v>
      </c>
      <c r="AT202" s="15" t="s">
        <v>133</v>
      </c>
      <c r="AU202" s="15" t="s">
        <v>82</v>
      </c>
      <c r="AY202" s="15" t="s">
        <v>130</v>
      </c>
      <c r="BE202" s="215">
        <f>IF(N202="základní",J202,0)</f>
        <v>0</v>
      </c>
      <c r="BF202" s="215">
        <f>IF(N202="snížená",J202,0)</f>
        <v>0</v>
      </c>
      <c r="BG202" s="215">
        <f>IF(N202="zákl. přenesená",J202,0)</f>
        <v>0</v>
      </c>
      <c r="BH202" s="215">
        <f>IF(N202="sníž. přenesená",J202,0)</f>
        <v>0</v>
      </c>
      <c r="BI202" s="215">
        <f>IF(N202="nulová",J202,0)</f>
        <v>0</v>
      </c>
      <c r="BJ202" s="15" t="s">
        <v>80</v>
      </c>
      <c r="BK202" s="215">
        <f>ROUND(I202*H202,2)</f>
        <v>0</v>
      </c>
      <c r="BL202" s="15" t="s">
        <v>204</v>
      </c>
      <c r="BM202" s="15" t="s">
        <v>744</v>
      </c>
    </row>
    <row r="203" s="1" customFormat="1" ht="22.5" customHeight="1">
      <c r="B203" s="36"/>
      <c r="C203" s="204" t="s">
        <v>745</v>
      </c>
      <c r="D203" s="204" t="s">
        <v>133</v>
      </c>
      <c r="E203" s="205" t="s">
        <v>746</v>
      </c>
      <c r="F203" s="206" t="s">
        <v>747</v>
      </c>
      <c r="G203" s="207" t="s">
        <v>499</v>
      </c>
      <c r="H203" s="208">
        <v>1</v>
      </c>
      <c r="I203" s="209"/>
      <c r="J203" s="210">
        <f>ROUND(I203*H203,2)</f>
        <v>0</v>
      </c>
      <c r="K203" s="206" t="s">
        <v>1</v>
      </c>
      <c r="L203" s="41"/>
      <c r="M203" s="211" t="s">
        <v>1</v>
      </c>
      <c r="N203" s="212" t="s">
        <v>43</v>
      </c>
      <c r="O203" s="77"/>
      <c r="P203" s="213">
        <f>O203*H203</f>
        <v>0</v>
      </c>
      <c r="Q203" s="213">
        <v>0</v>
      </c>
      <c r="R203" s="213">
        <f>Q203*H203</f>
        <v>0</v>
      </c>
      <c r="S203" s="213">
        <v>0</v>
      </c>
      <c r="T203" s="214">
        <f>S203*H203</f>
        <v>0</v>
      </c>
      <c r="AR203" s="15" t="s">
        <v>204</v>
      </c>
      <c r="AT203" s="15" t="s">
        <v>133</v>
      </c>
      <c r="AU203" s="15" t="s">
        <v>82</v>
      </c>
      <c r="AY203" s="15" t="s">
        <v>130</v>
      </c>
      <c r="BE203" s="215">
        <f>IF(N203="základní",J203,0)</f>
        <v>0</v>
      </c>
      <c r="BF203" s="215">
        <f>IF(N203="snížená",J203,0)</f>
        <v>0</v>
      </c>
      <c r="BG203" s="215">
        <f>IF(N203="zákl. přenesená",J203,0)</f>
        <v>0</v>
      </c>
      <c r="BH203" s="215">
        <f>IF(N203="sníž. přenesená",J203,0)</f>
        <v>0</v>
      </c>
      <c r="BI203" s="215">
        <f>IF(N203="nulová",J203,0)</f>
        <v>0</v>
      </c>
      <c r="BJ203" s="15" t="s">
        <v>80</v>
      </c>
      <c r="BK203" s="215">
        <f>ROUND(I203*H203,2)</f>
        <v>0</v>
      </c>
      <c r="BL203" s="15" t="s">
        <v>204</v>
      </c>
      <c r="BM203" s="15" t="s">
        <v>748</v>
      </c>
    </row>
    <row r="204" s="1" customFormat="1" ht="22.5" customHeight="1">
      <c r="B204" s="36"/>
      <c r="C204" s="204" t="s">
        <v>749</v>
      </c>
      <c r="D204" s="204" t="s">
        <v>133</v>
      </c>
      <c r="E204" s="205" t="s">
        <v>750</v>
      </c>
      <c r="F204" s="206" t="s">
        <v>751</v>
      </c>
      <c r="G204" s="207" t="s">
        <v>499</v>
      </c>
      <c r="H204" s="208">
        <v>2</v>
      </c>
      <c r="I204" s="209"/>
      <c r="J204" s="210">
        <f>ROUND(I204*H204,2)</f>
        <v>0</v>
      </c>
      <c r="K204" s="206" t="s">
        <v>1</v>
      </c>
      <c r="L204" s="41"/>
      <c r="M204" s="211" t="s">
        <v>1</v>
      </c>
      <c r="N204" s="212" t="s">
        <v>43</v>
      </c>
      <c r="O204" s="77"/>
      <c r="P204" s="213">
        <f>O204*H204</f>
        <v>0</v>
      </c>
      <c r="Q204" s="213">
        <v>0</v>
      </c>
      <c r="R204" s="213">
        <f>Q204*H204</f>
        <v>0</v>
      </c>
      <c r="S204" s="213">
        <v>0</v>
      </c>
      <c r="T204" s="214">
        <f>S204*H204</f>
        <v>0</v>
      </c>
      <c r="AR204" s="15" t="s">
        <v>204</v>
      </c>
      <c r="AT204" s="15" t="s">
        <v>133</v>
      </c>
      <c r="AU204" s="15" t="s">
        <v>82</v>
      </c>
      <c r="AY204" s="15" t="s">
        <v>130</v>
      </c>
      <c r="BE204" s="215">
        <f>IF(N204="základní",J204,0)</f>
        <v>0</v>
      </c>
      <c r="BF204" s="215">
        <f>IF(N204="snížená",J204,0)</f>
        <v>0</v>
      </c>
      <c r="BG204" s="215">
        <f>IF(N204="zákl. přenesená",J204,0)</f>
        <v>0</v>
      </c>
      <c r="BH204" s="215">
        <f>IF(N204="sníž. přenesená",J204,0)</f>
        <v>0</v>
      </c>
      <c r="BI204" s="215">
        <f>IF(N204="nulová",J204,0)</f>
        <v>0</v>
      </c>
      <c r="BJ204" s="15" t="s">
        <v>80</v>
      </c>
      <c r="BK204" s="215">
        <f>ROUND(I204*H204,2)</f>
        <v>0</v>
      </c>
      <c r="BL204" s="15" t="s">
        <v>204</v>
      </c>
      <c r="BM204" s="15" t="s">
        <v>752</v>
      </c>
    </row>
    <row r="205" s="1" customFormat="1" ht="22.5" customHeight="1">
      <c r="B205" s="36"/>
      <c r="C205" s="204" t="s">
        <v>753</v>
      </c>
      <c r="D205" s="204" t="s">
        <v>133</v>
      </c>
      <c r="E205" s="205" t="s">
        <v>754</v>
      </c>
      <c r="F205" s="206" t="s">
        <v>755</v>
      </c>
      <c r="G205" s="207" t="s">
        <v>499</v>
      </c>
      <c r="H205" s="208">
        <v>2</v>
      </c>
      <c r="I205" s="209"/>
      <c r="J205" s="210">
        <f>ROUND(I205*H205,2)</f>
        <v>0</v>
      </c>
      <c r="K205" s="206" t="s">
        <v>1</v>
      </c>
      <c r="L205" s="41"/>
      <c r="M205" s="211" t="s">
        <v>1</v>
      </c>
      <c r="N205" s="212" t="s">
        <v>43</v>
      </c>
      <c r="O205" s="77"/>
      <c r="P205" s="213">
        <f>O205*H205</f>
        <v>0</v>
      </c>
      <c r="Q205" s="213">
        <v>0</v>
      </c>
      <c r="R205" s="213">
        <f>Q205*H205</f>
        <v>0</v>
      </c>
      <c r="S205" s="213">
        <v>0</v>
      </c>
      <c r="T205" s="214">
        <f>S205*H205</f>
        <v>0</v>
      </c>
      <c r="AR205" s="15" t="s">
        <v>204</v>
      </c>
      <c r="AT205" s="15" t="s">
        <v>133</v>
      </c>
      <c r="AU205" s="15" t="s">
        <v>82</v>
      </c>
      <c r="AY205" s="15" t="s">
        <v>130</v>
      </c>
      <c r="BE205" s="215">
        <f>IF(N205="základní",J205,0)</f>
        <v>0</v>
      </c>
      <c r="BF205" s="215">
        <f>IF(N205="snížená",J205,0)</f>
        <v>0</v>
      </c>
      <c r="BG205" s="215">
        <f>IF(N205="zákl. přenesená",J205,0)</f>
        <v>0</v>
      </c>
      <c r="BH205" s="215">
        <f>IF(N205="sníž. přenesená",J205,0)</f>
        <v>0</v>
      </c>
      <c r="BI205" s="215">
        <f>IF(N205="nulová",J205,0)</f>
        <v>0</v>
      </c>
      <c r="BJ205" s="15" t="s">
        <v>80</v>
      </c>
      <c r="BK205" s="215">
        <f>ROUND(I205*H205,2)</f>
        <v>0</v>
      </c>
      <c r="BL205" s="15" t="s">
        <v>204</v>
      </c>
      <c r="BM205" s="15" t="s">
        <v>756</v>
      </c>
    </row>
    <row r="206" s="1" customFormat="1" ht="16.5" customHeight="1">
      <c r="B206" s="36"/>
      <c r="C206" s="204" t="s">
        <v>757</v>
      </c>
      <c r="D206" s="204" t="s">
        <v>133</v>
      </c>
      <c r="E206" s="205" t="s">
        <v>758</v>
      </c>
      <c r="F206" s="206" t="s">
        <v>759</v>
      </c>
      <c r="G206" s="207" t="s">
        <v>149</v>
      </c>
      <c r="H206" s="208">
        <v>4</v>
      </c>
      <c r="I206" s="209"/>
      <c r="J206" s="210">
        <f>ROUND(I206*H206,2)</f>
        <v>0</v>
      </c>
      <c r="K206" s="206" t="s">
        <v>1</v>
      </c>
      <c r="L206" s="41"/>
      <c r="M206" s="211" t="s">
        <v>1</v>
      </c>
      <c r="N206" s="212" t="s">
        <v>43</v>
      </c>
      <c r="O206" s="77"/>
      <c r="P206" s="213">
        <f>O206*H206</f>
        <v>0</v>
      </c>
      <c r="Q206" s="213">
        <v>0</v>
      </c>
      <c r="R206" s="213">
        <f>Q206*H206</f>
        <v>0</v>
      </c>
      <c r="S206" s="213">
        <v>0</v>
      </c>
      <c r="T206" s="214">
        <f>S206*H206</f>
        <v>0</v>
      </c>
      <c r="AR206" s="15" t="s">
        <v>204</v>
      </c>
      <c r="AT206" s="15" t="s">
        <v>133</v>
      </c>
      <c r="AU206" s="15" t="s">
        <v>82</v>
      </c>
      <c r="AY206" s="15" t="s">
        <v>130</v>
      </c>
      <c r="BE206" s="215">
        <f>IF(N206="základní",J206,0)</f>
        <v>0</v>
      </c>
      <c r="BF206" s="215">
        <f>IF(N206="snížená",J206,0)</f>
        <v>0</v>
      </c>
      <c r="BG206" s="215">
        <f>IF(N206="zákl. přenesená",J206,0)</f>
        <v>0</v>
      </c>
      <c r="BH206" s="215">
        <f>IF(N206="sníž. přenesená",J206,0)</f>
        <v>0</v>
      </c>
      <c r="BI206" s="215">
        <f>IF(N206="nulová",J206,0)</f>
        <v>0</v>
      </c>
      <c r="BJ206" s="15" t="s">
        <v>80</v>
      </c>
      <c r="BK206" s="215">
        <f>ROUND(I206*H206,2)</f>
        <v>0</v>
      </c>
      <c r="BL206" s="15" t="s">
        <v>204</v>
      </c>
      <c r="BM206" s="15" t="s">
        <v>760</v>
      </c>
    </row>
    <row r="207" s="1" customFormat="1" ht="16.5" customHeight="1">
      <c r="B207" s="36"/>
      <c r="C207" s="239" t="s">
        <v>761</v>
      </c>
      <c r="D207" s="239" t="s">
        <v>276</v>
      </c>
      <c r="E207" s="240" t="s">
        <v>762</v>
      </c>
      <c r="F207" s="241" t="s">
        <v>763</v>
      </c>
      <c r="G207" s="242" t="s">
        <v>153</v>
      </c>
      <c r="H207" s="243">
        <v>2</v>
      </c>
      <c r="I207" s="244"/>
      <c r="J207" s="245">
        <f>ROUND(I207*H207,2)</f>
        <v>0</v>
      </c>
      <c r="K207" s="241" t="s">
        <v>1</v>
      </c>
      <c r="L207" s="246"/>
      <c r="M207" s="247" t="s">
        <v>1</v>
      </c>
      <c r="N207" s="248" t="s">
        <v>43</v>
      </c>
      <c r="O207" s="77"/>
      <c r="P207" s="213">
        <f>O207*H207</f>
        <v>0</v>
      </c>
      <c r="Q207" s="213">
        <v>0</v>
      </c>
      <c r="R207" s="213">
        <f>Q207*H207</f>
        <v>0</v>
      </c>
      <c r="S207" s="213">
        <v>0</v>
      </c>
      <c r="T207" s="214">
        <f>S207*H207</f>
        <v>0</v>
      </c>
      <c r="AR207" s="15" t="s">
        <v>279</v>
      </c>
      <c r="AT207" s="15" t="s">
        <v>276</v>
      </c>
      <c r="AU207" s="15" t="s">
        <v>82</v>
      </c>
      <c r="AY207" s="15" t="s">
        <v>130</v>
      </c>
      <c r="BE207" s="215">
        <f>IF(N207="základní",J207,0)</f>
        <v>0</v>
      </c>
      <c r="BF207" s="215">
        <f>IF(N207="snížená",J207,0)</f>
        <v>0</v>
      </c>
      <c r="BG207" s="215">
        <f>IF(N207="zákl. přenesená",J207,0)</f>
        <v>0</v>
      </c>
      <c r="BH207" s="215">
        <f>IF(N207="sníž. přenesená",J207,0)</f>
        <v>0</v>
      </c>
      <c r="BI207" s="215">
        <f>IF(N207="nulová",J207,0)</f>
        <v>0</v>
      </c>
      <c r="BJ207" s="15" t="s">
        <v>80</v>
      </c>
      <c r="BK207" s="215">
        <f>ROUND(I207*H207,2)</f>
        <v>0</v>
      </c>
      <c r="BL207" s="15" t="s">
        <v>204</v>
      </c>
      <c r="BM207" s="15" t="s">
        <v>764</v>
      </c>
    </row>
    <row r="208" s="1" customFormat="1" ht="16.5" customHeight="1">
      <c r="B208" s="36"/>
      <c r="C208" s="239" t="s">
        <v>765</v>
      </c>
      <c r="D208" s="239" t="s">
        <v>276</v>
      </c>
      <c r="E208" s="240" t="s">
        <v>766</v>
      </c>
      <c r="F208" s="241" t="s">
        <v>767</v>
      </c>
      <c r="G208" s="242" t="s">
        <v>153</v>
      </c>
      <c r="H208" s="243">
        <v>2</v>
      </c>
      <c r="I208" s="244"/>
      <c r="J208" s="245">
        <f>ROUND(I208*H208,2)</f>
        <v>0</v>
      </c>
      <c r="K208" s="241" t="s">
        <v>1</v>
      </c>
      <c r="L208" s="246"/>
      <c r="M208" s="247" t="s">
        <v>1</v>
      </c>
      <c r="N208" s="248" t="s">
        <v>43</v>
      </c>
      <c r="O208" s="77"/>
      <c r="P208" s="213">
        <f>O208*H208</f>
        <v>0</v>
      </c>
      <c r="Q208" s="213">
        <v>0</v>
      </c>
      <c r="R208" s="213">
        <f>Q208*H208</f>
        <v>0</v>
      </c>
      <c r="S208" s="213">
        <v>0</v>
      </c>
      <c r="T208" s="214">
        <f>S208*H208</f>
        <v>0</v>
      </c>
      <c r="AR208" s="15" t="s">
        <v>279</v>
      </c>
      <c r="AT208" s="15" t="s">
        <v>276</v>
      </c>
      <c r="AU208" s="15" t="s">
        <v>82</v>
      </c>
      <c r="AY208" s="15" t="s">
        <v>130</v>
      </c>
      <c r="BE208" s="215">
        <f>IF(N208="základní",J208,0)</f>
        <v>0</v>
      </c>
      <c r="BF208" s="215">
        <f>IF(N208="snížená",J208,0)</f>
        <v>0</v>
      </c>
      <c r="BG208" s="215">
        <f>IF(N208="zákl. přenesená",J208,0)</f>
        <v>0</v>
      </c>
      <c r="BH208" s="215">
        <f>IF(N208="sníž. přenesená",J208,0)</f>
        <v>0</v>
      </c>
      <c r="BI208" s="215">
        <f>IF(N208="nulová",J208,0)</f>
        <v>0</v>
      </c>
      <c r="BJ208" s="15" t="s">
        <v>80</v>
      </c>
      <c r="BK208" s="215">
        <f>ROUND(I208*H208,2)</f>
        <v>0</v>
      </c>
      <c r="BL208" s="15" t="s">
        <v>204</v>
      </c>
      <c r="BM208" s="15" t="s">
        <v>768</v>
      </c>
    </row>
    <row r="209" s="1" customFormat="1" ht="16.5" customHeight="1">
      <c r="B209" s="36"/>
      <c r="C209" s="204" t="s">
        <v>769</v>
      </c>
      <c r="D209" s="204" t="s">
        <v>133</v>
      </c>
      <c r="E209" s="205" t="s">
        <v>770</v>
      </c>
      <c r="F209" s="206" t="s">
        <v>771</v>
      </c>
      <c r="G209" s="207" t="s">
        <v>149</v>
      </c>
      <c r="H209" s="208">
        <v>2</v>
      </c>
      <c r="I209" s="209"/>
      <c r="J209" s="210">
        <f>ROUND(I209*H209,2)</f>
        <v>0</v>
      </c>
      <c r="K209" s="206" t="s">
        <v>1</v>
      </c>
      <c r="L209" s="41"/>
      <c r="M209" s="211" t="s">
        <v>1</v>
      </c>
      <c r="N209" s="212" t="s">
        <v>43</v>
      </c>
      <c r="O209" s="77"/>
      <c r="P209" s="213">
        <f>O209*H209</f>
        <v>0</v>
      </c>
      <c r="Q209" s="213">
        <v>0</v>
      </c>
      <c r="R209" s="213">
        <f>Q209*H209</f>
        <v>0</v>
      </c>
      <c r="S209" s="213">
        <v>0</v>
      </c>
      <c r="T209" s="214">
        <f>S209*H209</f>
        <v>0</v>
      </c>
      <c r="AR209" s="15" t="s">
        <v>204</v>
      </c>
      <c r="AT209" s="15" t="s">
        <v>133</v>
      </c>
      <c r="AU209" s="15" t="s">
        <v>82</v>
      </c>
      <c r="AY209" s="15" t="s">
        <v>130</v>
      </c>
      <c r="BE209" s="215">
        <f>IF(N209="základní",J209,0)</f>
        <v>0</v>
      </c>
      <c r="BF209" s="215">
        <f>IF(N209="snížená",J209,0)</f>
        <v>0</v>
      </c>
      <c r="BG209" s="215">
        <f>IF(N209="zákl. přenesená",J209,0)</f>
        <v>0</v>
      </c>
      <c r="BH209" s="215">
        <f>IF(N209="sníž. přenesená",J209,0)</f>
        <v>0</v>
      </c>
      <c r="BI209" s="215">
        <f>IF(N209="nulová",J209,0)</f>
        <v>0</v>
      </c>
      <c r="BJ209" s="15" t="s">
        <v>80</v>
      </c>
      <c r="BK209" s="215">
        <f>ROUND(I209*H209,2)</f>
        <v>0</v>
      </c>
      <c r="BL209" s="15" t="s">
        <v>204</v>
      </c>
      <c r="BM209" s="15" t="s">
        <v>772</v>
      </c>
    </row>
    <row r="210" s="1" customFormat="1" ht="16.5" customHeight="1">
      <c r="B210" s="36"/>
      <c r="C210" s="204" t="s">
        <v>773</v>
      </c>
      <c r="D210" s="204" t="s">
        <v>133</v>
      </c>
      <c r="E210" s="205" t="s">
        <v>774</v>
      </c>
      <c r="F210" s="206" t="s">
        <v>775</v>
      </c>
      <c r="G210" s="207" t="s">
        <v>153</v>
      </c>
      <c r="H210" s="208">
        <v>3</v>
      </c>
      <c r="I210" s="209"/>
      <c r="J210" s="210">
        <f>ROUND(I210*H210,2)</f>
        <v>0</v>
      </c>
      <c r="K210" s="206" t="s">
        <v>1</v>
      </c>
      <c r="L210" s="41"/>
      <c r="M210" s="211" t="s">
        <v>1</v>
      </c>
      <c r="N210" s="212" t="s">
        <v>43</v>
      </c>
      <c r="O210" s="77"/>
      <c r="P210" s="213">
        <f>O210*H210</f>
        <v>0</v>
      </c>
      <c r="Q210" s="213">
        <v>0</v>
      </c>
      <c r="R210" s="213">
        <f>Q210*H210</f>
        <v>0</v>
      </c>
      <c r="S210" s="213">
        <v>0</v>
      </c>
      <c r="T210" s="214">
        <f>S210*H210</f>
        <v>0</v>
      </c>
      <c r="AR210" s="15" t="s">
        <v>204</v>
      </c>
      <c r="AT210" s="15" t="s">
        <v>133</v>
      </c>
      <c r="AU210" s="15" t="s">
        <v>82</v>
      </c>
      <c r="AY210" s="15" t="s">
        <v>130</v>
      </c>
      <c r="BE210" s="215">
        <f>IF(N210="základní",J210,0)</f>
        <v>0</v>
      </c>
      <c r="BF210" s="215">
        <f>IF(N210="snížená",J210,0)</f>
        <v>0</v>
      </c>
      <c r="BG210" s="215">
        <f>IF(N210="zákl. přenesená",J210,0)</f>
        <v>0</v>
      </c>
      <c r="BH210" s="215">
        <f>IF(N210="sníž. přenesená",J210,0)</f>
        <v>0</v>
      </c>
      <c r="BI210" s="215">
        <f>IF(N210="nulová",J210,0)</f>
        <v>0</v>
      </c>
      <c r="BJ210" s="15" t="s">
        <v>80</v>
      </c>
      <c r="BK210" s="215">
        <f>ROUND(I210*H210,2)</f>
        <v>0</v>
      </c>
      <c r="BL210" s="15" t="s">
        <v>204</v>
      </c>
      <c r="BM210" s="15" t="s">
        <v>776</v>
      </c>
    </row>
    <row r="211" s="1" customFormat="1" ht="16.5" customHeight="1">
      <c r="B211" s="36"/>
      <c r="C211" s="204" t="s">
        <v>777</v>
      </c>
      <c r="D211" s="204" t="s">
        <v>133</v>
      </c>
      <c r="E211" s="205" t="s">
        <v>778</v>
      </c>
      <c r="F211" s="206" t="s">
        <v>779</v>
      </c>
      <c r="G211" s="207" t="s">
        <v>153</v>
      </c>
      <c r="H211" s="208">
        <v>2</v>
      </c>
      <c r="I211" s="209"/>
      <c r="J211" s="210">
        <f>ROUND(I211*H211,2)</f>
        <v>0</v>
      </c>
      <c r="K211" s="206" t="s">
        <v>1</v>
      </c>
      <c r="L211" s="41"/>
      <c r="M211" s="211" t="s">
        <v>1</v>
      </c>
      <c r="N211" s="212" t="s">
        <v>43</v>
      </c>
      <c r="O211" s="77"/>
      <c r="P211" s="213">
        <f>O211*H211</f>
        <v>0</v>
      </c>
      <c r="Q211" s="213">
        <v>0</v>
      </c>
      <c r="R211" s="213">
        <f>Q211*H211</f>
        <v>0</v>
      </c>
      <c r="S211" s="213">
        <v>0</v>
      </c>
      <c r="T211" s="214">
        <f>S211*H211</f>
        <v>0</v>
      </c>
      <c r="AR211" s="15" t="s">
        <v>204</v>
      </c>
      <c r="AT211" s="15" t="s">
        <v>133</v>
      </c>
      <c r="AU211" s="15" t="s">
        <v>82</v>
      </c>
      <c r="AY211" s="15" t="s">
        <v>130</v>
      </c>
      <c r="BE211" s="215">
        <f>IF(N211="základní",J211,0)</f>
        <v>0</v>
      </c>
      <c r="BF211" s="215">
        <f>IF(N211="snížená",J211,0)</f>
        <v>0</v>
      </c>
      <c r="BG211" s="215">
        <f>IF(N211="zákl. přenesená",J211,0)</f>
        <v>0</v>
      </c>
      <c r="BH211" s="215">
        <f>IF(N211="sníž. přenesená",J211,0)</f>
        <v>0</v>
      </c>
      <c r="BI211" s="215">
        <f>IF(N211="nulová",J211,0)</f>
        <v>0</v>
      </c>
      <c r="BJ211" s="15" t="s">
        <v>80</v>
      </c>
      <c r="BK211" s="215">
        <f>ROUND(I211*H211,2)</f>
        <v>0</v>
      </c>
      <c r="BL211" s="15" t="s">
        <v>204</v>
      </c>
      <c r="BM211" s="15" t="s">
        <v>780</v>
      </c>
    </row>
    <row r="212" s="1" customFormat="1" ht="16.5" customHeight="1">
      <c r="B212" s="36"/>
      <c r="C212" s="204" t="s">
        <v>781</v>
      </c>
      <c r="D212" s="204" t="s">
        <v>133</v>
      </c>
      <c r="E212" s="205" t="s">
        <v>782</v>
      </c>
      <c r="F212" s="206" t="s">
        <v>783</v>
      </c>
      <c r="G212" s="207" t="s">
        <v>153</v>
      </c>
      <c r="H212" s="208">
        <v>3</v>
      </c>
      <c r="I212" s="209"/>
      <c r="J212" s="210">
        <f>ROUND(I212*H212,2)</f>
        <v>0</v>
      </c>
      <c r="K212" s="206" t="s">
        <v>1</v>
      </c>
      <c r="L212" s="41"/>
      <c r="M212" s="211" t="s">
        <v>1</v>
      </c>
      <c r="N212" s="212" t="s">
        <v>43</v>
      </c>
      <c r="O212" s="77"/>
      <c r="P212" s="213">
        <f>O212*H212</f>
        <v>0</v>
      </c>
      <c r="Q212" s="213">
        <v>0</v>
      </c>
      <c r="R212" s="213">
        <f>Q212*H212</f>
        <v>0</v>
      </c>
      <c r="S212" s="213">
        <v>0</v>
      </c>
      <c r="T212" s="214">
        <f>S212*H212</f>
        <v>0</v>
      </c>
      <c r="AR212" s="15" t="s">
        <v>204</v>
      </c>
      <c r="AT212" s="15" t="s">
        <v>133</v>
      </c>
      <c r="AU212" s="15" t="s">
        <v>82</v>
      </c>
      <c r="AY212" s="15" t="s">
        <v>130</v>
      </c>
      <c r="BE212" s="215">
        <f>IF(N212="základní",J212,0)</f>
        <v>0</v>
      </c>
      <c r="BF212" s="215">
        <f>IF(N212="snížená",J212,0)</f>
        <v>0</v>
      </c>
      <c r="BG212" s="215">
        <f>IF(N212="zákl. přenesená",J212,0)</f>
        <v>0</v>
      </c>
      <c r="BH212" s="215">
        <f>IF(N212="sníž. přenesená",J212,0)</f>
        <v>0</v>
      </c>
      <c r="BI212" s="215">
        <f>IF(N212="nulová",J212,0)</f>
        <v>0</v>
      </c>
      <c r="BJ212" s="15" t="s">
        <v>80</v>
      </c>
      <c r="BK212" s="215">
        <f>ROUND(I212*H212,2)</f>
        <v>0</v>
      </c>
      <c r="BL212" s="15" t="s">
        <v>204</v>
      </c>
      <c r="BM212" s="15" t="s">
        <v>784</v>
      </c>
    </row>
    <row r="213" s="1" customFormat="1" ht="16.5" customHeight="1">
      <c r="B213" s="36"/>
      <c r="C213" s="204" t="s">
        <v>785</v>
      </c>
      <c r="D213" s="204" t="s">
        <v>133</v>
      </c>
      <c r="E213" s="205" t="s">
        <v>786</v>
      </c>
      <c r="F213" s="206" t="s">
        <v>787</v>
      </c>
      <c r="G213" s="207" t="s">
        <v>153</v>
      </c>
      <c r="H213" s="208">
        <v>2</v>
      </c>
      <c r="I213" s="209"/>
      <c r="J213" s="210">
        <f>ROUND(I213*H213,2)</f>
        <v>0</v>
      </c>
      <c r="K213" s="206" t="s">
        <v>1</v>
      </c>
      <c r="L213" s="41"/>
      <c r="M213" s="211" t="s">
        <v>1</v>
      </c>
      <c r="N213" s="212" t="s">
        <v>43</v>
      </c>
      <c r="O213" s="77"/>
      <c r="P213" s="213">
        <f>O213*H213</f>
        <v>0</v>
      </c>
      <c r="Q213" s="213">
        <v>0</v>
      </c>
      <c r="R213" s="213">
        <f>Q213*H213</f>
        <v>0</v>
      </c>
      <c r="S213" s="213">
        <v>0</v>
      </c>
      <c r="T213" s="214">
        <f>S213*H213</f>
        <v>0</v>
      </c>
      <c r="AR213" s="15" t="s">
        <v>204</v>
      </c>
      <c r="AT213" s="15" t="s">
        <v>133</v>
      </c>
      <c r="AU213" s="15" t="s">
        <v>82</v>
      </c>
      <c r="AY213" s="15" t="s">
        <v>130</v>
      </c>
      <c r="BE213" s="215">
        <f>IF(N213="základní",J213,0)</f>
        <v>0</v>
      </c>
      <c r="BF213" s="215">
        <f>IF(N213="snížená",J213,0)</f>
        <v>0</v>
      </c>
      <c r="BG213" s="215">
        <f>IF(N213="zákl. přenesená",J213,0)</f>
        <v>0</v>
      </c>
      <c r="BH213" s="215">
        <f>IF(N213="sníž. přenesená",J213,0)</f>
        <v>0</v>
      </c>
      <c r="BI213" s="215">
        <f>IF(N213="nulová",J213,0)</f>
        <v>0</v>
      </c>
      <c r="BJ213" s="15" t="s">
        <v>80</v>
      </c>
      <c r="BK213" s="215">
        <f>ROUND(I213*H213,2)</f>
        <v>0</v>
      </c>
      <c r="BL213" s="15" t="s">
        <v>204</v>
      </c>
      <c r="BM213" s="15" t="s">
        <v>788</v>
      </c>
    </row>
    <row r="214" s="1" customFormat="1" ht="16.5" customHeight="1">
      <c r="B214" s="36"/>
      <c r="C214" s="204" t="s">
        <v>789</v>
      </c>
      <c r="D214" s="204" t="s">
        <v>133</v>
      </c>
      <c r="E214" s="205" t="s">
        <v>790</v>
      </c>
      <c r="F214" s="206" t="s">
        <v>791</v>
      </c>
      <c r="G214" s="207" t="s">
        <v>153</v>
      </c>
      <c r="H214" s="208">
        <v>1</v>
      </c>
      <c r="I214" s="209"/>
      <c r="J214" s="210">
        <f>ROUND(I214*H214,2)</f>
        <v>0</v>
      </c>
      <c r="K214" s="206" t="s">
        <v>1</v>
      </c>
      <c r="L214" s="41"/>
      <c r="M214" s="211" t="s">
        <v>1</v>
      </c>
      <c r="N214" s="212" t="s">
        <v>43</v>
      </c>
      <c r="O214" s="77"/>
      <c r="P214" s="213">
        <f>O214*H214</f>
        <v>0</v>
      </c>
      <c r="Q214" s="213">
        <v>0</v>
      </c>
      <c r="R214" s="213">
        <f>Q214*H214</f>
        <v>0</v>
      </c>
      <c r="S214" s="213">
        <v>0</v>
      </c>
      <c r="T214" s="214">
        <f>S214*H214</f>
        <v>0</v>
      </c>
      <c r="AR214" s="15" t="s">
        <v>204</v>
      </c>
      <c r="AT214" s="15" t="s">
        <v>133</v>
      </c>
      <c r="AU214" s="15" t="s">
        <v>82</v>
      </c>
      <c r="AY214" s="15" t="s">
        <v>130</v>
      </c>
      <c r="BE214" s="215">
        <f>IF(N214="základní",J214,0)</f>
        <v>0</v>
      </c>
      <c r="BF214" s="215">
        <f>IF(N214="snížená",J214,0)</f>
        <v>0</v>
      </c>
      <c r="BG214" s="215">
        <f>IF(N214="zákl. přenesená",J214,0)</f>
        <v>0</v>
      </c>
      <c r="BH214" s="215">
        <f>IF(N214="sníž. přenesená",J214,0)</f>
        <v>0</v>
      </c>
      <c r="BI214" s="215">
        <f>IF(N214="nulová",J214,0)</f>
        <v>0</v>
      </c>
      <c r="BJ214" s="15" t="s">
        <v>80</v>
      </c>
      <c r="BK214" s="215">
        <f>ROUND(I214*H214,2)</f>
        <v>0</v>
      </c>
      <c r="BL214" s="15" t="s">
        <v>204</v>
      </c>
      <c r="BM214" s="15" t="s">
        <v>792</v>
      </c>
    </row>
    <row r="215" s="1" customFormat="1" ht="16.5" customHeight="1">
      <c r="B215" s="36"/>
      <c r="C215" s="204" t="s">
        <v>793</v>
      </c>
      <c r="D215" s="204" t="s">
        <v>133</v>
      </c>
      <c r="E215" s="205" t="s">
        <v>794</v>
      </c>
      <c r="F215" s="206" t="s">
        <v>795</v>
      </c>
      <c r="G215" s="207" t="s">
        <v>153</v>
      </c>
      <c r="H215" s="208">
        <v>1</v>
      </c>
      <c r="I215" s="209"/>
      <c r="J215" s="210">
        <f>ROUND(I215*H215,2)</f>
        <v>0</v>
      </c>
      <c r="K215" s="206" t="s">
        <v>1</v>
      </c>
      <c r="L215" s="41"/>
      <c r="M215" s="211" t="s">
        <v>1</v>
      </c>
      <c r="N215" s="212" t="s">
        <v>43</v>
      </c>
      <c r="O215" s="77"/>
      <c r="P215" s="213">
        <f>O215*H215</f>
        <v>0</v>
      </c>
      <c r="Q215" s="213">
        <v>0</v>
      </c>
      <c r="R215" s="213">
        <f>Q215*H215</f>
        <v>0</v>
      </c>
      <c r="S215" s="213">
        <v>0</v>
      </c>
      <c r="T215" s="214">
        <f>S215*H215</f>
        <v>0</v>
      </c>
      <c r="AR215" s="15" t="s">
        <v>204</v>
      </c>
      <c r="AT215" s="15" t="s">
        <v>133</v>
      </c>
      <c r="AU215" s="15" t="s">
        <v>82</v>
      </c>
      <c r="AY215" s="15" t="s">
        <v>130</v>
      </c>
      <c r="BE215" s="215">
        <f>IF(N215="základní",J215,0)</f>
        <v>0</v>
      </c>
      <c r="BF215" s="215">
        <f>IF(N215="snížená",J215,0)</f>
        <v>0</v>
      </c>
      <c r="BG215" s="215">
        <f>IF(N215="zákl. přenesená",J215,0)</f>
        <v>0</v>
      </c>
      <c r="BH215" s="215">
        <f>IF(N215="sníž. přenesená",J215,0)</f>
        <v>0</v>
      </c>
      <c r="BI215" s="215">
        <f>IF(N215="nulová",J215,0)</f>
        <v>0</v>
      </c>
      <c r="BJ215" s="15" t="s">
        <v>80</v>
      </c>
      <c r="BK215" s="215">
        <f>ROUND(I215*H215,2)</f>
        <v>0</v>
      </c>
      <c r="BL215" s="15" t="s">
        <v>204</v>
      </c>
      <c r="BM215" s="15" t="s">
        <v>796</v>
      </c>
    </row>
    <row r="216" s="1" customFormat="1" ht="16.5" customHeight="1">
      <c r="B216" s="36"/>
      <c r="C216" s="204" t="s">
        <v>797</v>
      </c>
      <c r="D216" s="204" t="s">
        <v>133</v>
      </c>
      <c r="E216" s="205" t="s">
        <v>798</v>
      </c>
      <c r="F216" s="206" t="s">
        <v>799</v>
      </c>
      <c r="G216" s="207" t="s">
        <v>153</v>
      </c>
      <c r="H216" s="208">
        <v>3</v>
      </c>
      <c r="I216" s="209"/>
      <c r="J216" s="210">
        <f>ROUND(I216*H216,2)</f>
        <v>0</v>
      </c>
      <c r="K216" s="206" t="s">
        <v>1</v>
      </c>
      <c r="L216" s="41"/>
      <c r="M216" s="211" t="s">
        <v>1</v>
      </c>
      <c r="N216" s="212" t="s">
        <v>43</v>
      </c>
      <c r="O216" s="77"/>
      <c r="P216" s="213">
        <f>O216*H216</f>
        <v>0</v>
      </c>
      <c r="Q216" s="213">
        <v>0</v>
      </c>
      <c r="R216" s="213">
        <f>Q216*H216</f>
        <v>0</v>
      </c>
      <c r="S216" s="213">
        <v>0</v>
      </c>
      <c r="T216" s="214">
        <f>S216*H216</f>
        <v>0</v>
      </c>
      <c r="AR216" s="15" t="s">
        <v>204</v>
      </c>
      <c r="AT216" s="15" t="s">
        <v>133</v>
      </c>
      <c r="AU216" s="15" t="s">
        <v>82</v>
      </c>
      <c r="AY216" s="15" t="s">
        <v>130</v>
      </c>
      <c r="BE216" s="215">
        <f>IF(N216="základní",J216,0)</f>
        <v>0</v>
      </c>
      <c r="BF216" s="215">
        <f>IF(N216="snížená",J216,0)</f>
        <v>0</v>
      </c>
      <c r="BG216" s="215">
        <f>IF(N216="zákl. přenesená",J216,0)</f>
        <v>0</v>
      </c>
      <c r="BH216" s="215">
        <f>IF(N216="sníž. přenesená",J216,0)</f>
        <v>0</v>
      </c>
      <c r="BI216" s="215">
        <f>IF(N216="nulová",J216,0)</f>
        <v>0</v>
      </c>
      <c r="BJ216" s="15" t="s">
        <v>80</v>
      </c>
      <c r="BK216" s="215">
        <f>ROUND(I216*H216,2)</f>
        <v>0</v>
      </c>
      <c r="BL216" s="15" t="s">
        <v>204</v>
      </c>
      <c r="BM216" s="15" t="s">
        <v>800</v>
      </c>
    </row>
    <row r="217" s="1" customFormat="1" ht="16.5" customHeight="1">
      <c r="B217" s="36"/>
      <c r="C217" s="204" t="s">
        <v>801</v>
      </c>
      <c r="D217" s="204" t="s">
        <v>133</v>
      </c>
      <c r="E217" s="205" t="s">
        <v>802</v>
      </c>
      <c r="F217" s="206" t="s">
        <v>803</v>
      </c>
      <c r="G217" s="207" t="s">
        <v>153</v>
      </c>
      <c r="H217" s="208">
        <v>2</v>
      </c>
      <c r="I217" s="209"/>
      <c r="J217" s="210">
        <f>ROUND(I217*H217,2)</f>
        <v>0</v>
      </c>
      <c r="K217" s="206" t="s">
        <v>1</v>
      </c>
      <c r="L217" s="41"/>
      <c r="M217" s="211" t="s">
        <v>1</v>
      </c>
      <c r="N217" s="212" t="s">
        <v>43</v>
      </c>
      <c r="O217" s="77"/>
      <c r="P217" s="213">
        <f>O217*H217</f>
        <v>0</v>
      </c>
      <c r="Q217" s="213">
        <v>0</v>
      </c>
      <c r="R217" s="213">
        <f>Q217*H217</f>
        <v>0</v>
      </c>
      <c r="S217" s="213">
        <v>0</v>
      </c>
      <c r="T217" s="214">
        <f>S217*H217</f>
        <v>0</v>
      </c>
      <c r="AR217" s="15" t="s">
        <v>204</v>
      </c>
      <c r="AT217" s="15" t="s">
        <v>133</v>
      </c>
      <c r="AU217" s="15" t="s">
        <v>82</v>
      </c>
      <c r="AY217" s="15" t="s">
        <v>130</v>
      </c>
      <c r="BE217" s="215">
        <f>IF(N217="základní",J217,0)</f>
        <v>0</v>
      </c>
      <c r="BF217" s="215">
        <f>IF(N217="snížená",J217,0)</f>
        <v>0</v>
      </c>
      <c r="BG217" s="215">
        <f>IF(N217="zákl. přenesená",J217,0)</f>
        <v>0</v>
      </c>
      <c r="BH217" s="215">
        <f>IF(N217="sníž. přenesená",J217,0)</f>
        <v>0</v>
      </c>
      <c r="BI217" s="215">
        <f>IF(N217="nulová",J217,0)</f>
        <v>0</v>
      </c>
      <c r="BJ217" s="15" t="s">
        <v>80</v>
      </c>
      <c r="BK217" s="215">
        <f>ROUND(I217*H217,2)</f>
        <v>0</v>
      </c>
      <c r="BL217" s="15" t="s">
        <v>204</v>
      </c>
      <c r="BM217" s="15" t="s">
        <v>804</v>
      </c>
    </row>
    <row r="218" s="1" customFormat="1" ht="16.5" customHeight="1">
      <c r="B218" s="36"/>
      <c r="C218" s="204" t="s">
        <v>805</v>
      </c>
      <c r="D218" s="204" t="s">
        <v>133</v>
      </c>
      <c r="E218" s="205" t="s">
        <v>806</v>
      </c>
      <c r="F218" s="206" t="s">
        <v>807</v>
      </c>
      <c r="G218" s="207" t="s">
        <v>153</v>
      </c>
      <c r="H218" s="208">
        <v>2</v>
      </c>
      <c r="I218" s="209"/>
      <c r="J218" s="210">
        <f>ROUND(I218*H218,2)</f>
        <v>0</v>
      </c>
      <c r="K218" s="206" t="s">
        <v>1</v>
      </c>
      <c r="L218" s="41"/>
      <c r="M218" s="211" t="s">
        <v>1</v>
      </c>
      <c r="N218" s="212" t="s">
        <v>43</v>
      </c>
      <c r="O218" s="77"/>
      <c r="P218" s="213">
        <f>O218*H218</f>
        <v>0</v>
      </c>
      <c r="Q218" s="213">
        <v>0</v>
      </c>
      <c r="R218" s="213">
        <f>Q218*H218</f>
        <v>0</v>
      </c>
      <c r="S218" s="213">
        <v>0</v>
      </c>
      <c r="T218" s="214">
        <f>S218*H218</f>
        <v>0</v>
      </c>
      <c r="AR218" s="15" t="s">
        <v>204</v>
      </c>
      <c r="AT218" s="15" t="s">
        <v>133</v>
      </c>
      <c r="AU218" s="15" t="s">
        <v>82</v>
      </c>
      <c r="AY218" s="15" t="s">
        <v>130</v>
      </c>
      <c r="BE218" s="215">
        <f>IF(N218="základní",J218,0)</f>
        <v>0</v>
      </c>
      <c r="BF218" s="215">
        <f>IF(N218="snížená",J218,0)</f>
        <v>0</v>
      </c>
      <c r="BG218" s="215">
        <f>IF(N218="zákl. přenesená",J218,0)</f>
        <v>0</v>
      </c>
      <c r="BH218" s="215">
        <f>IF(N218="sníž. přenesená",J218,0)</f>
        <v>0</v>
      </c>
      <c r="BI218" s="215">
        <f>IF(N218="nulová",J218,0)</f>
        <v>0</v>
      </c>
      <c r="BJ218" s="15" t="s">
        <v>80</v>
      </c>
      <c r="BK218" s="215">
        <f>ROUND(I218*H218,2)</f>
        <v>0</v>
      </c>
      <c r="BL218" s="15" t="s">
        <v>204</v>
      </c>
      <c r="BM218" s="15" t="s">
        <v>808</v>
      </c>
    </row>
    <row r="219" s="1" customFormat="1" ht="16.5" customHeight="1">
      <c r="B219" s="36"/>
      <c r="C219" s="204" t="s">
        <v>809</v>
      </c>
      <c r="D219" s="204" t="s">
        <v>133</v>
      </c>
      <c r="E219" s="205" t="s">
        <v>810</v>
      </c>
      <c r="F219" s="206" t="s">
        <v>811</v>
      </c>
      <c r="G219" s="207" t="s">
        <v>153</v>
      </c>
      <c r="H219" s="208">
        <v>2</v>
      </c>
      <c r="I219" s="209"/>
      <c r="J219" s="210">
        <f>ROUND(I219*H219,2)</f>
        <v>0</v>
      </c>
      <c r="K219" s="206" t="s">
        <v>1</v>
      </c>
      <c r="L219" s="41"/>
      <c r="M219" s="211" t="s">
        <v>1</v>
      </c>
      <c r="N219" s="212" t="s">
        <v>43</v>
      </c>
      <c r="O219" s="77"/>
      <c r="P219" s="213">
        <f>O219*H219</f>
        <v>0</v>
      </c>
      <c r="Q219" s="213">
        <v>0</v>
      </c>
      <c r="R219" s="213">
        <f>Q219*H219</f>
        <v>0</v>
      </c>
      <c r="S219" s="213">
        <v>0</v>
      </c>
      <c r="T219" s="214">
        <f>S219*H219</f>
        <v>0</v>
      </c>
      <c r="AR219" s="15" t="s">
        <v>204</v>
      </c>
      <c r="AT219" s="15" t="s">
        <v>133</v>
      </c>
      <c r="AU219" s="15" t="s">
        <v>82</v>
      </c>
      <c r="AY219" s="15" t="s">
        <v>130</v>
      </c>
      <c r="BE219" s="215">
        <f>IF(N219="základní",J219,0)</f>
        <v>0</v>
      </c>
      <c r="BF219" s="215">
        <f>IF(N219="snížená",J219,0)</f>
        <v>0</v>
      </c>
      <c r="BG219" s="215">
        <f>IF(N219="zákl. přenesená",J219,0)</f>
        <v>0</v>
      </c>
      <c r="BH219" s="215">
        <f>IF(N219="sníž. přenesená",J219,0)</f>
        <v>0</v>
      </c>
      <c r="BI219" s="215">
        <f>IF(N219="nulová",J219,0)</f>
        <v>0</v>
      </c>
      <c r="BJ219" s="15" t="s">
        <v>80</v>
      </c>
      <c r="BK219" s="215">
        <f>ROUND(I219*H219,2)</f>
        <v>0</v>
      </c>
      <c r="BL219" s="15" t="s">
        <v>204</v>
      </c>
      <c r="BM219" s="15" t="s">
        <v>812</v>
      </c>
    </row>
    <row r="220" s="1" customFormat="1" ht="16.5" customHeight="1">
      <c r="B220" s="36"/>
      <c r="C220" s="204" t="s">
        <v>813</v>
      </c>
      <c r="D220" s="204" t="s">
        <v>133</v>
      </c>
      <c r="E220" s="205" t="s">
        <v>814</v>
      </c>
      <c r="F220" s="206" t="s">
        <v>815</v>
      </c>
      <c r="G220" s="207" t="s">
        <v>153</v>
      </c>
      <c r="H220" s="208">
        <v>2</v>
      </c>
      <c r="I220" s="209"/>
      <c r="J220" s="210">
        <f>ROUND(I220*H220,2)</f>
        <v>0</v>
      </c>
      <c r="K220" s="206" t="s">
        <v>1</v>
      </c>
      <c r="L220" s="41"/>
      <c r="M220" s="211" t="s">
        <v>1</v>
      </c>
      <c r="N220" s="212" t="s">
        <v>43</v>
      </c>
      <c r="O220" s="77"/>
      <c r="P220" s="213">
        <f>O220*H220</f>
        <v>0</v>
      </c>
      <c r="Q220" s="213">
        <v>0</v>
      </c>
      <c r="R220" s="213">
        <f>Q220*H220</f>
        <v>0</v>
      </c>
      <c r="S220" s="213">
        <v>0</v>
      </c>
      <c r="T220" s="214">
        <f>S220*H220</f>
        <v>0</v>
      </c>
      <c r="AR220" s="15" t="s">
        <v>204</v>
      </c>
      <c r="AT220" s="15" t="s">
        <v>133</v>
      </c>
      <c r="AU220" s="15" t="s">
        <v>82</v>
      </c>
      <c r="AY220" s="15" t="s">
        <v>130</v>
      </c>
      <c r="BE220" s="215">
        <f>IF(N220="základní",J220,0)</f>
        <v>0</v>
      </c>
      <c r="BF220" s="215">
        <f>IF(N220="snížená",J220,0)</f>
        <v>0</v>
      </c>
      <c r="BG220" s="215">
        <f>IF(N220="zákl. přenesená",J220,0)</f>
        <v>0</v>
      </c>
      <c r="BH220" s="215">
        <f>IF(N220="sníž. přenesená",J220,0)</f>
        <v>0</v>
      </c>
      <c r="BI220" s="215">
        <f>IF(N220="nulová",J220,0)</f>
        <v>0</v>
      </c>
      <c r="BJ220" s="15" t="s">
        <v>80</v>
      </c>
      <c r="BK220" s="215">
        <f>ROUND(I220*H220,2)</f>
        <v>0</v>
      </c>
      <c r="BL220" s="15" t="s">
        <v>204</v>
      </c>
      <c r="BM220" s="15" t="s">
        <v>816</v>
      </c>
    </row>
    <row r="221" s="1" customFormat="1" ht="16.5" customHeight="1">
      <c r="B221" s="36"/>
      <c r="C221" s="204" t="s">
        <v>817</v>
      </c>
      <c r="D221" s="204" t="s">
        <v>133</v>
      </c>
      <c r="E221" s="205" t="s">
        <v>818</v>
      </c>
      <c r="F221" s="206" t="s">
        <v>819</v>
      </c>
      <c r="G221" s="207" t="s">
        <v>153</v>
      </c>
      <c r="H221" s="208">
        <v>1</v>
      </c>
      <c r="I221" s="209"/>
      <c r="J221" s="210">
        <f>ROUND(I221*H221,2)</f>
        <v>0</v>
      </c>
      <c r="K221" s="206" t="s">
        <v>1</v>
      </c>
      <c r="L221" s="41"/>
      <c r="M221" s="211" t="s">
        <v>1</v>
      </c>
      <c r="N221" s="212" t="s">
        <v>43</v>
      </c>
      <c r="O221" s="77"/>
      <c r="P221" s="213">
        <f>O221*H221</f>
        <v>0</v>
      </c>
      <c r="Q221" s="213">
        <v>0</v>
      </c>
      <c r="R221" s="213">
        <f>Q221*H221</f>
        <v>0</v>
      </c>
      <c r="S221" s="213">
        <v>0</v>
      </c>
      <c r="T221" s="214">
        <f>S221*H221</f>
        <v>0</v>
      </c>
      <c r="AR221" s="15" t="s">
        <v>204</v>
      </c>
      <c r="AT221" s="15" t="s">
        <v>133</v>
      </c>
      <c r="AU221" s="15" t="s">
        <v>82</v>
      </c>
      <c r="AY221" s="15" t="s">
        <v>130</v>
      </c>
      <c r="BE221" s="215">
        <f>IF(N221="základní",J221,0)</f>
        <v>0</v>
      </c>
      <c r="BF221" s="215">
        <f>IF(N221="snížená",J221,0)</f>
        <v>0</v>
      </c>
      <c r="BG221" s="215">
        <f>IF(N221="zákl. přenesená",J221,0)</f>
        <v>0</v>
      </c>
      <c r="BH221" s="215">
        <f>IF(N221="sníž. přenesená",J221,0)</f>
        <v>0</v>
      </c>
      <c r="BI221" s="215">
        <f>IF(N221="nulová",J221,0)</f>
        <v>0</v>
      </c>
      <c r="BJ221" s="15" t="s">
        <v>80</v>
      </c>
      <c r="BK221" s="215">
        <f>ROUND(I221*H221,2)</f>
        <v>0</v>
      </c>
      <c r="BL221" s="15" t="s">
        <v>204</v>
      </c>
      <c r="BM221" s="15" t="s">
        <v>820</v>
      </c>
    </row>
    <row r="222" s="1" customFormat="1" ht="16.5" customHeight="1">
      <c r="B222" s="36"/>
      <c r="C222" s="204" t="s">
        <v>821</v>
      </c>
      <c r="D222" s="204" t="s">
        <v>133</v>
      </c>
      <c r="E222" s="205" t="s">
        <v>822</v>
      </c>
      <c r="F222" s="206" t="s">
        <v>823</v>
      </c>
      <c r="G222" s="207" t="s">
        <v>153</v>
      </c>
      <c r="H222" s="208">
        <v>19</v>
      </c>
      <c r="I222" s="209"/>
      <c r="J222" s="210">
        <f>ROUND(I222*H222,2)</f>
        <v>0</v>
      </c>
      <c r="K222" s="206" t="s">
        <v>1</v>
      </c>
      <c r="L222" s="41"/>
      <c r="M222" s="211" t="s">
        <v>1</v>
      </c>
      <c r="N222" s="212" t="s">
        <v>43</v>
      </c>
      <c r="O222" s="77"/>
      <c r="P222" s="213">
        <f>O222*H222</f>
        <v>0</v>
      </c>
      <c r="Q222" s="213">
        <v>0</v>
      </c>
      <c r="R222" s="213">
        <f>Q222*H222</f>
        <v>0</v>
      </c>
      <c r="S222" s="213">
        <v>0</v>
      </c>
      <c r="T222" s="214">
        <f>S222*H222</f>
        <v>0</v>
      </c>
      <c r="AR222" s="15" t="s">
        <v>204</v>
      </c>
      <c r="AT222" s="15" t="s">
        <v>133</v>
      </c>
      <c r="AU222" s="15" t="s">
        <v>82</v>
      </c>
      <c r="AY222" s="15" t="s">
        <v>130</v>
      </c>
      <c r="BE222" s="215">
        <f>IF(N222="základní",J222,0)</f>
        <v>0</v>
      </c>
      <c r="BF222" s="215">
        <f>IF(N222="snížená",J222,0)</f>
        <v>0</v>
      </c>
      <c r="BG222" s="215">
        <f>IF(N222="zákl. přenesená",J222,0)</f>
        <v>0</v>
      </c>
      <c r="BH222" s="215">
        <f>IF(N222="sníž. přenesená",J222,0)</f>
        <v>0</v>
      </c>
      <c r="BI222" s="215">
        <f>IF(N222="nulová",J222,0)</f>
        <v>0</v>
      </c>
      <c r="BJ222" s="15" t="s">
        <v>80</v>
      </c>
      <c r="BK222" s="215">
        <f>ROUND(I222*H222,2)</f>
        <v>0</v>
      </c>
      <c r="BL222" s="15" t="s">
        <v>204</v>
      </c>
      <c r="BM222" s="15" t="s">
        <v>824</v>
      </c>
    </row>
    <row r="223" s="1" customFormat="1" ht="16.5" customHeight="1">
      <c r="B223" s="36"/>
      <c r="C223" s="204" t="s">
        <v>825</v>
      </c>
      <c r="D223" s="204" t="s">
        <v>133</v>
      </c>
      <c r="E223" s="205" t="s">
        <v>826</v>
      </c>
      <c r="F223" s="206" t="s">
        <v>827</v>
      </c>
      <c r="G223" s="207" t="s">
        <v>153</v>
      </c>
      <c r="H223" s="208">
        <v>3</v>
      </c>
      <c r="I223" s="209"/>
      <c r="J223" s="210">
        <f>ROUND(I223*H223,2)</f>
        <v>0</v>
      </c>
      <c r="K223" s="206" t="s">
        <v>1</v>
      </c>
      <c r="L223" s="41"/>
      <c r="M223" s="211" t="s">
        <v>1</v>
      </c>
      <c r="N223" s="212" t="s">
        <v>43</v>
      </c>
      <c r="O223" s="77"/>
      <c r="P223" s="213">
        <f>O223*H223</f>
        <v>0</v>
      </c>
      <c r="Q223" s="213">
        <v>0</v>
      </c>
      <c r="R223" s="213">
        <f>Q223*H223</f>
        <v>0</v>
      </c>
      <c r="S223" s="213">
        <v>0</v>
      </c>
      <c r="T223" s="214">
        <f>S223*H223</f>
        <v>0</v>
      </c>
      <c r="AR223" s="15" t="s">
        <v>204</v>
      </c>
      <c r="AT223" s="15" t="s">
        <v>133</v>
      </c>
      <c r="AU223" s="15" t="s">
        <v>82</v>
      </c>
      <c r="AY223" s="15" t="s">
        <v>130</v>
      </c>
      <c r="BE223" s="215">
        <f>IF(N223="základní",J223,0)</f>
        <v>0</v>
      </c>
      <c r="BF223" s="215">
        <f>IF(N223="snížená",J223,0)</f>
        <v>0</v>
      </c>
      <c r="BG223" s="215">
        <f>IF(N223="zákl. přenesená",J223,0)</f>
        <v>0</v>
      </c>
      <c r="BH223" s="215">
        <f>IF(N223="sníž. přenesená",J223,0)</f>
        <v>0</v>
      </c>
      <c r="BI223" s="215">
        <f>IF(N223="nulová",J223,0)</f>
        <v>0</v>
      </c>
      <c r="BJ223" s="15" t="s">
        <v>80</v>
      </c>
      <c r="BK223" s="215">
        <f>ROUND(I223*H223,2)</f>
        <v>0</v>
      </c>
      <c r="BL223" s="15" t="s">
        <v>204</v>
      </c>
      <c r="BM223" s="15" t="s">
        <v>828</v>
      </c>
    </row>
    <row r="224" s="1" customFormat="1" ht="16.5" customHeight="1">
      <c r="B224" s="36"/>
      <c r="C224" s="204" t="s">
        <v>829</v>
      </c>
      <c r="D224" s="204" t="s">
        <v>133</v>
      </c>
      <c r="E224" s="205" t="s">
        <v>830</v>
      </c>
      <c r="F224" s="206" t="s">
        <v>831</v>
      </c>
      <c r="G224" s="207" t="s">
        <v>153</v>
      </c>
      <c r="H224" s="208">
        <v>2</v>
      </c>
      <c r="I224" s="209"/>
      <c r="J224" s="210">
        <f>ROUND(I224*H224,2)</f>
        <v>0</v>
      </c>
      <c r="K224" s="206" t="s">
        <v>1</v>
      </c>
      <c r="L224" s="41"/>
      <c r="M224" s="211" t="s">
        <v>1</v>
      </c>
      <c r="N224" s="212" t="s">
        <v>43</v>
      </c>
      <c r="O224" s="77"/>
      <c r="P224" s="213">
        <f>O224*H224</f>
        <v>0</v>
      </c>
      <c r="Q224" s="213">
        <v>0</v>
      </c>
      <c r="R224" s="213">
        <f>Q224*H224</f>
        <v>0</v>
      </c>
      <c r="S224" s="213">
        <v>0</v>
      </c>
      <c r="T224" s="214">
        <f>S224*H224</f>
        <v>0</v>
      </c>
      <c r="AR224" s="15" t="s">
        <v>204</v>
      </c>
      <c r="AT224" s="15" t="s">
        <v>133</v>
      </c>
      <c r="AU224" s="15" t="s">
        <v>82</v>
      </c>
      <c r="AY224" s="15" t="s">
        <v>130</v>
      </c>
      <c r="BE224" s="215">
        <f>IF(N224="základní",J224,0)</f>
        <v>0</v>
      </c>
      <c r="BF224" s="215">
        <f>IF(N224="snížená",J224,0)</f>
        <v>0</v>
      </c>
      <c r="BG224" s="215">
        <f>IF(N224="zákl. přenesená",J224,0)</f>
        <v>0</v>
      </c>
      <c r="BH224" s="215">
        <f>IF(N224="sníž. přenesená",J224,0)</f>
        <v>0</v>
      </c>
      <c r="BI224" s="215">
        <f>IF(N224="nulová",J224,0)</f>
        <v>0</v>
      </c>
      <c r="BJ224" s="15" t="s">
        <v>80</v>
      </c>
      <c r="BK224" s="215">
        <f>ROUND(I224*H224,2)</f>
        <v>0</v>
      </c>
      <c r="BL224" s="15" t="s">
        <v>204</v>
      </c>
      <c r="BM224" s="15" t="s">
        <v>832</v>
      </c>
    </row>
    <row r="225" s="1" customFormat="1" ht="16.5" customHeight="1">
      <c r="B225" s="36"/>
      <c r="C225" s="204" t="s">
        <v>833</v>
      </c>
      <c r="D225" s="204" t="s">
        <v>133</v>
      </c>
      <c r="E225" s="205" t="s">
        <v>834</v>
      </c>
      <c r="F225" s="206" t="s">
        <v>835</v>
      </c>
      <c r="G225" s="207" t="s">
        <v>153</v>
      </c>
      <c r="H225" s="208">
        <v>2</v>
      </c>
      <c r="I225" s="209"/>
      <c r="J225" s="210">
        <f>ROUND(I225*H225,2)</f>
        <v>0</v>
      </c>
      <c r="K225" s="206" t="s">
        <v>1</v>
      </c>
      <c r="L225" s="41"/>
      <c r="M225" s="211" t="s">
        <v>1</v>
      </c>
      <c r="N225" s="212" t="s">
        <v>43</v>
      </c>
      <c r="O225" s="77"/>
      <c r="P225" s="213">
        <f>O225*H225</f>
        <v>0</v>
      </c>
      <c r="Q225" s="213">
        <v>0</v>
      </c>
      <c r="R225" s="213">
        <f>Q225*H225</f>
        <v>0</v>
      </c>
      <c r="S225" s="213">
        <v>0</v>
      </c>
      <c r="T225" s="214">
        <f>S225*H225</f>
        <v>0</v>
      </c>
      <c r="AR225" s="15" t="s">
        <v>204</v>
      </c>
      <c r="AT225" s="15" t="s">
        <v>133</v>
      </c>
      <c r="AU225" s="15" t="s">
        <v>82</v>
      </c>
      <c r="AY225" s="15" t="s">
        <v>130</v>
      </c>
      <c r="BE225" s="215">
        <f>IF(N225="základní",J225,0)</f>
        <v>0</v>
      </c>
      <c r="BF225" s="215">
        <f>IF(N225="snížená",J225,0)</f>
        <v>0</v>
      </c>
      <c r="BG225" s="215">
        <f>IF(N225="zákl. přenesená",J225,0)</f>
        <v>0</v>
      </c>
      <c r="BH225" s="215">
        <f>IF(N225="sníž. přenesená",J225,0)</f>
        <v>0</v>
      </c>
      <c r="BI225" s="215">
        <f>IF(N225="nulová",J225,0)</f>
        <v>0</v>
      </c>
      <c r="BJ225" s="15" t="s">
        <v>80</v>
      </c>
      <c r="BK225" s="215">
        <f>ROUND(I225*H225,2)</f>
        <v>0</v>
      </c>
      <c r="BL225" s="15" t="s">
        <v>204</v>
      </c>
      <c r="BM225" s="15" t="s">
        <v>836</v>
      </c>
    </row>
    <row r="226" s="1" customFormat="1" ht="16.5" customHeight="1">
      <c r="B226" s="36"/>
      <c r="C226" s="204" t="s">
        <v>837</v>
      </c>
      <c r="D226" s="204" t="s">
        <v>133</v>
      </c>
      <c r="E226" s="205" t="s">
        <v>838</v>
      </c>
      <c r="F226" s="206" t="s">
        <v>839</v>
      </c>
      <c r="G226" s="207" t="s">
        <v>153</v>
      </c>
      <c r="H226" s="208">
        <v>9</v>
      </c>
      <c r="I226" s="209"/>
      <c r="J226" s="210">
        <f>ROUND(I226*H226,2)</f>
        <v>0</v>
      </c>
      <c r="K226" s="206" t="s">
        <v>1</v>
      </c>
      <c r="L226" s="41"/>
      <c r="M226" s="211" t="s">
        <v>1</v>
      </c>
      <c r="N226" s="212" t="s">
        <v>43</v>
      </c>
      <c r="O226" s="77"/>
      <c r="P226" s="213">
        <f>O226*H226</f>
        <v>0</v>
      </c>
      <c r="Q226" s="213">
        <v>0</v>
      </c>
      <c r="R226" s="213">
        <f>Q226*H226</f>
        <v>0</v>
      </c>
      <c r="S226" s="213">
        <v>0</v>
      </c>
      <c r="T226" s="214">
        <f>S226*H226</f>
        <v>0</v>
      </c>
      <c r="AR226" s="15" t="s">
        <v>204</v>
      </c>
      <c r="AT226" s="15" t="s">
        <v>133</v>
      </c>
      <c r="AU226" s="15" t="s">
        <v>82</v>
      </c>
      <c r="AY226" s="15" t="s">
        <v>130</v>
      </c>
      <c r="BE226" s="215">
        <f>IF(N226="základní",J226,0)</f>
        <v>0</v>
      </c>
      <c r="BF226" s="215">
        <f>IF(N226="snížená",J226,0)</f>
        <v>0</v>
      </c>
      <c r="BG226" s="215">
        <f>IF(N226="zákl. přenesená",J226,0)</f>
        <v>0</v>
      </c>
      <c r="BH226" s="215">
        <f>IF(N226="sníž. přenesená",J226,0)</f>
        <v>0</v>
      </c>
      <c r="BI226" s="215">
        <f>IF(N226="nulová",J226,0)</f>
        <v>0</v>
      </c>
      <c r="BJ226" s="15" t="s">
        <v>80</v>
      </c>
      <c r="BK226" s="215">
        <f>ROUND(I226*H226,2)</f>
        <v>0</v>
      </c>
      <c r="BL226" s="15" t="s">
        <v>204</v>
      </c>
      <c r="BM226" s="15" t="s">
        <v>840</v>
      </c>
    </row>
    <row r="227" s="1" customFormat="1" ht="16.5" customHeight="1">
      <c r="B227" s="36"/>
      <c r="C227" s="204" t="s">
        <v>841</v>
      </c>
      <c r="D227" s="204" t="s">
        <v>133</v>
      </c>
      <c r="E227" s="205" t="s">
        <v>842</v>
      </c>
      <c r="F227" s="206" t="s">
        <v>843</v>
      </c>
      <c r="G227" s="207" t="s">
        <v>153</v>
      </c>
      <c r="H227" s="208">
        <v>6</v>
      </c>
      <c r="I227" s="209"/>
      <c r="J227" s="210">
        <f>ROUND(I227*H227,2)</f>
        <v>0</v>
      </c>
      <c r="K227" s="206" t="s">
        <v>1</v>
      </c>
      <c r="L227" s="41"/>
      <c r="M227" s="211" t="s">
        <v>1</v>
      </c>
      <c r="N227" s="212" t="s">
        <v>43</v>
      </c>
      <c r="O227" s="77"/>
      <c r="P227" s="213">
        <f>O227*H227</f>
        <v>0</v>
      </c>
      <c r="Q227" s="213">
        <v>0</v>
      </c>
      <c r="R227" s="213">
        <f>Q227*H227</f>
        <v>0</v>
      </c>
      <c r="S227" s="213">
        <v>0</v>
      </c>
      <c r="T227" s="214">
        <f>S227*H227</f>
        <v>0</v>
      </c>
      <c r="AR227" s="15" t="s">
        <v>204</v>
      </c>
      <c r="AT227" s="15" t="s">
        <v>133</v>
      </c>
      <c r="AU227" s="15" t="s">
        <v>82</v>
      </c>
      <c r="AY227" s="15" t="s">
        <v>130</v>
      </c>
      <c r="BE227" s="215">
        <f>IF(N227="základní",J227,0)</f>
        <v>0</v>
      </c>
      <c r="BF227" s="215">
        <f>IF(N227="snížená",J227,0)</f>
        <v>0</v>
      </c>
      <c r="BG227" s="215">
        <f>IF(N227="zákl. přenesená",J227,0)</f>
        <v>0</v>
      </c>
      <c r="BH227" s="215">
        <f>IF(N227="sníž. přenesená",J227,0)</f>
        <v>0</v>
      </c>
      <c r="BI227" s="215">
        <f>IF(N227="nulová",J227,0)</f>
        <v>0</v>
      </c>
      <c r="BJ227" s="15" t="s">
        <v>80</v>
      </c>
      <c r="BK227" s="215">
        <f>ROUND(I227*H227,2)</f>
        <v>0</v>
      </c>
      <c r="BL227" s="15" t="s">
        <v>204</v>
      </c>
      <c r="BM227" s="15" t="s">
        <v>844</v>
      </c>
    </row>
    <row r="228" s="1" customFormat="1" ht="16.5" customHeight="1">
      <c r="B228" s="36"/>
      <c r="C228" s="204" t="s">
        <v>845</v>
      </c>
      <c r="D228" s="204" t="s">
        <v>133</v>
      </c>
      <c r="E228" s="205" t="s">
        <v>846</v>
      </c>
      <c r="F228" s="206" t="s">
        <v>847</v>
      </c>
      <c r="G228" s="207" t="s">
        <v>153</v>
      </c>
      <c r="H228" s="208">
        <v>16</v>
      </c>
      <c r="I228" s="209"/>
      <c r="J228" s="210">
        <f>ROUND(I228*H228,2)</f>
        <v>0</v>
      </c>
      <c r="K228" s="206" t="s">
        <v>1</v>
      </c>
      <c r="L228" s="41"/>
      <c r="M228" s="211" t="s">
        <v>1</v>
      </c>
      <c r="N228" s="212" t="s">
        <v>43</v>
      </c>
      <c r="O228" s="77"/>
      <c r="P228" s="213">
        <f>O228*H228</f>
        <v>0</v>
      </c>
      <c r="Q228" s="213">
        <v>0</v>
      </c>
      <c r="R228" s="213">
        <f>Q228*H228</f>
        <v>0</v>
      </c>
      <c r="S228" s="213">
        <v>0</v>
      </c>
      <c r="T228" s="214">
        <f>S228*H228</f>
        <v>0</v>
      </c>
      <c r="AR228" s="15" t="s">
        <v>204</v>
      </c>
      <c r="AT228" s="15" t="s">
        <v>133</v>
      </c>
      <c r="AU228" s="15" t="s">
        <v>82</v>
      </c>
      <c r="AY228" s="15" t="s">
        <v>130</v>
      </c>
      <c r="BE228" s="215">
        <f>IF(N228="základní",J228,0)</f>
        <v>0</v>
      </c>
      <c r="BF228" s="215">
        <f>IF(N228="snížená",J228,0)</f>
        <v>0</v>
      </c>
      <c r="BG228" s="215">
        <f>IF(N228="zákl. přenesená",J228,0)</f>
        <v>0</v>
      </c>
      <c r="BH228" s="215">
        <f>IF(N228="sníž. přenesená",J228,0)</f>
        <v>0</v>
      </c>
      <c r="BI228" s="215">
        <f>IF(N228="nulová",J228,0)</f>
        <v>0</v>
      </c>
      <c r="BJ228" s="15" t="s">
        <v>80</v>
      </c>
      <c r="BK228" s="215">
        <f>ROUND(I228*H228,2)</f>
        <v>0</v>
      </c>
      <c r="BL228" s="15" t="s">
        <v>204</v>
      </c>
      <c r="BM228" s="15" t="s">
        <v>848</v>
      </c>
    </row>
    <row r="229" s="1" customFormat="1" ht="16.5" customHeight="1">
      <c r="B229" s="36"/>
      <c r="C229" s="204" t="s">
        <v>849</v>
      </c>
      <c r="D229" s="204" t="s">
        <v>133</v>
      </c>
      <c r="E229" s="205" t="s">
        <v>850</v>
      </c>
      <c r="F229" s="206" t="s">
        <v>851</v>
      </c>
      <c r="G229" s="207" t="s">
        <v>153</v>
      </c>
      <c r="H229" s="208">
        <v>1</v>
      </c>
      <c r="I229" s="209"/>
      <c r="J229" s="210">
        <f>ROUND(I229*H229,2)</f>
        <v>0</v>
      </c>
      <c r="K229" s="206" t="s">
        <v>1</v>
      </c>
      <c r="L229" s="41"/>
      <c r="M229" s="211" t="s">
        <v>1</v>
      </c>
      <c r="N229" s="212" t="s">
        <v>43</v>
      </c>
      <c r="O229" s="77"/>
      <c r="P229" s="213">
        <f>O229*H229</f>
        <v>0</v>
      </c>
      <c r="Q229" s="213">
        <v>0</v>
      </c>
      <c r="R229" s="213">
        <f>Q229*H229</f>
        <v>0</v>
      </c>
      <c r="S229" s="213">
        <v>0</v>
      </c>
      <c r="T229" s="214">
        <f>S229*H229</f>
        <v>0</v>
      </c>
      <c r="AR229" s="15" t="s">
        <v>204</v>
      </c>
      <c r="AT229" s="15" t="s">
        <v>133</v>
      </c>
      <c r="AU229" s="15" t="s">
        <v>82</v>
      </c>
      <c r="AY229" s="15" t="s">
        <v>130</v>
      </c>
      <c r="BE229" s="215">
        <f>IF(N229="základní",J229,0)</f>
        <v>0</v>
      </c>
      <c r="BF229" s="215">
        <f>IF(N229="snížená",J229,0)</f>
        <v>0</v>
      </c>
      <c r="BG229" s="215">
        <f>IF(N229="zákl. přenesená",J229,0)</f>
        <v>0</v>
      </c>
      <c r="BH229" s="215">
        <f>IF(N229="sníž. přenesená",J229,0)</f>
        <v>0</v>
      </c>
      <c r="BI229" s="215">
        <f>IF(N229="nulová",J229,0)</f>
        <v>0</v>
      </c>
      <c r="BJ229" s="15" t="s">
        <v>80</v>
      </c>
      <c r="BK229" s="215">
        <f>ROUND(I229*H229,2)</f>
        <v>0</v>
      </c>
      <c r="BL229" s="15" t="s">
        <v>204</v>
      </c>
      <c r="BM229" s="15" t="s">
        <v>852</v>
      </c>
    </row>
    <row r="230" s="1" customFormat="1" ht="16.5" customHeight="1">
      <c r="B230" s="36"/>
      <c r="C230" s="204" t="s">
        <v>853</v>
      </c>
      <c r="D230" s="204" t="s">
        <v>133</v>
      </c>
      <c r="E230" s="205" t="s">
        <v>854</v>
      </c>
      <c r="F230" s="206" t="s">
        <v>855</v>
      </c>
      <c r="G230" s="207" t="s">
        <v>153</v>
      </c>
      <c r="H230" s="208">
        <v>4</v>
      </c>
      <c r="I230" s="209"/>
      <c r="J230" s="210">
        <f>ROUND(I230*H230,2)</f>
        <v>0</v>
      </c>
      <c r="K230" s="206" t="s">
        <v>1</v>
      </c>
      <c r="L230" s="41"/>
      <c r="M230" s="211" t="s">
        <v>1</v>
      </c>
      <c r="N230" s="212" t="s">
        <v>43</v>
      </c>
      <c r="O230" s="77"/>
      <c r="P230" s="213">
        <f>O230*H230</f>
        <v>0</v>
      </c>
      <c r="Q230" s="213">
        <v>0</v>
      </c>
      <c r="R230" s="213">
        <f>Q230*H230</f>
        <v>0</v>
      </c>
      <c r="S230" s="213">
        <v>0</v>
      </c>
      <c r="T230" s="214">
        <f>S230*H230</f>
        <v>0</v>
      </c>
      <c r="AR230" s="15" t="s">
        <v>204</v>
      </c>
      <c r="AT230" s="15" t="s">
        <v>133</v>
      </c>
      <c r="AU230" s="15" t="s">
        <v>82</v>
      </c>
      <c r="AY230" s="15" t="s">
        <v>130</v>
      </c>
      <c r="BE230" s="215">
        <f>IF(N230="základní",J230,0)</f>
        <v>0</v>
      </c>
      <c r="BF230" s="215">
        <f>IF(N230="snížená",J230,0)</f>
        <v>0</v>
      </c>
      <c r="BG230" s="215">
        <f>IF(N230="zákl. přenesená",J230,0)</f>
        <v>0</v>
      </c>
      <c r="BH230" s="215">
        <f>IF(N230="sníž. přenesená",J230,0)</f>
        <v>0</v>
      </c>
      <c r="BI230" s="215">
        <f>IF(N230="nulová",J230,0)</f>
        <v>0</v>
      </c>
      <c r="BJ230" s="15" t="s">
        <v>80</v>
      </c>
      <c r="BK230" s="215">
        <f>ROUND(I230*H230,2)</f>
        <v>0</v>
      </c>
      <c r="BL230" s="15" t="s">
        <v>204</v>
      </c>
      <c r="BM230" s="15" t="s">
        <v>856</v>
      </c>
    </row>
    <row r="231" s="1" customFormat="1" ht="16.5" customHeight="1">
      <c r="B231" s="36"/>
      <c r="C231" s="204" t="s">
        <v>857</v>
      </c>
      <c r="D231" s="204" t="s">
        <v>133</v>
      </c>
      <c r="E231" s="205" t="s">
        <v>858</v>
      </c>
      <c r="F231" s="206" t="s">
        <v>859</v>
      </c>
      <c r="G231" s="207" t="s">
        <v>153</v>
      </c>
      <c r="H231" s="208">
        <v>3</v>
      </c>
      <c r="I231" s="209"/>
      <c r="J231" s="210">
        <f>ROUND(I231*H231,2)</f>
        <v>0</v>
      </c>
      <c r="K231" s="206" t="s">
        <v>1</v>
      </c>
      <c r="L231" s="41"/>
      <c r="M231" s="211" t="s">
        <v>1</v>
      </c>
      <c r="N231" s="212" t="s">
        <v>43</v>
      </c>
      <c r="O231" s="77"/>
      <c r="P231" s="213">
        <f>O231*H231</f>
        <v>0</v>
      </c>
      <c r="Q231" s="213">
        <v>0</v>
      </c>
      <c r="R231" s="213">
        <f>Q231*H231</f>
        <v>0</v>
      </c>
      <c r="S231" s="213">
        <v>0</v>
      </c>
      <c r="T231" s="214">
        <f>S231*H231</f>
        <v>0</v>
      </c>
      <c r="AR231" s="15" t="s">
        <v>204</v>
      </c>
      <c r="AT231" s="15" t="s">
        <v>133</v>
      </c>
      <c r="AU231" s="15" t="s">
        <v>82</v>
      </c>
      <c r="AY231" s="15" t="s">
        <v>130</v>
      </c>
      <c r="BE231" s="215">
        <f>IF(N231="základní",J231,0)</f>
        <v>0</v>
      </c>
      <c r="BF231" s="215">
        <f>IF(N231="snížená",J231,0)</f>
        <v>0</v>
      </c>
      <c r="BG231" s="215">
        <f>IF(N231="zákl. přenesená",J231,0)</f>
        <v>0</v>
      </c>
      <c r="BH231" s="215">
        <f>IF(N231="sníž. přenesená",J231,0)</f>
        <v>0</v>
      </c>
      <c r="BI231" s="215">
        <f>IF(N231="nulová",J231,0)</f>
        <v>0</v>
      </c>
      <c r="BJ231" s="15" t="s">
        <v>80</v>
      </c>
      <c r="BK231" s="215">
        <f>ROUND(I231*H231,2)</f>
        <v>0</v>
      </c>
      <c r="BL231" s="15" t="s">
        <v>204</v>
      </c>
      <c r="BM231" s="15" t="s">
        <v>860</v>
      </c>
    </row>
    <row r="232" s="1" customFormat="1" ht="16.5" customHeight="1">
      <c r="B232" s="36"/>
      <c r="C232" s="204" t="s">
        <v>861</v>
      </c>
      <c r="D232" s="204" t="s">
        <v>133</v>
      </c>
      <c r="E232" s="205" t="s">
        <v>862</v>
      </c>
      <c r="F232" s="206" t="s">
        <v>863</v>
      </c>
      <c r="G232" s="207" t="s">
        <v>153</v>
      </c>
      <c r="H232" s="208">
        <v>19</v>
      </c>
      <c r="I232" s="209"/>
      <c r="J232" s="210">
        <f>ROUND(I232*H232,2)</f>
        <v>0</v>
      </c>
      <c r="K232" s="206" t="s">
        <v>1</v>
      </c>
      <c r="L232" s="41"/>
      <c r="M232" s="211" t="s">
        <v>1</v>
      </c>
      <c r="N232" s="212" t="s">
        <v>43</v>
      </c>
      <c r="O232" s="77"/>
      <c r="P232" s="213">
        <f>O232*H232</f>
        <v>0</v>
      </c>
      <c r="Q232" s="213">
        <v>0</v>
      </c>
      <c r="R232" s="213">
        <f>Q232*H232</f>
        <v>0</v>
      </c>
      <c r="S232" s="213">
        <v>0</v>
      </c>
      <c r="T232" s="214">
        <f>S232*H232</f>
        <v>0</v>
      </c>
      <c r="AR232" s="15" t="s">
        <v>204</v>
      </c>
      <c r="AT232" s="15" t="s">
        <v>133</v>
      </c>
      <c r="AU232" s="15" t="s">
        <v>82</v>
      </c>
      <c r="AY232" s="15" t="s">
        <v>130</v>
      </c>
      <c r="BE232" s="215">
        <f>IF(N232="základní",J232,0)</f>
        <v>0</v>
      </c>
      <c r="BF232" s="215">
        <f>IF(N232="snížená",J232,0)</f>
        <v>0</v>
      </c>
      <c r="BG232" s="215">
        <f>IF(N232="zákl. přenesená",J232,0)</f>
        <v>0</v>
      </c>
      <c r="BH232" s="215">
        <f>IF(N232="sníž. přenesená",J232,0)</f>
        <v>0</v>
      </c>
      <c r="BI232" s="215">
        <f>IF(N232="nulová",J232,0)</f>
        <v>0</v>
      </c>
      <c r="BJ232" s="15" t="s">
        <v>80</v>
      </c>
      <c r="BK232" s="215">
        <f>ROUND(I232*H232,2)</f>
        <v>0</v>
      </c>
      <c r="BL232" s="15" t="s">
        <v>204</v>
      </c>
      <c r="BM232" s="15" t="s">
        <v>864</v>
      </c>
    </row>
    <row r="233" s="1" customFormat="1" ht="16.5" customHeight="1">
      <c r="B233" s="36"/>
      <c r="C233" s="204" t="s">
        <v>865</v>
      </c>
      <c r="D233" s="204" t="s">
        <v>133</v>
      </c>
      <c r="E233" s="205" t="s">
        <v>866</v>
      </c>
      <c r="F233" s="206" t="s">
        <v>867</v>
      </c>
      <c r="G233" s="207" t="s">
        <v>153</v>
      </c>
      <c r="H233" s="208">
        <v>16</v>
      </c>
      <c r="I233" s="209"/>
      <c r="J233" s="210">
        <f>ROUND(I233*H233,2)</f>
        <v>0</v>
      </c>
      <c r="K233" s="206" t="s">
        <v>1</v>
      </c>
      <c r="L233" s="41"/>
      <c r="M233" s="211" t="s">
        <v>1</v>
      </c>
      <c r="N233" s="212" t="s">
        <v>43</v>
      </c>
      <c r="O233" s="77"/>
      <c r="P233" s="213">
        <f>O233*H233</f>
        <v>0</v>
      </c>
      <c r="Q233" s="213">
        <v>0</v>
      </c>
      <c r="R233" s="213">
        <f>Q233*H233</f>
        <v>0</v>
      </c>
      <c r="S233" s="213">
        <v>0</v>
      </c>
      <c r="T233" s="214">
        <f>S233*H233</f>
        <v>0</v>
      </c>
      <c r="AR233" s="15" t="s">
        <v>204</v>
      </c>
      <c r="AT233" s="15" t="s">
        <v>133</v>
      </c>
      <c r="AU233" s="15" t="s">
        <v>82</v>
      </c>
      <c r="AY233" s="15" t="s">
        <v>130</v>
      </c>
      <c r="BE233" s="215">
        <f>IF(N233="základní",J233,0)</f>
        <v>0</v>
      </c>
      <c r="BF233" s="215">
        <f>IF(N233="snížená",J233,0)</f>
        <v>0</v>
      </c>
      <c r="BG233" s="215">
        <f>IF(N233="zákl. přenesená",J233,0)</f>
        <v>0</v>
      </c>
      <c r="BH233" s="215">
        <f>IF(N233="sníž. přenesená",J233,0)</f>
        <v>0</v>
      </c>
      <c r="BI233" s="215">
        <f>IF(N233="nulová",J233,0)</f>
        <v>0</v>
      </c>
      <c r="BJ233" s="15" t="s">
        <v>80</v>
      </c>
      <c r="BK233" s="215">
        <f>ROUND(I233*H233,2)</f>
        <v>0</v>
      </c>
      <c r="BL233" s="15" t="s">
        <v>204</v>
      </c>
      <c r="BM233" s="15" t="s">
        <v>868</v>
      </c>
    </row>
    <row r="234" s="1" customFormat="1" ht="16.5" customHeight="1">
      <c r="B234" s="36"/>
      <c r="C234" s="204" t="s">
        <v>869</v>
      </c>
      <c r="D234" s="204" t="s">
        <v>133</v>
      </c>
      <c r="E234" s="205" t="s">
        <v>870</v>
      </c>
      <c r="F234" s="206" t="s">
        <v>871</v>
      </c>
      <c r="G234" s="207" t="s">
        <v>393</v>
      </c>
      <c r="H234" s="264"/>
      <c r="I234" s="209"/>
      <c r="J234" s="210">
        <f>ROUND(I234*H234,2)</f>
        <v>0</v>
      </c>
      <c r="K234" s="206" t="s">
        <v>1</v>
      </c>
      <c r="L234" s="41"/>
      <c r="M234" s="211" t="s">
        <v>1</v>
      </c>
      <c r="N234" s="212" t="s">
        <v>43</v>
      </c>
      <c r="O234" s="77"/>
      <c r="P234" s="213">
        <f>O234*H234</f>
        <v>0</v>
      </c>
      <c r="Q234" s="213">
        <v>0</v>
      </c>
      <c r="R234" s="213">
        <f>Q234*H234</f>
        <v>0</v>
      </c>
      <c r="S234" s="213">
        <v>0</v>
      </c>
      <c r="T234" s="214">
        <f>S234*H234</f>
        <v>0</v>
      </c>
      <c r="AR234" s="15" t="s">
        <v>204</v>
      </c>
      <c r="AT234" s="15" t="s">
        <v>133</v>
      </c>
      <c r="AU234" s="15" t="s">
        <v>82</v>
      </c>
      <c r="AY234" s="15" t="s">
        <v>130</v>
      </c>
      <c r="BE234" s="215">
        <f>IF(N234="základní",J234,0)</f>
        <v>0</v>
      </c>
      <c r="BF234" s="215">
        <f>IF(N234="snížená",J234,0)</f>
        <v>0</v>
      </c>
      <c r="BG234" s="215">
        <f>IF(N234="zákl. přenesená",J234,0)</f>
        <v>0</v>
      </c>
      <c r="BH234" s="215">
        <f>IF(N234="sníž. přenesená",J234,0)</f>
        <v>0</v>
      </c>
      <c r="BI234" s="215">
        <f>IF(N234="nulová",J234,0)</f>
        <v>0</v>
      </c>
      <c r="BJ234" s="15" t="s">
        <v>80</v>
      </c>
      <c r="BK234" s="215">
        <f>ROUND(I234*H234,2)</f>
        <v>0</v>
      </c>
      <c r="BL234" s="15" t="s">
        <v>204</v>
      </c>
      <c r="BM234" s="15" t="s">
        <v>872</v>
      </c>
    </row>
    <row r="235" s="10" customFormat="1" ht="22.8" customHeight="1">
      <c r="B235" s="188"/>
      <c r="C235" s="189"/>
      <c r="D235" s="190" t="s">
        <v>71</v>
      </c>
      <c r="E235" s="202" t="s">
        <v>873</v>
      </c>
      <c r="F235" s="202" t="s">
        <v>874</v>
      </c>
      <c r="G235" s="189"/>
      <c r="H235" s="189"/>
      <c r="I235" s="192"/>
      <c r="J235" s="203">
        <f>BK235</f>
        <v>0</v>
      </c>
      <c r="K235" s="189"/>
      <c r="L235" s="194"/>
      <c r="M235" s="195"/>
      <c r="N235" s="196"/>
      <c r="O235" s="196"/>
      <c r="P235" s="197">
        <f>SUM(P236:P238)</f>
        <v>0</v>
      </c>
      <c r="Q235" s="196"/>
      <c r="R235" s="197">
        <f>SUM(R236:R238)</f>
        <v>0</v>
      </c>
      <c r="S235" s="196"/>
      <c r="T235" s="198">
        <f>SUM(T236:T238)</f>
        <v>0</v>
      </c>
      <c r="AR235" s="199" t="s">
        <v>82</v>
      </c>
      <c r="AT235" s="200" t="s">
        <v>71</v>
      </c>
      <c r="AU235" s="200" t="s">
        <v>80</v>
      </c>
      <c r="AY235" s="199" t="s">
        <v>130</v>
      </c>
      <c r="BK235" s="201">
        <f>SUM(BK236:BK238)</f>
        <v>0</v>
      </c>
    </row>
    <row r="236" s="1" customFormat="1" ht="16.5" customHeight="1">
      <c r="B236" s="36"/>
      <c r="C236" s="204" t="s">
        <v>875</v>
      </c>
      <c r="D236" s="204" t="s">
        <v>133</v>
      </c>
      <c r="E236" s="205" t="s">
        <v>876</v>
      </c>
      <c r="F236" s="206" t="s">
        <v>877</v>
      </c>
      <c r="G236" s="207" t="s">
        <v>153</v>
      </c>
      <c r="H236" s="208">
        <v>1</v>
      </c>
      <c r="I236" s="209"/>
      <c r="J236" s="210">
        <f>ROUND(I236*H236,2)</f>
        <v>0</v>
      </c>
      <c r="K236" s="206" t="s">
        <v>1</v>
      </c>
      <c r="L236" s="41"/>
      <c r="M236" s="211" t="s">
        <v>1</v>
      </c>
      <c r="N236" s="212" t="s">
        <v>43</v>
      </c>
      <c r="O236" s="77"/>
      <c r="P236" s="213">
        <f>O236*H236</f>
        <v>0</v>
      </c>
      <c r="Q236" s="213">
        <v>0</v>
      </c>
      <c r="R236" s="213">
        <f>Q236*H236</f>
        <v>0</v>
      </c>
      <c r="S236" s="213">
        <v>0</v>
      </c>
      <c r="T236" s="214">
        <f>S236*H236</f>
        <v>0</v>
      </c>
      <c r="AR236" s="15" t="s">
        <v>204</v>
      </c>
      <c r="AT236" s="15" t="s">
        <v>133</v>
      </c>
      <c r="AU236" s="15" t="s">
        <v>82</v>
      </c>
      <c r="AY236" s="15" t="s">
        <v>130</v>
      </c>
      <c r="BE236" s="215">
        <f>IF(N236="základní",J236,0)</f>
        <v>0</v>
      </c>
      <c r="BF236" s="215">
        <f>IF(N236="snížená",J236,0)</f>
        <v>0</v>
      </c>
      <c r="BG236" s="215">
        <f>IF(N236="zákl. přenesená",J236,0)</f>
        <v>0</v>
      </c>
      <c r="BH236" s="215">
        <f>IF(N236="sníž. přenesená",J236,0)</f>
        <v>0</v>
      </c>
      <c r="BI236" s="215">
        <f>IF(N236="nulová",J236,0)</f>
        <v>0</v>
      </c>
      <c r="BJ236" s="15" t="s">
        <v>80</v>
      </c>
      <c r="BK236" s="215">
        <f>ROUND(I236*H236,2)</f>
        <v>0</v>
      </c>
      <c r="BL236" s="15" t="s">
        <v>204</v>
      </c>
      <c r="BM236" s="15" t="s">
        <v>878</v>
      </c>
    </row>
    <row r="237" s="1" customFormat="1" ht="16.5" customHeight="1">
      <c r="B237" s="36"/>
      <c r="C237" s="204" t="s">
        <v>879</v>
      </c>
      <c r="D237" s="204" t="s">
        <v>133</v>
      </c>
      <c r="E237" s="205" t="s">
        <v>880</v>
      </c>
      <c r="F237" s="206" t="s">
        <v>881</v>
      </c>
      <c r="G237" s="207" t="s">
        <v>153</v>
      </c>
      <c r="H237" s="208">
        <v>1</v>
      </c>
      <c r="I237" s="209"/>
      <c r="J237" s="210">
        <f>ROUND(I237*H237,2)</f>
        <v>0</v>
      </c>
      <c r="K237" s="206" t="s">
        <v>1</v>
      </c>
      <c r="L237" s="41"/>
      <c r="M237" s="211" t="s">
        <v>1</v>
      </c>
      <c r="N237" s="212" t="s">
        <v>43</v>
      </c>
      <c r="O237" s="77"/>
      <c r="P237" s="213">
        <f>O237*H237</f>
        <v>0</v>
      </c>
      <c r="Q237" s="213">
        <v>0</v>
      </c>
      <c r="R237" s="213">
        <f>Q237*H237</f>
        <v>0</v>
      </c>
      <c r="S237" s="213">
        <v>0</v>
      </c>
      <c r="T237" s="214">
        <f>S237*H237</f>
        <v>0</v>
      </c>
      <c r="AR237" s="15" t="s">
        <v>204</v>
      </c>
      <c r="AT237" s="15" t="s">
        <v>133</v>
      </c>
      <c r="AU237" s="15" t="s">
        <v>82</v>
      </c>
      <c r="AY237" s="15" t="s">
        <v>130</v>
      </c>
      <c r="BE237" s="215">
        <f>IF(N237="základní",J237,0)</f>
        <v>0</v>
      </c>
      <c r="BF237" s="215">
        <f>IF(N237="snížená",J237,0)</f>
        <v>0</v>
      </c>
      <c r="BG237" s="215">
        <f>IF(N237="zákl. přenesená",J237,0)</f>
        <v>0</v>
      </c>
      <c r="BH237" s="215">
        <f>IF(N237="sníž. přenesená",J237,0)</f>
        <v>0</v>
      </c>
      <c r="BI237" s="215">
        <f>IF(N237="nulová",J237,0)</f>
        <v>0</v>
      </c>
      <c r="BJ237" s="15" t="s">
        <v>80</v>
      </c>
      <c r="BK237" s="215">
        <f>ROUND(I237*H237,2)</f>
        <v>0</v>
      </c>
      <c r="BL237" s="15" t="s">
        <v>204</v>
      </c>
      <c r="BM237" s="15" t="s">
        <v>882</v>
      </c>
    </row>
    <row r="238" s="1" customFormat="1" ht="16.5" customHeight="1">
      <c r="B238" s="36"/>
      <c r="C238" s="204" t="s">
        <v>883</v>
      </c>
      <c r="D238" s="204" t="s">
        <v>133</v>
      </c>
      <c r="E238" s="205" t="s">
        <v>884</v>
      </c>
      <c r="F238" s="206" t="s">
        <v>885</v>
      </c>
      <c r="G238" s="207" t="s">
        <v>393</v>
      </c>
      <c r="H238" s="264"/>
      <c r="I238" s="209"/>
      <c r="J238" s="210">
        <f>ROUND(I238*H238,2)</f>
        <v>0</v>
      </c>
      <c r="K238" s="206" t="s">
        <v>1</v>
      </c>
      <c r="L238" s="41"/>
      <c r="M238" s="211" t="s">
        <v>1</v>
      </c>
      <c r="N238" s="212" t="s">
        <v>43</v>
      </c>
      <c r="O238" s="77"/>
      <c r="P238" s="213">
        <f>O238*H238</f>
        <v>0</v>
      </c>
      <c r="Q238" s="213">
        <v>0</v>
      </c>
      <c r="R238" s="213">
        <f>Q238*H238</f>
        <v>0</v>
      </c>
      <c r="S238" s="213">
        <v>0</v>
      </c>
      <c r="T238" s="214">
        <f>S238*H238</f>
        <v>0</v>
      </c>
      <c r="AR238" s="15" t="s">
        <v>204</v>
      </c>
      <c r="AT238" s="15" t="s">
        <v>133</v>
      </c>
      <c r="AU238" s="15" t="s">
        <v>82</v>
      </c>
      <c r="AY238" s="15" t="s">
        <v>130</v>
      </c>
      <c r="BE238" s="215">
        <f>IF(N238="základní",J238,0)</f>
        <v>0</v>
      </c>
      <c r="BF238" s="215">
        <f>IF(N238="snížená",J238,0)</f>
        <v>0</v>
      </c>
      <c r="BG238" s="215">
        <f>IF(N238="zákl. přenesená",J238,0)</f>
        <v>0</v>
      </c>
      <c r="BH238" s="215">
        <f>IF(N238="sníž. přenesená",J238,0)</f>
        <v>0</v>
      </c>
      <c r="BI238" s="215">
        <f>IF(N238="nulová",J238,0)</f>
        <v>0</v>
      </c>
      <c r="BJ238" s="15" t="s">
        <v>80</v>
      </c>
      <c r="BK238" s="215">
        <f>ROUND(I238*H238,2)</f>
        <v>0</v>
      </c>
      <c r="BL238" s="15" t="s">
        <v>204</v>
      </c>
      <c r="BM238" s="15" t="s">
        <v>886</v>
      </c>
    </row>
    <row r="239" s="10" customFormat="1" ht="22.8" customHeight="1">
      <c r="B239" s="188"/>
      <c r="C239" s="189"/>
      <c r="D239" s="190" t="s">
        <v>71</v>
      </c>
      <c r="E239" s="202" t="s">
        <v>307</v>
      </c>
      <c r="F239" s="202" t="s">
        <v>308</v>
      </c>
      <c r="G239" s="189"/>
      <c r="H239" s="189"/>
      <c r="I239" s="192"/>
      <c r="J239" s="203">
        <f>BK239</f>
        <v>0</v>
      </c>
      <c r="K239" s="189"/>
      <c r="L239" s="194"/>
      <c r="M239" s="195"/>
      <c r="N239" s="196"/>
      <c r="O239" s="196"/>
      <c r="P239" s="197">
        <f>SUM(P240:P248)</f>
        <v>0</v>
      </c>
      <c r="Q239" s="196"/>
      <c r="R239" s="197">
        <f>SUM(R240:R248)</f>
        <v>0</v>
      </c>
      <c r="S239" s="196"/>
      <c r="T239" s="198">
        <f>SUM(T240:T248)</f>
        <v>0</v>
      </c>
      <c r="AR239" s="199" t="s">
        <v>82</v>
      </c>
      <c r="AT239" s="200" t="s">
        <v>71</v>
      </c>
      <c r="AU239" s="200" t="s">
        <v>80</v>
      </c>
      <c r="AY239" s="199" t="s">
        <v>130</v>
      </c>
      <c r="BK239" s="201">
        <f>SUM(BK240:BK248)</f>
        <v>0</v>
      </c>
    </row>
    <row r="240" s="1" customFormat="1" ht="16.5" customHeight="1">
      <c r="B240" s="36"/>
      <c r="C240" s="204" t="s">
        <v>887</v>
      </c>
      <c r="D240" s="204" t="s">
        <v>133</v>
      </c>
      <c r="E240" s="205" t="s">
        <v>888</v>
      </c>
      <c r="F240" s="206" t="s">
        <v>889</v>
      </c>
      <c r="G240" s="207" t="s">
        <v>225</v>
      </c>
      <c r="H240" s="208">
        <v>96</v>
      </c>
      <c r="I240" s="209"/>
      <c r="J240" s="210">
        <f>ROUND(I240*H240,2)</f>
        <v>0</v>
      </c>
      <c r="K240" s="206" t="s">
        <v>1</v>
      </c>
      <c r="L240" s="41"/>
      <c r="M240" s="211" t="s">
        <v>1</v>
      </c>
      <c r="N240" s="212" t="s">
        <v>43</v>
      </c>
      <c r="O240" s="77"/>
      <c r="P240" s="213">
        <f>O240*H240</f>
        <v>0</v>
      </c>
      <c r="Q240" s="213">
        <v>0</v>
      </c>
      <c r="R240" s="213">
        <f>Q240*H240</f>
        <v>0</v>
      </c>
      <c r="S240" s="213">
        <v>0</v>
      </c>
      <c r="T240" s="214">
        <f>S240*H240</f>
        <v>0</v>
      </c>
      <c r="AR240" s="15" t="s">
        <v>204</v>
      </c>
      <c r="AT240" s="15" t="s">
        <v>133</v>
      </c>
      <c r="AU240" s="15" t="s">
        <v>82</v>
      </c>
      <c r="AY240" s="15" t="s">
        <v>130</v>
      </c>
      <c r="BE240" s="215">
        <f>IF(N240="základní",J240,0)</f>
        <v>0</v>
      </c>
      <c r="BF240" s="215">
        <f>IF(N240="snížená",J240,0)</f>
        <v>0</v>
      </c>
      <c r="BG240" s="215">
        <f>IF(N240="zákl. přenesená",J240,0)</f>
        <v>0</v>
      </c>
      <c r="BH240" s="215">
        <f>IF(N240="sníž. přenesená",J240,0)</f>
        <v>0</v>
      </c>
      <c r="BI240" s="215">
        <f>IF(N240="nulová",J240,0)</f>
        <v>0</v>
      </c>
      <c r="BJ240" s="15" t="s">
        <v>80</v>
      </c>
      <c r="BK240" s="215">
        <f>ROUND(I240*H240,2)</f>
        <v>0</v>
      </c>
      <c r="BL240" s="15" t="s">
        <v>204</v>
      </c>
      <c r="BM240" s="15" t="s">
        <v>890</v>
      </c>
    </row>
    <row r="241" s="1" customFormat="1" ht="16.5" customHeight="1">
      <c r="B241" s="36"/>
      <c r="C241" s="204" t="s">
        <v>891</v>
      </c>
      <c r="D241" s="204" t="s">
        <v>133</v>
      </c>
      <c r="E241" s="205" t="s">
        <v>892</v>
      </c>
      <c r="F241" s="206" t="s">
        <v>893</v>
      </c>
      <c r="G241" s="207" t="s">
        <v>225</v>
      </c>
      <c r="H241" s="208">
        <v>15</v>
      </c>
      <c r="I241" s="209"/>
      <c r="J241" s="210">
        <f>ROUND(I241*H241,2)</f>
        <v>0</v>
      </c>
      <c r="K241" s="206" t="s">
        <v>1</v>
      </c>
      <c r="L241" s="41"/>
      <c r="M241" s="211" t="s">
        <v>1</v>
      </c>
      <c r="N241" s="212" t="s">
        <v>43</v>
      </c>
      <c r="O241" s="77"/>
      <c r="P241" s="213">
        <f>O241*H241</f>
        <v>0</v>
      </c>
      <c r="Q241" s="213">
        <v>0</v>
      </c>
      <c r="R241" s="213">
        <f>Q241*H241</f>
        <v>0</v>
      </c>
      <c r="S241" s="213">
        <v>0</v>
      </c>
      <c r="T241" s="214">
        <f>S241*H241</f>
        <v>0</v>
      </c>
      <c r="AR241" s="15" t="s">
        <v>204</v>
      </c>
      <c r="AT241" s="15" t="s">
        <v>133</v>
      </c>
      <c r="AU241" s="15" t="s">
        <v>82</v>
      </c>
      <c r="AY241" s="15" t="s">
        <v>130</v>
      </c>
      <c r="BE241" s="215">
        <f>IF(N241="základní",J241,0)</f>
        <v>0</v>
      </c>
      <c r="BF241" s="215">
        <f>IF(N241="snížená",J241,0)</f>
        <v>0</v>
      </c>
      <c r="BG241" s="215">
        <f>IF(N241="zákl. přenesená",J241,0)</f>
        <v>0</v>
      </c>
      <c r="BH241" s="215">
        <f>IF(N241="sníž. přenesená",J241,0)</f>
        <v>0</v>
      </c>
      <c r="BI241" s="215">
        <f>IF(N241="nulová",J241,0)</f>
        <v>0</v>
      </c>
      <c r="BJ241" s="15" t="s">
        <v>80</v>
      </c>
      <c r="BK241" s="215">
        <f>ROUND(I241*H241,2)</f>
        <v>0</v>
      </c>
      <c r="BL241" s="15" t="s">
        <v>204</v>
      </c>
      <c r="BM241" s="15" t="s">
        <v>894</v>
      </c>
    </row>
    <row r="242" s="1" customFormat="1" ht="16.5" customHeight="1">
      <c r="B242" s="36"/>
      <c r="C242" s="204" t="s">
        <v>895</v>
      </c>
      <c r="D242" s="204" t="s">
        <v>133</v>
      </c>
      <c r="E242" s="205" t="s">
        <v>896</v>
      </c>
      <c r="F242" s="206" t="s">
        <v>897</v>
      </c>
      <c r="G242" s="207" t="s">
        <v>225</v>
      </c>
      <c r="H242" s="208">
        <v>6</v>
      </c>
      <c r="I242" s="209"/>
      <c r="J242" s="210">
        <f>ROUND(I242*H242,2)</f>
        <v>0</v>
      </c>
      <c r="K242" s="206" t="s">
        <v>1</v>
      </c>
      <c r="L242" s="41"/>
      <c r="M242" s="211" t="s">
        <v>1</v>
      </c>
      <c r="N242" s="212" t="s">
        <v>43</v>
      </c>
      <c r="O242" s="77"/>
      <c r="P242" s="213">
        <f>O242*H242</f>
        <v>0</v>
      </c>
      <c r="Q242" s="213">
        <v>0</v>
      </c>
      <c r="R242" s="213">
        <f>Q242*H242</f>
        <v>0</v>
      </c>
      <c r="S242" s="213">
        <v>0</v>
      </c>
      <c r="T242" s="214">
        <f>S242*H242</f>
        <v>0</v>
      </c>
      <c r="AR242" s="15" t="s">
        <v>204</v>
      </c>
      <c r="AT242" s="15" t="s">
        <v>133</v>
      </c>
      <c r="AU242" s="15" t="s">
        <v>82</v>
      </c>
      <c r="AY242" s="15" t="s">
        <v>130</v>
      </c>
      <c r="BE242" s="215">
        <f>IF(N242="základní",J242,0)</f>
        <v>0</v>
      </c>
      <c r="BF242" s="215">
        <f>IF(N242="snížená",J242,0)</f>
        <v>0</v>
      </c>
      <c r="BG242" s="215">
        <f>IF(N242="zákl. přenesená",J242,0)</f>
        <v>0</v>
      </c>
      <c r="BH242" s="215">
        <f>IF(N242="sníž. přenesená",J242,0)</f>
        <v>0</v>
      </c>
      <c r="BI242" s="215">
        <f>IF(N242="nulová",J242,0)</f>
        <v>0</v>
      </c>
      <c r="BJ242" s="15" t="s">
        <v>80</v>
      </c>
      <c r="BK242" s="215">
        <f>ROUND(I242*H242,2)</f>
        <v>0</v>
      </c>
      <c r="BL242" s="15" t="s">
        <v>204</v>
      </c>
      <c r="BM242" s="15" t="s">
        <v>898</v>
      </c>
    </row>
    <row r="243" s="1" customFormat="1" ht="16.5" customHeight="1">
      <c r="B243" s="36"/>
      <c r="C243" s="204" t="s">
        <v>899</v>
      </c>
      <c r="D243" s="204" t="s">
        <v>133</v>
      </c>
      <c r="E243" s="205" t="s">
        <v>900</v>
      </c>
      <c r="F243" s="206" t="s">
        <v>901</v>
      </c>
      <c r="G243" s="207" t="s">
        <v>225</v>
      </c>
      <c r="H243" s="208">
        <v>96</v>
      </c>
      <c r="I243" s="209"/>
      <c r="J243" s="210">
        <f>ROUND(I243*H243,2)</f>
        <v>0</v>
      </c>
      <c r="K243" s="206" t="s">
        <v>1</v>
      </c>
      <c r="L243" s="41"/>
      <c r="M243" s="211" t="s">
        <v>1</v>
      </c>
      <c r="N243" s="212" t="s">
        <v>43</v>
      </c>
      <c r="O243" s="77"/>
      <c r="P243" s="213">
        <f>O243*H243</f>
        <v>0</v>
      </c>
      <c r="Q243" s="213">
        <v>0</v>
      </c>
      <c r="R243" s="213">
        <f>Q243*H243</f>
        <v>0</v>
      </c>
      <c r="S243" s="213">
        <v>0</v>
      </c>
      <c r="T243" s="214">
        <f>S243*H243</f>
        <v>0</v>
      </c>
      <c r="AR243" s="15" t="s">
        <v>204</v>
      </c>
      <c r="AT243" s="15" t="s">
        <v>133</v>
      </c>
      <c r="AU243" s="15" t="s">
        <v>82</v>
      </c>
      <c r="AY243" s="15" t="s">
        <v>130</v>
      </c>
      <c r="BE243" s="215">
        <f>IF(N243="základní",J243,0)</f>
        <v>0</v>
      </c>
      <c r="BF243" s="215">
        <f>IF(N243="snížená",J243,0)</f>
        <v>0</v>
      </c>
      <c r="BG243" s="215">
        <f>IF(N243="zákl. přenesená",J243,0)</f>
        <v>0</v>
      </c>
      <c r="BH243" s="215">
        <f>IF(N243="sníž. přenesená",J243,0)</f>
        <v>0</v>
      </c>
      <c r="BI243" s="215">
        <f>IF(N243="nulová",J243,0)</f>
        <v>0</v>
      </c>
      <c r="BJ243" s="15" t="s">
        <v>80</v>
      </c>
      <c r="BK243" s="215">
        <f>ROUND(I243*H243,2)</f>
        <v>0</v>
      </c>
      <c r="BL243" s="15" t="s">
        <v>204</v>
      </c>
      <c r="BM243" s="15" t="s">
        <v>902</v>
      </c>
    </row>
    <row r="244" s="1" customFormat="1" ht="16.5" customHeight="1">
      <c r="B244" s="36"/>
      <c r="C244" s="204" t="s">
        <v>903</v>
      </c>
      <c r="D244" s="204" t="s">
        <v>133</v>
      </c>
      <c r="E244" s="205" t="s">
        <v>904</v>
      </c>
      <c r="F244" s="206" t="s">
        <v>905</v>
      </c>
      <c r="G244" s="207" t="s">
        <v>225</v>
      </c>
      <c r="H244" s="208">
        <v>15</v>
      </c>
      <c r="I244" s="209"/>
      <c r="J244" s="210">
        <f>ROUND(I244*H244,2)</f>
        <v>0</v>
      </c>
      <c r="K244" s="206" t="s">
        <v>1</v>
      </c>
      <c r="L244" s="41"/>
      <c r="M244" s="211" t="s">
        <v>1</v>
      </c>
      <c r="N244" s="212" t="s">
        <v>43</v>
      </c>
      <c r="O244" s="77"/>
      <c r="P244" s="213">
        <f>O244*H244</f>
        <v>0</v>
      </c>
      <c r="Q244" s="213">
        <v>0</v>
      </c>
      <c r="R244" s="213">
        <f>Q244*H244</f>
        <v>0</v>
      </c>
      <c r="S244" s="213">
        <v>0</v>
      </c>
      <c r="T244" s="214">
        <f>S244*H244</f>
        <v>0</v>
      </c>
      <c r="AR244" s="15" t="s">
        <v>204</v>
      </c>
      <c r="AT244" s="15" t="s">
        <v>133</v>
      </c>
      <c r="AU244" s="15" t="s">
        <v>82</v>
      </c>
      <c r="AY244" s="15" t="s">
        <v>130</v>
      </c>
      <c r="BE244" s="215">
        <f>IF(N244="základní",J244,0)</f>
        <v>0</v>
      </c>
      <c r="BF244" s="215">
        <f>IF(N244="snížená",J244,0)</f>
        <v>0</v>
      </c>
      <c r="BG244" s="215">
        <f>IF(N244="zákl. přenesená",J244,0)</f>
        <v>0</v>
      </c>
      <c r="BH244" s="215">
        <f>IF(N244="sníž. přenesená",J244,0)</f>
        <v>0</v>
      </c>
      <c r="BI244" s="215">
        <f>IF(N244="nulová",J244,0)</f>
        <v>0</v>
      </c>
      <c r="BJ244" s="15" t="s">
        <v>80</v>
      </c>
      <c r="BK244" s="215">
        <f>ROUND(I244*H244,2)</f>
        <v>0</v>
      </c>
      <c r="BL244" s="15" t="s">
        <v>204</v>
      </c>
      <c r="BM244" s="15" t="s">
        <v>906</v>
      </c>
    </row>
    <row r="245" s="1" customFormat="1" ht="16.5" customHeight="1">
      <c r="B245" s="36"/>
      <c r="C245" s="204" t="s">
        <v>907</v>
      </c>
      <c r="D245" s="204" t="s">
        <v>133</v>
      </c>
      <c r="E245" s="205" t="s">
        <v>908</v>
      </c>
      <c r="F245" s="206" t="s">
        <v>909</v>
      </c>
      <c r="G245" s="207" t="s">
        <v>225</v>
      </c>
      <c r="H245" s="208">
        <v>6</v>
      </c>
      <c r="I245" s="209"/>
      <c r="J245" s="210">
        <f>ROUND(I245*H245,2)</f>
        <v>0</v>
      </c>
      <c r="K245" s="206" t="s">
        <v>1</v>
      </c>
      <c r="L245" s="41"/>
      <c r="M245" s="211" t="s">
        <v>1</v>
      </c>
      <c r="N245" s="212" t="s">
        <v>43</v>
      </c>
      <c r="O245" s="77"/>
      <c r="P245" s="213">
        <f>O245*H245</f>
        <v>0</v>
      </c>
      <c r="Q245" s="213">
        <v>0</v>
      </c>
      <c r="R245" s="213">
        <f>Q245*H245</f>
        <v>0</v>
      </c>
      <c r="S245" s="213">
        <v>0</v>
      </c>
      <c r="T245" s="214">
        <f>S245*H245</f>
        <v>0</v>
      </c>
      <c r="AR245" s="15" t="s">
        <v>204</v>
      </c>
      <c r="AT245" s="15" t="s">
        <v>133</v>
      </c>
      <c r="AU245" s="15" t="s">
        <v>82</v>
      </c>
      <c r="AY245" s="15" t="s">
        <v>130</v>
      </c>
      <c r="BE245" s="215">
        <f>IF(N245="základní",J245,0)</f>
        <v>0</v>
      </c>
      <c r="BF245" s="215">
        <f>IF(N245="snížená",J245,0)</f>
        <v>0</v>
      </c>
      <c r="BG245" s="215">
        <f>IF(N245="zákl. přenesená",J245,0)</f>
        <v>0</v>
      </c>
      <c r="BH245" s="215">
        <f>IF(N245="sníž. přenesená",J245,0)</f>
        <v>0</v>
      </c>
      <c r="BI245" s="215">
        <f>IF(N245="nulová",J245,0)</f>
        <v>0</v>
      </c>
      <c r="BJ245" s="15" t="s">
        <v>80</v>
      </c>
      <c r="BK245" s="215">
        <f>ROUND(I245*H245,2)</f>
        <v>0</v>
      </c>
      <c r="BL245" s="15" t="s">
        <v>204</v>
      </c>
      <c r="BM245" s="15" t="s">
        <v>910</v>
      </c>
    </row>
    <row r="246" s="1" customFormat="1" ht="16.5" customHeight="1">
      <c r="B246" s="36"/>
      <c r="C246" s="204" t="s">
        <v>911</v>
      </c>
      <c r="D246" s="204" t="s">
        <v>133</v>
      </c>
      <c r="E246" s="205" t="s">
        <v>912</v>
      </c>
      <c r="F246" s="206" t="s">
        <v>913</v>
      </c>
      <c r="G246" s="207" t="s">
        <v>225</v>
      </c>
      <c r="H246" s="208">
        <v>96</v>
      </c>
      <c r="I246" s="209"/>
      <c r="J246" s="210">
        <f>ROUND(I246*H246,2)</f>
        <v>0</v>
      </c>
      <c r="K246" s="206" t="s">
        <v>1</v>
      </c>
      <c r="L246" s="41"/>
      <c r="M246" s="211" t="s">
        <v>1</v>
      </c>
      <c r="N246" s="212" t="s">
        <v>43</v>
      </c>
      <c r="O246" s="77"/>
      <c r="P246" s="213">
        <f>O246*H246</f>
        <v>0</v>
      </c>
      <c r="Q246" s="213">
        <v>0</v>
      </c>
      <c r="R246" s="213">
        <f>Q246*H246</f>
        <v>0</v>
      </c>
      <c r="S246" s="213">
        <v>0</v>
      </c>
      <c r="T246" s="214">
        <f>S246*H246</f>
        <v>0</v>
      </c>
      <c r="AR246" s="15" t="s">
        <v>204</v>
      </c>
      <c r="AT246" s="15" t="s">
        <v>133</v>
      </c>
      <c r="AU246" s="15" t="s">
        <v>82</v>
      </c>
      <c r="AY246" s="15" t="s">
        <v>130</v>
      </c>
      <c r="BE246" s="215">
        <f>IF(N246="základní",J246,0)</f>
        <v>0</v>
      </c>
      <c r="BF246" s="215">
        <f>IF(N246="snížená",J246,0)</f>
        <v>0</v>
      </c>
      <c r="BG246" s="215">
        <f>IF(N246="zákl. přenesená",J246,0)</f>
        <v>0</v>
      </c>
      <c r="BH246" s="215">
        <f>IF(N246="sníž. přenesená",J246,0)</f>
        <v>0</v>
      </c>
      <c r="BI246" s="215">
        <f>IF(N246="nulová",J246,0)</f>
        <v>0</v>
      </c>
      <c r="BJ246" s="15" t="s">
        <v>80</v>
      </c>
      <c r="BK246" s="215">
        <f>ROUND(I246*H246,2)</f>
        <v>0</v>
      </c>
      <c r="BL246" s="15" t="s">
        <v>204</v>
      </c>
      <c r="BM246" s="15" t="s">
        <v>914</v>
      </c>
    </row>
    <row r="247" s="1" customFormat="1" ht="16.5" customHeight="1">
      <c r="B247" s="36"/>
      <c r="C247" s="204" t="s">
        <v>915</v>
      </c>
      <c r="D247" s="204" t="s">
        <v>133</v>
      </c>
      <c r="E247" s="205" t="s">
        <v>916</v>
      </c>
      <c r="F247" s="206" t="s">
        <v>917</v>
      </c>
      <c r="G247" s="207" t="s">
        <v>225</v>
      </c>
      <c r="H247" s="208">
        <v>15</v>
      </c>
      <c r="I247" s="209"/>
      <c r="J247" s="210">
        <f>ROUND(I247*H247,2)</f>
        <v>0</v>
      </c>
      <c r="K247" s="206" t="s">
        <v>1</v>
      </c>
      <c r="L247" s="41"/>
      <c r="M247" s="211" t="s">
        <v>1</v>
      </c>
      <c r="N247" s="212" t="s">
        <v>43</v>
      </c>
      <c r="O247" s="77"/>
      <c r="P247" s="213">
        <f>O247*H247</f>
        <v>0</v>
      </c>
      <c r="Q247" s="213">
        <v>0</v>
      </c>
      <c r="R247" s="213">
        <f>Q247*H247</f>
        <v>0</v>
      </c>
      <c r="S247" s="213">
        <v>0</v>
      </c>
      <c r="T247" s="214">
        <f>S247*H247</f>
        <v>0</v>
      </c>
      <c r="AR247" s="15" t="s">
        <v>204</v>
      </c>
      <c r="AT247" s="15" t="s">
        <v>133</v>
      </c>
      <c r="AU247" s="15" t="s">
        <v>82</v>
      </c>
      <c r="AY247" s="15" t="s">
        <v>130</v>
      </c>
      <c r="BE247" s="215">
        <f>IF(N247="základní",J247,0)</f>
        <v>0</v>
      </c>
      <c r="BF247" s="215">
        <f>IF(N247="snížená",J247,0)</f>
        <v>0</v>
      </c>
      <c r="BG247" s="215">
        <f>IF(N247="zákl. přenesená",J247,0)</f>
        <v>0</v>
      </c>
      <c r="BH247" s="215">
        <f>IF(N247="sníž. přenesená",J247,0)</f>
        <v>0</v>
      </c>
      <c r="BI247" s="215">
        <f>IF(N247="nulová",J247,0)</f>
        <v>0</v>
      </c>
      <c r="BJ247" s="15" t="s">
        <v>80</v>
      </c>
      <c r="BK247" s="215">
        <f>ROUND(I247*H247,2)</f>
        <v>0</v>
      </c>
      <c r="BL247" s="15" t="s">
        <v>204</v>
      </c>
      <c r="BM247" s="15" t="s">
        <v>918</v>
      </c>
    </row>
    <row r="248" s="1" customFormat="1" ht="16.5" customHeight="1">
      <c r="B248" s="36"/>
      <c r="C248" s="204" t="s">
        <v>919</v>
      </c>
      <c r="D248" s="204" t="s">
        <v>133</v>
      </c>
      <c r="E248" s="205" t="s">
        <v>920</v>
      </c>
      <c r="F248" s="206" t="s">
        <v>921</v>
      </c>
      <c r="G248" s="207" t="s">
        <v>225</v>
      </c>
      <c r="H248" s="208">
        <v>6</v>
      </c>
      <c r="I248" s="209"/>
      <c r="J248" s="210">
        <f>ROUND(I248*H248,2)</f>
        <v>0</v>
      </c>
      <c r="K248" s="206" t="s">
        <v>1</v>
      </c>
      <c r="L248" s="41"/>
      <c r="M248" s="211" t="s">
        <v>1</v>
      </c>
      <c r="N248" s="212" t="s">
        <v>43</v>
      </c>
      <c r="O248" s="77"/>
      <c r="P248" s="213">
        <f>O248*H248</f>
        <v>0</v>
      </c>
      <c r="Q248" s="213">
        <v>0</v>
      </c>
      <c r="R248" s="213">
        <f>Q248*H248</f>
        <v>0</v>
      </c>
      <c r="S248" s="213">
        <v>0</v>
      </c>
      <c r="T248" s="214">
        <f>S248*H248</f>
        <v>0</v>
      </c>
      <c r="AR248" s="15" t="s">
        <v>204</v>
      </c>
      <c r="AT248" s="15" t="s">
        <v>133</v>
      </c>
      <c r="AU248" s="15" t="s">
        <v>82</v>
      </c>
      <c r="AY248" s="15" t="s">
        <v>130</v>
      </c>
      <c r="BE248" s="215">
        <f>IF(N248="základní",J248,0)</f>
        <v>0</v>
      </c>
      <c r="BF248" s="215">
        <f>IF(N248="snížená",J248,0)</f>
        <v>0</v>
      </c>
      <c r="BG248" s="215">
        <f>IF(N248="zákl. přenesená",J248,0)</f>
        <v>0</v>
      </c>
      <c r="BH248" s="215">
        <f>IF(N248="sníž. přenesená",J248,0)</f>
        <v>0</v>
      </c>
      <c r="BI248" s="215">
        <f>IF(N248="nulová",J248,0)</f>
        <v>0</v>
      </c>
      <c r="BJ248" s="15" t="s">
        <v>80</v>
      </c>
      <c r="BK248" s="215">
        <f>ROUND(I248*H248,2)</f>
        <v>0</v>
      </c>
      <c r="BL248" s="15" t="s">
        <v>204</v>
      </c>
      <c r="BM248" s="15" t="s">
        <v>922</v>
      </c>
    </row>
    <row r="249" s="10" customFormat="1" ht="25.92" customHeight="1">
      <c r="B249" s="188"/>
      <c r="C249" s="189"/>
      <c r="D249" s="190" t="s">
        <v>71</v>
      </c>
      <c r="E249" s="191" t="s">
        <v>923</v>
      </c>
      <c r="F249" s="191" t="s">
        <v>924</v>
      </c>
      <c r="G249" s="189"/>
      <c r="H249" s="189"/>
      <c r="I249" s="192"/>
      <c r="J249" s="193">
        <f>BK249</f>
        <v>0</v>
      </c>
      <c r="K249" s="189"/>
      <c r="L249" s="194"/>
      <c r="M249" s="195"/>
      <c r="N249" s="196"/>
      <c r="O249" s="196"/>
      <c r="P249" s="197">
        <f>SUM(P250:P256)</f>
        <v>0</v>
      </c>
      <c r="Q249" s="196"/>
      <c r="R249" s="197">
        <f>SUM(R250:R256)</f>
        <v>0</v>
      </c>
      <c r="S249" s="196"/>
      <c r="T249" s="198">
        <f>SUM(T250:T256)</f>
        <v>0</v>
      </c>
      <c r="AR249" s="199" t="s">
        <v>137</v>
      </c>
      <c r="AT249" s="200" t="s">
        <v>71</v>
      </c>
      <c r="AU249" s="200" t="s">
        <v>72</v>
      </c>
      <c r="AY249" s="199" t="s">
        <v>130</v>
      </c>
      <c r="BK249" s="201">
        <f>SUM(BK250:BK256)</f>
        <v>0</v>
      </c>
    </row>
    <row r="250" s="1" customFormat="1" ht="16.5" customHeight="1">
      <c r="B250" s="36"/>
      <c r="C250" s="204" t="s">
        <v>925</v>
      </c>
      <c r="D250" s="204" t="s">
        <v>133</v>
      </c>
      <c r="E250" s="205" t="s">
        <v>926</v>
      </c>
      <c r="F250" s="206" t="s">
        <v>927</v>
      </c>
      <c r="G250" s="207" t="s">
        <v>190</v>
      </c>
      <c r="H250" s="208">
        <v>16</v>
      </c>
      <c r="I250" s="209"/>
      <c r="J250" s="210">
        <f>ROUND(I250*H250,2)</f>
        <v>0</v>
      </c>
      <c r="K250" s="206" t="s">
        <v>1</v>
      </c>
      <c r="L250" s="41"/>
      <c r="M250" s="211" t="s">
        <v>1</v>
      </c>
      <c r="N250" s="212" t="s">
        <v>43</v>
      </c>
      <c r="O250" s="77"/>
      <c r="P250" s="213">
        <f>O250*H250</f>
        <v>0</v>
      </c>
      <c r="Q250" s="213">
        <v>0</v>
      </c>
      <c r="R250" s="213">
        <f>Q250*H250</f>
        <v>0</v>
      </c>
      <c r="S250" s="213">
        <v>0</v>
      </c>
      <c r="T250" s="214">
        <f>S250*H250</f>
        <v>0</v>
      </c>
      <c r="AR250" s="15" t="s">
        <v>928</v>
      </c>
      <c r="AT250" s="15" t="s">
        <v>133</v>
      </c>
      <c r="AU250" s="15" t="s">
        <v>80</v>
      </c>
      <c r="AY250" s="15" t="s">
        <v>130</v>
      </c>
      <c r="BE250" s="215">
        <f>IF(N250="základní",J250,0)</f>
        <v>0</v>
      </c>
      <c r="BF250" s="215">
        <f>IF(N250="snížená",J250,0)</f>
        <v>0</v>
      </c>
      <c r="BG250" s="215">
        <f>IF(N250="zákl. přenesená",J250,0)</f>
        <v>0</v>
      </c>
      <c r="BH250" s="215">
        <f>IF(N250="sníž. přenesená",J250,0)</f>
        <v>0</v>
      </c>
      <c r="BI250" s="215">
        <f>IF(N250="nulová",J250,0)</f>
        <v>0</v>
      </c>
      <c r="BJ250" s="15" t="s">
        <v>80</v>
      </c>
      <c r="BK250" s="215">
        <f>ROUND(I250*H250,2)</f>
        <v>0</v>
      </c>
      <c r="BL250" s="15" t="s">
        <v>928</v>
      </c>
      <c r="BM250" s="15" t="s">
        <v>929</v>
      </c>
    </row>
    <row r="251" s="1" customFormat="1" ht="16.5" customHeight="1">
      <c r="B251" s="36"/>
      <c r="C251" s="204" t="s">
        <v>930</v>
      </c>
      <c r="D251" s="204" t="s">
        <v>133</v>
      </c>
      <c r="E251" s="205" t="s">
        <v>931</v>
      </c>
      <c r="F251" s="206" t="s">
        <v>932</v>
      </c>
      <c r="G251" s="207" t="s">
        <v>933</v>
      </c>
      <c r="H251" s="208">
        <v>1</v>
      </c>
      <c r="I251" s="209"/>
      <c r="J251" s="210">
        <f>ROUND(I251*H251,2)</f>
        <v>0</v>
      </c>
      <c r="K251" s="206" t="s">
        <v>1</v>
      </c>
      <c r="L251" s="41"/>
      <c r="M251" s="211" t="s">
        <v>1</v>
      </c>
      <c r="N251" s="212" t="s">
        <v>43</v>
      </c>
      <c r="O251" s="77"/>
      <c r="P251" s="213">
        <f>O251*H251</f>
        <v>0</v>
      </c>
      <c r="Q251" s="213">
        <v>0</v>
      </c>
      <c r="R251" s="213">
        <f>Q251*H251</f>
        <v>0</v>
      </c>
      <c r="S251" s="213">
        <v>0</v>
      </c>
      <c r="T251" s="214">
        <f>S251*H251</f>
        <v>0</v>
      </c>
      <c r="AR251" s="15" t="s">
        <v>928</v>
      </c>
      <c r="AT251" s="15" t="s">
        <v>133</v>
      </c>
      <c r="AU251" s="15" t="s">
        <v>80</v>
      </c>
      <c r="AY251" s="15" t="s">
        <v>130</v>
      </c>
      <c r="BE251" s="215">
        <f>IF(N251="základní",J251,0)</f>
        <v>0</v>
      </c>
      <c r="BF251" s="215">
        <f>IF(N251="snížená",J251,0)</f>
        <v>0</v>
      </c>
      <c r="BG251" s="215">
        <f>IF(N251="zákl. přenesená",J251,0)</f>
        <v>0</v>
      </c>
      <c r="BH251" s="215">
        <f>IF(N251="sníž. přenesená",J251,0)</f>
        <v>0</v>
      </c>
      <c r="BI251" s="215">
        <f>IF(N251="nulová",J251,0)</f>
        <v>0</v>
      </c>
      <c r="BJ251" s="15" t="s">
        <v>80</v>
      </c>
      <c r="BK251" s="215">
        <f>ROUND(I251*H251,2)</f>
        <v>0</v>
      </c>
      <c r="BL251" s="15" t="s">
        <v>928</v>
      </c>
      <c r="BM251" s="15" t="s">
        <v>934</v>
      </c>
    </row>
    <row r="252" s="1" customFormat="1" ht="16.5" customHeight="1">
      <c r="B252" s="36"/>
      <c r="C252" s="204" t="s">
        <v>935</v>
      </c>
      <c r="D252" s="204" t="s">
        <v>133</v>
      </c>
      <c r="E252" s="205" t="s">
        <v>936</v>
      </c>
      <c r="F252" s="206" t="s">
        <v>937</v>
      </c>
      <c r="G252" s="207" t="s">
        <v>933</v>
      </c>
      <c r="H252" s="208">
        <v>1</v>
      </c>
      <c r="I252" s="209"/>
      <c r="J252" s="210">
        <f>ROUND(I252*H252,2)</f>
        <v>0</v>
      </c>
      <c r="K252" s="206" t="s">
        <v>1</v>
      </c>
      <c r="L252" s="41"/>
      <c r="M252" s="211" t="s">
        <v>1</v>
      </c>
      <c r="N252" s="212" t="s">
        <v>43</v>
      </c>
      <c r="O252" s="77"/>
      <c r="P252" s="213">
        <f>O252*H252</f>
        <v>0</v>
      </c>
      <c r="Q252" s="213">
        <v>0</v>
      </c>
      <c r="R252" s="213">
        <f>Q252*H252</f>
        <v>0</v>
      </c>
      <c r="S252" s="213">
        <v>0</v>
      </c>
      <c r="T252" s="214">
        <f>S252*H252</f>
        <v>0</v>
      </c>
      <c r="AR252" s="15" t="s">
        <v>928</v>
      </c>
      <c r="AT252" s="15" t="s">
        <v>133</v>
      </c>
      <c r="AU252" s="15" t="s">
        <v>80</v>
      </c>
      <c r="AY252" s="15" t="s">
        <v>130</v>
      </c>
      <c r="BE252" s="215">
        <f>IF(N252="základní",J252,0)</f>
        <v>0</v>
      </c>
      <c r="BF252" s="215">
        <f>IF(N252="snížená",J252,0)</f>
        <v>0</v>
      </c>
      <c r="BG252" s="215">
        <f>IF(N252="zákl. přenesená",J252,0)</f>
        <v>0</v>
      </c>
      <c r="BH252" s="215">
        <f>IF(N252="sníž. přenesená",J252,0)</f>
        <v>0</v>
      </c>
      <c r="BI252" s="215">
        <f>IF(N252="nulová",J252,0)</f>
        <v>0</v>
      </c>
      <c r="BJ252" s="15" t="s">
        <v>80</v>
      </c>
      <c r="BK252" s="215">
        <f>ROUND(I252*H252,2)</f>
        <v>0</v>
      </c>
      <c r="BL252" s="15" t="s">
        <v>928</v>
      </c>
      <c r="BM252" s="15" t="s">
        <v>938</v>
      </c>
    </row>
    <row r="253" s="1" customFormat="1" ht="16.5" customHeight="1">
      <c r="B253" s="36"/>
      <c r="C253" s="204" t="s">
        <v>939</v>
      </c>
      <c r="D253" s="204" t="s">
        <v>133</v>
      </c>
      <c r="E253" s="205" t="s">
        <v>940</v>
      </c>
      <c r="F253" s="206" t="s">
        <v>941</v>
      </c>
      <c r="G253" s="207" t="s">
        <v>933</v>
      </c>
      <c r="H253" s="208">
        <v>1</v>
      </c>
      <c r="I253" s="209"/>
      <c r="J253" s="210">
        <f>ROUND(I253*H253,2)</f>
        <v>0</v>
      </c>
      <c r="K253" s="206" t="s">
        <v>1</v>
      </c>
      <c r="L253" s="41"/>
      <c r="M253" s="211" t="s">
        <v>1</v>
      </c>
      <c r="N253" s="212" t="s">
        <v>43</v>
      </c>
      <c r="O253" s="77"/>
      <c r="P253" s="213">
        <f>O253*H253</f>
        <v>0</v>
      </c>
      <c r="Q253" s="213">
        <v>0</v>
      </c>
      <c r="R253" s="213">
        <f>Q253*H253</f>
        <v>0</v>
      </c>
      <c r="S253" s="213">
        <v>0</v>
      </c>
      <c r="T253" s="214">
        <f>S253*H253</f>
        <v>0</v>
      </c>
      <c r="AR253" s="15" t="s">
        <v>928</v>
      </c>
      <c r="AT253" s="15" t="s">
        <v>133</v>
      </c>
      <c r="AU253" s="15" t="s">
        <v>80</v>
      </c>
      <c r="AY253" s="15" t="s">
        <v>130</v>
      </c>
      <c r="BE253" s="215">
        <f>IF(N253="základní",J253,0)</f>
        <v>0</v>
      </c>
      <c r="BF253" s="215">
        <f>IF(N253="snížená",J253,0)</f>
        <v>0</v>
      </c>
      <c r="BG253" s="215">
        <f>IF(N253="zákl. přenesená",J253,0)</f>
        <v>0</v>
      </c>
      <c r="BH253" s="215">
        <f>IF(N253="sníž. přenesená",J253,0)</f>
        <v>0</v>
      </c>
      <c r="BI253" s="215">
        <f>IF(N253="nulová",J253,0)</f>
        <v>0</v>
      </c>
      <c r="BJ253" s="15" t="s">
        <v>80</v>
      </c>
      <c r="BK253" s="215">
        <f>ROUND(I253*H253,2)</f>
        <v>0</v>
      </c>
      <c r="BL253" s="15" t="s">
        <v>928</v>
      </c>
      <c r="BM253" s="15" t="s">
        <v>942</v>
      </c>
    </row>
    <row r="254" s="1" customFormat="1" ht="16.5" customHeight="1">
      <c r="B254" s="36"/>
      <c r="C254" s="204" t="s">
        <v>943</v>
      </c>
      <c r="D254" s="204" t="s">
        <v>133</v>
      </c>
      <c r="E254" s="205" t="s">
        <v>944</v>
      </c>
      <c r="F254" s="206" t="s">
        <v>945</v>
      </c>
      <c r="G254" s="207" t="s">
        <v>933</v>
      </c>
      <c r="H254" s="208">
        <v>1</v>
      </c>
      <c r="I254" s="209"/>
      <c r="J254" s="210">
        <f>ROUND(I254*H254,2)</f>
        <v>0</v>
      </c>
      <c r="K254" s="206" t="s">
        <v>1</v>
      </c>
      <c r="L254" s="41"/>
      <c r="M254" s="211" t="s">
        <v>1</v>
      </c>
      <c r="N254" s="212" t="s">
        <v>43</v>
      </c>
      <c r="O254" s="77"/>
      <c r="P254" s="213">
        <f>O254*H254</f>
        <v>0</v>
      </c>
      <c r="Q254" s="213">
        <v>0</v>
      </c>
      <c r="R254" s="213">
        <f>Q254*H254</f>
        <v>0</v>
      </c>
      <c r="S254" s="213">
        <v>0</v>
      </c>
      <c r="T254" s="214">
        <f>S254*H254</f>
        <v>0</v>
      </c>
      <c r="AR254" s="15" t="s">
        <v>928</v>
      </c>
      <c r="AT254" s="15" t="s">
        <v>133</v>
      </c>
      <c r="AU254" s="15" t="s">
        <v>80</v>
      </c>
      <c r="AY254" s="15" t="s">
        <v>130</v>
      </c>
      <c r="BE254" s="215">
        <f>IF(N254="základní",J254,0)</f>
        <v>0</v>
      </c>
      <c r="BF254" s="215">
        <f>IF(N254="snížená",J254,0)</f>
        <v>0</v>
      </c>
      <c r="BG254" s="215">
        <f>IF(N254="zákl. přenesená",J254,0)</f>
        <v>0</v>
      </c>
      <c r="BH254" s="215">
        <f>IF(N254="sníž. přenesená",J254,0)</f>
        <v>0</v>
      </c>
      <c r="BI254" s="215">
        <f>IF(N254="nulová",J254,0)</f>
        <v>0</v>
      </c>
      <c r="BJ254" s="15" t="s">
        <v>80</v>
      </c>
      <c r="BK254" s="215">
        <f>ROUND(I254*H254,2)</f>
        <v>0</v>
      </c>
      <c r="BL254" s="15" t="s">
        <v>928</v>
      </c>
      <c r="BM254" s="15" t="s">
        <v>946</v>
      </c>
    </row>
    <row r="255" s="1" customFormat="1" ht="16.5" customHeight="1">
      <c r="B255" s="36"/>
      <c r="C255" s="204" t="s">
        <v>947</v>
      </c>
      <c r="D255" s="204" t="s">
        <v>133</v>
      </c>
      <c r="E255" s="205" t="s">
        <v>948</v>
      </c>
      <c r="F255" s="206" t="s">
        <v>949</v>
      </c>
      <c r="G255" s="207" t="s">
        <v>933</v>
      </c>
      <c r="H255" s="208">
        <v>1</v>
      </c>
      <c r="I255" s="209"/>
      <c r="J255" s="210">
        <f>ROUND(I255*H255,2)</f>
        <v>0</v>
      </c>
      <c r="K255" s="206" t="s">
        <v>1</v>
      </c>
      <c r="L255" s="41"/>
      <c r="M255" s="211" t="s">
        <v>1</v>
      </c>
      <c r="N255" s="212" t="s">
        <v>43</v>
      </c>
      <c r="O255" s="77"/>
      <c r="P255" s="213">
        <f>O255*H255</f>
        <v>0</v>
      </c>
      <c r="Q255" s="213">
        <v>0</v>
      </c>
      <c r="R255" s="213">
        <f>Q255*H255</f>
        <v>0</v>
      </c>
      <c r="S255" s="213">
        <v>0</v>
      </c>
      <c r="T255" s="214">
        <f>S255*H255</f>
        <v>0</v>
      </c>
      <c r="AR255" s="15" t="s">
        <v>928</v>
      </c>
      <c r="AT255" s="15" t="s">
        <v>133</v>
      </c>
      <c r="AU255" s="15" t="s">
        <v>80</v>
      </c>
      <c r="AY255" s="15" t="s">
        <v>130</v>
      </c>
      <c r="BE255" s="215">
        <f>IF(N255="základní",J255,0)</f>
        <v>0</v>
      </c>
      <c r="BF255" s="215">
        <f>IF(N255="snížená",J255,0)</f>
        <v>0</v>
      </c>
      <c r="BG255" s="215">
        <f>IF(N255="zákl. přenesená",J255,0)</f>
        <v>0</v>
      </c>
      <c r="BH255" s="215">
        <f>IF(N255="sníž. přenesená",J255,0)</f>
        <v>0</v>
      </c>
      <c r="BI255" s="215">
        <f>IF(N255="nulová",J255,0)</f>
        <v>0</v>
      </c>
      <c r="BJ255" s="15" t="s">
        <v>80</v>
      </c>
      <c r="BK255" s="215">
        <f>ROUND(I255*H255,2)</f>
        <v>0</v>
      </c>
      <c r="BL255" s="15" t="s">
        <v>928</v>
      </c>
      <c r="BM255" s="15" t="s">
        <v>950</v>
      </c>
    </row>
    <row r="256" s="1" customFormat="1" ht="16.5" customHeight="1">
      <c r="B256" s="36"/>
      <c r="C256" s="204" t="s">
        <v>951</v>
      </c>
      <c r="D256" s="204" t="s">
        <v>133</v>
      </c>
      <c r="E256" s="205" t="s">
        <v>952</v>
      </c>
      <c r="F256" s="206" t="s">
        <v>953</v>
      </c>
      <c r="G256" s="207" t="s">
        <v>933</v>
      </c>
      <c r="H256" s="208">
        <v>1</v>
      </c>
      <c r="I256" s="209"/>
      <c r="J256" s="210">
        <f>ROUND(I256*H256,2)</f>
        <v>0</v>
      </c>
      <c r="K256" s="206" t="s">
        <v>1</v>
      </c>
      <c r="L256" s="41"/>
      <c r="M256" s="259" t="s">
        <v>1</v>
      </c>
      <c r="N256" s="260" t="s">
        <v>43</v>
      </c>
      <c r="O256" s="261"/>
      <c r="P256" s="262">
        <f>O256*H256</f>
        <v>0</v>
      </c>
      <c r="Q256" s="262">
        <v>0</v>
      </c>
      <c r="R256" s="262">
        <f>Q256*H256</f>
        <v>0</v>
      </c>
      <c r="S256" s="262">
        <v>0</v>
      </c>
      <c r="T256" s="263">
        <f>S256*H256</f>
        <v>0</v>
      </c>
      <c r="AR256" s="15" t="s">
        <v>928</v>
      </c>
      <c r="AT256" s="15" t="s">
        <v>133</v>
      </c>
      <c r="AU256" s="15" t="s">
        <v>80</v>
      </c>
      <c r="AY256" s="15" t="s">
        <v>130</v>
      </c>
      <c r="BE256" s="215">
        <f>IF(N256="základní",J256,0)</f>
        <v>0</v>
      </c>
      <c r="BF256" s="215">
        <f>IF(N256="snížená",J256,0)</f>
        <v>0</v>
      </c>
      <c r="BG256" s="215">
        <f>IF(N256="zákl. přenesená",J256,0)</f>
        <v>0</v>
      </c>
      <c r="BH256" s="215">
        <f>IF(N256="sníž. přenesená",J256,0)</f>
        <v>0</v>
      </c>
      <c r="BI256" s="215">
        <f>IF(N256="nulová",J256,0)</f>
        <v>0</v>
      </c>
      <c r="BJ256" s="15" t="s">
        <v>80</v>
      </c>
      <c r="BK256" s="215">
        <f>ROUND(I256*H256,2)</f>
        <v>0</v>
      </c>
      <c r="BL256" s="15" t="s">
        <v>928</v>
      </c>
      <c r="BM256" s="15" t="s">
        <v>954</v>
      </c>
    </row>
    <row r="257" s="1" customFormat="1" ht="6.96" customHeight="1">
      <c r="B257" s="55"/>
      <c r="C257" s="56"/>
      <c r="D257" s="56"/>
      <c r="E257" s="56"/>
      <c r="F257" s="56"/>
      <c r="G257" s="56"/>
      <c r="H257" s="56"/>
      <c r="I257" s="153"/>
      <c r="J257" s="56"/>
      <c r="K257" s="56"/>
      <c r="L257" s="41"/>
    </row>
  </sheetData>
  <sheetProtection sheet="1" autoFilter="0" formatColumns="0" formatRows="0" objects="1" scenarios="1" spinCount="100000" saltValue="5jT8o5ARp46YvYKm+ZeeA/Lx9jRB94JyxBYuuPtcaAO+BPZ4ZVBo3PS7QCrJopwDrXR44x2bW+DV7uRnWmoWag==" hashValue="2mLo7T0xulI+G3aFPjhmRdFwyRjF+3DXsBUXMHyZ8QaoreVGwwYtxudvucPgF2wwUQeNxX7Cf36bMTnNLrKpGw==" algorithmName="SHA-512" password="CC35"/>
  <autoFilter ref="C89:K256"/>
  <mergeCells count="9">
    <mergeCell ref="E7:H7"/>
    <mergeCell ref="E9:H9"/>
    <mergeCell ref="E18:H18"/>
    <mergeCell ref="E27:H27"/>
    <mergeCell ref="E48:H48"/>
    <mergeCell ref="E50:H50"/>
    <mergeCell ref="E80:H80"/>
    <mergeCell ref="E82:H82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14.17" style="122" customWidth="1"/>
    <col min="10" max="10" width="23.5" customWidth="1"/>
    <col min="11" max="11" width="15.5" hidden="1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5" t="s">
        <v>88</v>
      </c>
    </row>
    <row r="3" ht="6.96" customHeight="1">
      <c r="B3" s="123"/>
      <c r="C3" s="124"/>
      <c r="D3" s="124"/>
      <c r="E3" s="124"/>
      <c r="F3" s="124"/>
      <c r="G3" s="124"/>
      <c r="H3" s="124"/>
      <c r="I3" s="125"/>
      <c r="J3" s="124"/>
      <c r="K3" s="124"/>
      <c r="L3" s="18"/>
      <c r="AT3" s="15" t="s">
        <v>82</v>
      </c>
    </row>
    <row r="4" ht="24.96" customHeight="1">
      <c r="B4" s="18"/>
      <c r="D4" s="126" t="s">
        <v>98</v>
      </c>
      <c r="L4" s="18"/>
      <c r="M4" s="22" t="s">
        <v>10</v>
      </c>
      <c r="AT4" s="15" t="s">
        <v>4</v>
      </c>
    </row>
    <row r="5" ht="6.96" customHeight="1">
      <c r="B5" s="18"/>
      <c r="L5" s="18"/>
    </row>
    <row r="6" ht="12" customHeight="1">
      <c r="B6" s="18"/>
      <c r="D6" s="127" t="s">
        <v>16</v>
      </c>
      <c r="L6" s="18"/>
    </row>
    <row r="7" ht="16.5" customHeight="1">
      <c r="B7" s="18"/>
      <c r="E7" s="128" t="str">
        <f>'Rekapitulace stavby'!K6</f>
        <v>MÚ Horažďovice - energetická úsporná opatření čp. 1, 2 a 3 - rkce kotelny</v>
      </c>
      <c r="F7" s="127"/>
      <c r="G7" s="127"/>
      <c r="H7" s="127"/>
      <c r="L7" s="18"/>
    </row>
    <row r="8" s="1" customFormat="1" ht="12" customHeight="1">
      <c r="B8" s="41"/>
      <c r="D8" s="127" t="s">
        <v>99</v>
      </c>
      <c r="I8" s="129"/>
      <c r="L8" s="41"/>
    </row>
    <row r="9" s="1" customFormat="1" ht="36.96" customHeight="1">
      <c r="B9" s="41"/>
      <c r="E9" s="130" t="s">
        <v>955</v>
      </c>
      <c r="F9" s="1"/>
      <c r="G9" s="1"/>
      <c r="H9" s="1"/>
      <c r="I9" s="129"/>
      <c r="L9" s="41"/>
    </row>
    <row r="10" s="1" customFormat="1">
      <c r="B10" s="41"/>
      <c r="I10" s="129"/>
      <c r="L10" s="41"/>
    </row>
    <row r="11" s="1" customFormat="1" ht="12" customHeight="1">
      <c r="B11" s="41"/>
      <c r="D11" s="127" t="s">
        <v>18</v>
      </c>
      <c r="F11" s="15" t="s">
        <v>1</v>
      </c>
      <c r="I11" s="131" t="s">
        <v>19</v>
      </c>
      <c r="J11" s="15" t="s">
        <v>1</v>
      </c>
      <c r="L11" s="41"/>
    </row>
    <row r="12" s="1" customFormat="1" ht="12" customHeight="1">
      <c r="B12" s="41"/>
      <c r="D12" s="127" t="s">
        <v>20</v>
      </c>
      <c r="F12" s="15" t="s">
        <v>21</v>
      </c>
      <c r="I12" s="131" t="s">
        <v>22</v>
      </c>
      <c r="J12" s="132" t="str">
        <f>'Rekapitulace stavby'!AN8</f>
        <v>11. 1. 2019</v>
      </c>
      <c r="L12" s="41"/>
    </row>
    <row r="13" s="1" customFormat="1" ht="10.8" customHeight="1">
      <c r="B13" s="41"/>
      <c r="I13" s="129"/>
      <c r="L13" s="41"/>
    </row>
    <row r="14" s="1" customFormat="1" ht="12" customHeight="1">
      <c r="B14" s="41"/>
      <c r="D14" s="127" t="s">
        <v>24</v>
      </c>
      <c r="I14" s="131" t="s">
        <v>25</v>
      </c>
      <c r="J14" s="15" t="str">
        <f>IF('Rekapitulace stavby'!AN10="","",'Rekapitulace stavby'!AN10)</f>
        <v>00255513</v>
      </c>
      <c r="L14" s="41"/>
    </row>
    <row r="15" s="1" customFormat="1" ht="18" customHeight="1">
      <c r="B15" s="41"/>
      <c r="E15" s="15" t="str">
        <f>IF('Rekapitulace stavby'!E11="","",'Rekapitulace stavby'!E11)</f>
        <v>město Horažďovice, Horažďovice 1</v>
      </c>
      <c r="I15" s="131" t="s">
        <v>28</v>
      </c>
      <c r="J15" s="15" t="str">
        <f>IF('Rekapitulace stavby'!AN11="","",'Rekapitulace stavby'!AN11)</f>
        <v/>
      </c>
      <c r="L15" s="41"/>
    </row>
    <row r="16" s="1" customFormat="1" ht="6.96" customHeight="1">
      <c r="B16" s="41"/>
      <c r="I16" s="129"/>
      <c r="L16" s="41"/>
    </row>
    <row r="17" s="1" customFormat="1" ht="12" customHeight="1">
      <c r="B17" s="41"/>
      <c r="D17" s="127" t="s">
        <v>29</v>
      </c>
      <c r="I17" s="131" t="s">
        <v>25</v>
      </c>
      <c r="J17" s="31" t="str">
        <f>'Rekapitulace stavby'!AN13</f>
        <v>Vyplň údaj</v>
      </c>
      <c r="L17" s="41"/>
    </row>
    <row r="18" s="1" customFormat="1" ht="18" customHeight="1">
      <c r="B18" s="41"/>
      <c r="E18" s="31" t="str">
        <f>'Rekapitulace stavby'!E14</f>
        <v>Vyplň údaj</v>
      </c>
      <c r="F18" s="15"/>
      <c r="G18" s="15"/>
      <c r="H18" s="15"/>
      <c r="I18" s="131" t="s">
        <v>28</v>
      </c>
      <c r="J18" s="31" t="str">
        <f>'Rekapitulace stavby'!AN14</f>
        <v>Vyplň údaj</v>
      </c>
      <c r="L18" s="41"/>
    </row>
    <row r="19" s="1" customFormat="1" ht="6.96" customHeight="1">
      <c r="B19" s="41"/>
      <c r="I19" s="129"/>
      <c r="L19" s="41"/>
    </row>
    <row r="20" s="1" customFormat="1" ht="12" customHeight="1">
      <c r="B20" s="41"/>
      <c r="D20" s="127" t="s">
        <v>31</v>
      </c>
      <c r="I20" s="131" t="s">
        <v>25</v>
      </c>
      <c r="J20" s="15" t="str">
        <f>IF('Rekapitulace stavby'!AN16="","",'Rekapitulace stavby'!AN16)</f>
        <v>74221841</v>
      </c>
      <c r="L20" s="41"/>
    </row>
    <row r="21" s="1" customFormat="1" ht="18" customHeight="1">
      <c r="B21" s="41"/>
      <c r="E21" s="15" t="str">
        <f>IF('Rekapitulace stavby'!E17="","",'Rekapitulace stavby'!E17)</f>
        <v>Ing. Martin Liška, Horažďovice 1133</v>
      </c>
      <c r="I21" s="131" t="s">
        <v>28</v>
      </c>
      <c r="J21" s="15" t="str">
        <f>IF('Rekapitulace stavby'!AN17="","",'Rekapitulace stavby'!AN17)</f>
        <v/>
      </c>
      <c r="L21" s="41"/>
    </row>
    <row r="22" s="1" customFormat="1" ht="6.96" customHeight="1">
      <c r="B22" s="41"/>
      <c r="I22" s="129"/>
      <c r="L22" s="41"/>
    </row>
    <row r="23" s="1" customFormat="1" ht="12" customHeight="1">
      <c r="B23" s="41"/>
      <c r="D23" s="127" t="s">
        <v>35</v>
      </c>
      <c r="I23" s="131" t="s">
        <v>25</v>
      </c>
      <c r="J23" s="15" t="str">
        <f>IF('Rekapitulace stavby'!AN19="","",'Rekapitulace stavby'!AN19)</f>
        <v/>
      </c>
      <c r="L23" s="41"/>
    </row>
    <row r="24" s="1" customFormat="1" ht="18" customHeight="1">
      <c r="B24" s="41"/>
      <c r="E24" s="15" t="str">
        <f>IF('Rekapitulace stavby'!E20="","",'Rekapitulace stavby'!E20)</f>
        <v>Pavel Matoušek</v>
      </c>
      <c r="I24" s="131" t="s">
        <v>28</v>
      </c>
      <c r="J24" s="15" t="str">
        <f>IF('Rekapitulace stavby'!AN20="","",'Rekapitulace stavby'!AN20)</f>
        <v/>
      </c>
      <c r="L24" s="41"/>
    </row>
    <row r="25" s="1" customFormat="1" ht="6.96" customHeight="1">
      <c r="B25" s="41"/>
      <c r="I25" s="129"/>
      <c r="L25" s="41"/>
    </row>
    <row r="26" s="1" customFormat="1" ht="12" customHeight="1">
      <c r="B26" s="41"/>
      <c r="D26" s="127" t="s">
        <v>37</v>
      </c>
      <c r="I26" s="129"/>
      <c r="L26" s="41"/>
    </row>
    <row r="27" s="6" customFormat="1" ht="16.5" customHeight="1">
      <c r="B27" s="133"/>
      <c r="E27" s="134" t="s">
        <v>1</v>
      </c>
      <c r="F27" s="134"/>
      <c r="G27" s="134"/>
      <c r="H27" s="134"/>
      <c r="I27" s="135"/>
      <c r="L27" s="133"/>
    </row>
    <row r="28" s="1" customFormat="1" ht="6.96" customHeight="1">
      <c r="B28" s="41"/>
      <c r="I28" s="129"/>
      <c r="L28" s="41"/>
    </row>
    <row r="29" s="1" customFormat="1" ht="6.96" customHeight="1">
      <c r="B29" s="41"/>
      <c r="D29" s="69"/>
      <c r="E29" s="69"/>
      <c r="F29" s="69"/>
      <c r="G29" s="69"/>
      <c r="H29" s="69"/>
      <c r="I29" s="136"/>
      <c r="J29" s="69"/>
      <c r="K29" s="69"/>
      <c r="L29" s="41"/>
    </row>
    <row r="30" s="1" customFormat="1" ht="25.44" customHeight="1">
      <c r="B30" s="41"/>
      <c r="D30" s="137" t="s">
        <v>38</v>
      </c>
      <c r="I30" s="129"/>
      <c r="J30" s="138">
        <f>ROUND(J89, 2)</f>
        <v>0</v>
      </c>
      <c r="L30" s="41"/>
    </row>
    <row r="31" s="1" customFormat="1" ht="6.96" customHeight="1">
      <c r="B31" s="41"/>
      <c r="D31" s="69"/>
      <c r="E31" s="69"/>
      <c r="F31" s="69"/>
      <c r="G31" s="69"/>
      <c r="H31" s="69"/>
      <c r="I31" s="136"/>
      <c r="J31" s="69"/>
      <c r="K31" s="69"/>
      <c r="L31" s="41"/>
    </row>
    <row r="32" s="1" customFormat="1" ht="14.4" customHeight="1">
      <c r="B32" s="41"/>
      <c r="F32" s="139" t="s">
        <v>40</v>
      </c>
      <c r="I32" s="140" t="s">
        <v>39</v>
      </c>
      <c r="J32" s="139" t="s">
        <v>41</v>
      </c>
      <c r="L32" s="41"/>
    </row>
    <row r="33" s="1" customFormat="1" ht="14.4" customHeight="1">
      <c r="B33" s="41"/>
      <c r="D33" s="127" t="s">
        <v>42</v>
      </c>
      <c r="E33" s="127" t="s">
        <v>43</v>
      </c>
      <c r="F33" s="141">
        <f>ROUND((SUM(BE89:BE142)),  2)</f>
        <v>0</v>
      </c>
      <c r="I33" s="142">
        <v>0.20999999999999999</v>
      </c>
      <c r="J33" s="141">
        <f>ROUND(((SUM(BE89:BE142))*I33),  2)</f>
        <v>0</v>
      </c>
      <c r="L33" s="41"/>
    </row>
    <row r="34" s="1" customFormat="1" ht="14.4" customHeight="1">
      <c r="B34" s="41"/>
      <c r="E34" s="127" t="s">
        <v>44</v>
      </c>
      <c r="F34" s="141">
        <f>ROUND((SUM(BF89:BF142)),  2)</f>
        <v>0</v>
      </c>
      <c r="I34" s="142">
        <v>0.14999999999999999</v>
      </c>
      <c r="J34" s="141">
        <f>ROUND(((SUM(BF89:BF142))*I34),  2)</f>
        <v>0</v>
      </c>
      <c r="L34" s="41"/>
    </row>
    <row r="35" hidden="1" s="1" customFormat="1" ht="14.4" customHeight="1">
      <c r="B35" s="41"/>
      <c r="E35" s="127" t="s">
        <v>45</v>
      </c>
      <c r="F35" s="141">
        <f>ROUND((SUM(BG89:BG142)),  2)</f>
        <v>0</v>
      </c>
      <c r="I35" s="142">
        <v>0.20999999999999999</v>
      </c>
      <c r="J35" s="141">
        <f>0</f>
        <v>0</v>
      </c>
      <c r="L35" s="41"/>
    </row>
    <row r="36" hidden="1" s="1" customFormat="1" ht="14.4" customHeight="1">
      <c r="B36" s="41"/>
      <c r="E36" s="127" t="s">
        <v>46</v>
      </c>
      <c r="F36" s="141">
        <f>ROUND((SUM(BH89:BH142)),  2)</f>
        <v>0</v>
      </c>
      <c r="I36" s="142">
        <v>0.14999999999999999</v>
      </c>
      <c r="J36" s="141">
        <f>0</f>
        <v>0</v>
      </c>
      <c r="L36" s="41"/>
    </row>
    <row r="37" hidden="1" s="1" customFormat="1" ht="14.4" customHeight="1">
      <c r="B37" s="41"/>
      <c r="E37" s="127" t="s">
        <v>47</v>
      </c>
      <c r="F37" s="141">
        <f>ROUND((SUM(BI89:BI142)),  2)</f>
        <v>0</v>
      </c>
      <c r="I37" s="142">
        <v>0</v>
      </c>
      <c r="J37" s="141">
        <f>0</f>
        <v>0</v>
      </c>
      <c r="L37" s="41"/>
    </row>
    <row r="38" s="1" customFormat="1" ht="6.96" customHeight="1">
      <c r="B38" s="41"/>
      <c r="I38" s="129"/>
      <c r="L38" s="41"/>
    </row>
    <row r="39" s="1" customFormat="1" ht="25.44" customHeight="1">
      <c r="B39" s="41"/>
      <c r="C39" s="143"/>
      <c r="D39" s="144" t="s">
        <v>48</v>
      </c>
      <c r="E39" s="145"/>
      <c r="F39" s="145"/>
      <c r="G39" s="146" t="s">
        <v>49</v>
      </c>
      <c r="H39" s="147" t="s">
        <v>50</v>
      </c>
      <c r="I39" s="148"/>
      <c r="J39" s="149">
        <f>SUM(J30:J37)</f>
        <v>0</v>
      </c>
      <c r="K39" s="150"/>
      <c r="L39" s="41"/>
    </row>
    <row r="40" s="1" customFormat="1" ht="14.4" customHeight="1">
      <c r="B40" s="151"/>
      <c r="C40" s="152"/>
      <c r="D40" s="152"/>
      <c r="E40" s="152"/>
      <c r="F40" s="152"/>
      <c r="G40" s="152"/>
      <c r="H40" s="152"/>
      <c r="I40" s="153"/>
      <c r="J40" s="152"/>
      <c r="K40" s="152"/>
      <c r="L40" s="41"/>
    </row>
    <row r="44" s="1" customFormat="1" ht="6.96" customHeight="1">
      <c r="B44" s="154"/>
      <c r="C44" s="155"/>
      <c r="D44" s="155"/>
      <c r="E44" s="155"/>
      <c r="F44" s="155"/>
      <c r="G44" s="155"/>
      <c r="H44" s="155"/>
      <c r="I44" s="156"/>
      <c r="J44" s="155"/>
      <c r="K44" s="155"/>
      <c r="L44" s="41"/>
    </row>
    <row r="45" s="1" customFormat="1" ht="24.96" customHeight="1">
      <c r="B45" s="36"/>
      <c r="C45" s="21" t="s">
        <v>101</v>
      </c>
      <c r="D45" s="37"/>
      <c r="E45" s="37"/>
      <c r="F45" s="37"/>
      <c r="G45" s="37"/>
      <c r="H45" s="37"/>
      <c r="I45" s="129"/>
      <c r="J45" s="37"/>
      <c r="K45" s="37"/>
      <c r="L45" s="41"/>
    </row>
    <row r="46" s="1" customFormat="1" ht="6.96" customHeight="1">
      <c r="B46" s="36"/>
      <c r="C46" s="37"/>
      <c r="D46" s="37"/>
      <c r="E46" s="37"/>
      <c r="F46" s="37"/>
      <c r="G46" s="37"/>
      <c r="H46" s="37"/>
      <c r="I46" s="129"/>
      <c r="J46" s="37"/>
      <c r="K46" s="37"/>
      <c r="L46" s="41"/>
    </row>
    <row r="47" s="1" customFormat="1" ht="12" customHeight="1">
      <c r="B47" s="36"/>
      <c r="C47" s="30" t="s">
        <v>16</v>
      </c>
      <c r="D47" s="37"/>
      <c r="E47" s="37"/>
      <c r="F47" s="37"/>
      <c r="G47" s="37"/>
      <c r="H47" s="37"/>
      <c r="I47" s="129"/>
      <c r="J47" s="37"/>
      <c r="K47" s="37"/>
      <c r="L47" s="41"/>
    </row>
    <row r="48" s="1" customFormat="1" ht="16.5" customHeight="1">
      <c r="B48" s="36"/>
      <c r="C48" s="37"/>
      <c r="D48" s="37"/>
      <c r="E48" s="157" t="str">
        <f>E7</f>
        <v>MÚ Horažďovice - energetická úsporná opatření čp. 1, 2 a 3 - rkce kotelny</v>
      </c>
      <c r="F48" s="30"/>
      <c r="G48" s="30"/>
      <c r="H48" s="30"/>
      <c r="I48" s="129"/>
      <c r="J48" s="37"/>
      <c r="K48" s="37"/>
      <c r="L48" s="41"/>
    </row>
    <row r="49" s="1" customFormat="1" ht="12" customHeight="1">
      <c r="B49" s="36"/>
      <c r="C49" s="30" t="s">
        <v>99</v>
      </c>
      <c r="D49" s="37"/>
      <c r="E49" s="37"/>
      <c r="F49" s="37"/>
      <c r="G49" s="37"/>
      <c r="H49" s="37"/>
      <c r="I49" s="129"/>
      <c r="J49" s="37"/>
      <c r="K49" s="37"/>
      <c r="L49" s="41"/>
    </row>
    <row r="50" s="1" customFormat="1" ht="16.5" customHeight="1">
      <c r="B50" s="36"/>
      <c r="C50" s="37"/>
      <c r="D50" s="37"/>
      <c r="E50" s="62" t="str">
        <f>E9</f>
        <v>030c - Rekonstrukce kotelny - vytápění - demontáže</v>
      </c>
      <c r="F50" s="37"/>
      <c r="G50" s="37"/>
      <c r="H50" s="37"/>
      <c r="I50" s="129"/>
      <c r="J50" s="37"/>
      <c r="K50" s="37"/>
      <c r="L50" s="41"/>
    </row>
    <row r="51" s="1" customFormat="1" ht="6.96" customHeight="1">
      <c r="B51" s="36"/>
      <c r="C51" s="37"/>
      <c r="D51" s="37"/>
      <c r="E51" s="37"/>
      <c r="F51" s="37"/>
      <c r="G51" s="37"/>
      <c r="H51" s="37"/>
      <c r="I51" s="129"/>
      <c r="J51" s="37"/>
      <c r="K51" s="37"/>
      <c r="L51" s="41"/>
    </row>
    <row r="52" s="1" customFormat="1" ht="12" customHeight="1">
      <c r="B52" s="36"/>
      <c r="C52" s="30" t="s">
        <v>20</v>
      </c>
      <c r="D52" s="37"/>
      <c r="E52" s="37"/>
      <c r="F52" s="25" t="str">
        <f>F12</f>
        <v xml:space="preserve"> </v>
      </c>
      <c r="G52" s="37"/>
      <c r="H52" s="37"/>
      <c r="I52" s="131" t="s">
        <v>22</v>
      </c>
      <c r="J52" s="65" t="str">
        <f>IF(J12="","",J12)</f>
        <v>11. 1. 2019</v>
      </c>
      <c r="K52" s="37"/>
      <c r="L52" s="41"/>
    </row>
    <row r="53" s="1" customFormat="1" ht="6.96" customHeight="1">
      <c r="B53" s="36"/>
      <c r="C53" s="37"/>
      <c r="D53" s="37"/>
      <c r="E53" s="37"/>
      <c r="F53" s="37"/>
      <c r="G53" s="37"/>
      <c r="H53" s="37"/>
      <c r="I53" s="129"/>
      <c r="J53" s="37"/>
      <c r="K53" s="37"/>
      <c r="L53" s="41"/>
    </row>
    <row r="54" s="1" customFormat="1" ht="24.9" customHeight="1">
      <c r="B54" s="36"/>
      <c r="C54" s="30" t="s">
        <v>24</v>
      </c>
      <c r="D54" s="37"/>
      <c r="E54" s="37"/>
      <c r="F54" s="25" t="str">
        <f>E15</f>
        <v>město Horažďovice, Horažďovice 1</v>
      </c>
      <c r="G54" s="37"/>
      <c r="H54" s="37"/>
      <c r="I54" s="131" t="s">
        <v>31</v>
      </c>
      <c r="J54" s="34" t="str">
        <f>E21</f>
        <v>Ing. Martin Liška, Horažďovice 1133</v>
      </c>
      <c r="K54" s="37"/>
      <c r="L54" s="41"/>
    </row>
    <row r="55" s="1" customFormat="1" ht="13.65" customHeight="1">
      <c r="B55" s="36"/>
      <c r="C55" s="30" t="s">
        <v>29</v>
      </c>
      <c r="D55" s="37"/>
      <c r="E55" s="37"/>
      <c r="F55" s="25" t="str">
        <f>IF(E18="","",E18)</f>
        <v>Vyplň údaj</v>
      </c>
      <c r="G55" s="37"/>
      <c r="H55" s="37"/>
      <c r="I55" s="131" t="s">
        <v>35</v>
      </c>
      <c r="J55" s="34" t="str">
        <f>E24</f>
        <v>Pavel Matoušek</v>
      </c>
      <c r="K55" s="37"/>
      <c r="L55" s="41"/>
    </row>
    <row r="56" s="1" customFormat="1" ht="10.32" customHeight="1">
      <c r="B56" s="36"/>
      <c r="C56" s="37"/>
      <c r="D56" s="37"/>
      <c r="E56" s="37"/>
      <c r="F56" s="37"/>
      <c r="G56" s="37"/>
      <c r="H56" s="37"/>
      <c r="I56" s="129"/>
      <c r="J56" s="37"/>
      <c r="K56" s="37"/>
      <c r="L56" s="41"/>
    </row>
    <row r="57" s="1" customFormat="1" ht="29.28" customHeight="1">
      <c r="B57" s="36"/>
      <c r="C57" s="158" t="s">
        <v>102</v>
      </c>
      <c r="D57" s="159"/>
      <c r="E57" s="159"/>
      <c r="F57" s="159"/>
      <c r="G57" s="159"/>
      <c r="H57" s="159"/>
      <c r="I57" s="160"/>
      <c r="J57" s="161" t="s">
        <v>103</v>
      </c>
      <c r="K57" s="159"/>
      <c r="L57" s="41"/>
    </row>
    <row r="58" s="1" customFormat="1" ht="10.32" customHeight="1">
      <c r="B58" s="36"/>
      <c r="C58" s="37"/>
      <c r="D58" s="37"/>
      <c r="E58" s="37"/>
      <c r="F58" s="37"/>
      <c r="G58" s="37"/>
      <c r="H58" s="37"/>
      <c r="I58" s="129"/>
      <c r="J58" s="37"/>
      <c r="K58" s="37"/>
      <c r="L58" s="41"/>
    </row>
    <row r="59" s="1" customFormat="1" ht="22.8" customHeight="1">
      <c r="B59" s="36"/>
      <c r="C59" s="162" t="s">
        <v>104</v>
      </c>
      <c r="D59" s="37"/>
      <c r="E59" s="37"/>
      <c r="F59" s="37"/>
      <c r="G59" s="37"/>
      <c r="H59" s="37"/>
      <c r="I59" s="129"/>
      <c r="J59" s="96">
        <f>J89</f>
        <v>0</v>
      </c>
      <c r="K59" s="37"/>
      <c r="L59" s="41"/>
      <c r="AU59" s="15" t="s">
        <v>105</v>
      </c>
    </row>
    <row r="60" s="7" customFormat="1" ht="24.96" customHeight="1">
      <c r="B60" s="163"/>
      <c r="C60" s="164"/>
      <c r="D60" s="165" t="s">
        <v>111</v>
      </c>
      <c r="E60" s="166"/>
      <c r="F60" s="166"/>
      <c r="G60" s="166"/>
      <c r="H60" s="166"/>
      <c r="I60" s="167"/>
      <c r="J60" s="168">
        <f>J90</f>
        <v>0</v>
      </c>
      <c r="K60" s="164"/>
      <c r="L60" s="169"/>
    </row>
    <row r="61" s="8" customFormat="1" ht="19.92" customHeight="1">
      <c r="B61" s="170"/>
      <c r="C61" s="171"/>
      <c r="D61" s="172" t="s">
        <v>350</v>
      </c>
      <c r="E61" s="173"/>
      <c r="F61" s="173"/>
      <c r="G61" s="173"/>
      <c r="H61" s="173"/>
      <c r="I61" s="174"/>
      <c r="J61" s="175">
        <f>J91</f>
        <v>0</v>
      </c>
      <c r="K61" s="171"/>
      <c r="L61" s="176"/>
    </row>
    <row r="62" s="8" customFormat="1" ht="19.92" customHeight="1">
      <c r="B62" s="170"/>
      <c r="C62" s="171"/>
      <c r="D62" s="172" t="s">
        <v>353</v>
      </c>
      <c r="E62" s="173"/>
      <c r="F62" s="173"/>
      <c r="G62" s="173"/>
      <c r="H62" s="173"/>
      <c r="I62" s="174"/>
      <c r="J62" s="175">
        <f>J97</f>
        <v>0</v>
      </c>
      <c r="K62" s="171"/>
      <c r="L62" s="176"/>
    </row>
    <row r="63" s="8" customFormat="1" ht="19.92" customHeight="1">
      <c r="B63" s="170"/>
      <c r="C63" s="171"/>
      <c r="D63" s="172" t="s">
        <v>354</v>
      </c>
      <c r="E63" s="173"/>
      <c r="F63" s="173"/>
      <c r="G63" s="173"/>
      <c r="H63" s="173"/>
      <c r="I63" s="174"/>
      <c r="J63" s="175">
        <f>J103</f>
        <v>0</v>
      </c>
      <c r="K63" s="171"/>
      <c r="L63" s="176"/>
    </row>
    <row r="64" s="8" customFormat="1" ht="19.92" customHeight="1">
      <c r="B64" s="170"/>
      <c r="C64" s="171"/>
      <c r="D64" s="172" t="s">
        <v>355</v>
      </c>
      <c r="E64" s="173"/>
      <c r="F64" s="173"/>
      <c r="G64" s="173"/>
      <c r="H64" s="173"/>
      <c r="I64" s="174"/>
      <c r="J64" s="175">
        <f>J113</f>
        <v>0</v>
      </c>
      <c r="K64" s="171"/>
      <c r="L64" s="176"/>
    </row>
    <row r="65" s="8" customFormat="1" ht="19.92" customHeight="1">
      <c r="B65" s="170"/>
      <c r="C65" s="171"/>
      <c r="D65" s="172" t="s">
        <v>356</v>
      </c>
      <c r="E65" s="173"/>
      <c r="F65" s="173"/>
      <c r="G65" s="173"/>
      <c r="H65" s="173"/>
      <c r="I65" s="174"/>
      <c r="J65" s="175">
        <f>J122</f>
        <v>0</v>
      </c>
      <c r="K65" s="171"/>
      <c r="L65" s="176"/>
    </row>
    <row r="66" s="8" customFormat="1" ht="19.92" customHeight="1">
      <c r="B66" s="170"/>
      <c r="C66" s="171"/>
      <c r="D66" s="172" t="s">
        <v>357</v>
      </c>
      <c r="E66" s="173"/>
      <c r="F66" s="173"/>
      <c r="G66" s="173"/>
      <c r="H66" s="173"/>
      <c r="I66" s="174"/>
      <c r="J66" s="175">
        <f>J134</f>
        <v>0</v>
      </c>
      <c r="K66" s="171"/>
      <c r="L66" s="176"/>
    </row>
    <row r="67" s="8" customFormat="1" ht="19.92" customHeight="1">
      <c r="B67" s="170"/>
      <c r="C67" s="171"/>
      <c r="D67" s="172" t="s">
        <v>956</v>
      </c>
      <c r="E67" s="173"/>
      <c r="F67" s="173"/>
      <c r="G67" s="173"/>
      <c r="H67" s="173"/>
      <c r="I67" s="174"/>
      <c r="J67" s="175">
        <f>J138</f>
        <v>0</v>
      </c>
      <c r="K67" s="171"/>
      <c r="L67" s="176"/>
    </row>
    <row r="68" s="7" customFormat="1" ht="24.96" customHeight="1">
      <c r="B68" s="163"/>
      <c r="C68" s="164"/>
      <c r="D68" s="165" t="s">
        <v>957</v>
      </c>
      <c r="E68" s="166"/>
      <c r="F68" s="166"/>
      <c r="G68" s="166"/>
      <c r="H68" s="166"/>
      <c r="I68" s="167"/>
      <c r="J68" s="168">
        <f>J140</f>
        <v>0</v>
      </c>
      <c r="K68" s="164"/>
      <c r="L68" s="169"/>
    </row>
    <row r="69" s="8" customFormat="1" ht="19.92" customHeight="1">
      <c r="B69" s="170"/>
      <c r="C69" s="171"/>
      <c r="D69" s="172" t="s">
        <v>958</v>
      </c>
      <c r="E69" s="173"/>
      <c r="F69" s="173"/>
      <c r="G69" s="173"/>
      <c r="H69" s="173"/>
      <c r="I69" s="174"/>
      <c r="J69" s="175">
        <f>J141</f>
        <v>0</v>
      </c>
      <c r="K69" s="171"/>
      <c r="L69" s="176"/>
    </row>
    <row r="70" s="1" customFormat="1" ht="21.84" customHeight="1">
      <c r="B70" s="36"/>
      <c r="C70" s="37"/>
      <c r="D70" s="37"/>
      <c r="E70" s="37"/>
      <c r="F70" s="37"/>
      <c r="G70" s="37"/>
      <c r="H70" s="37"/>
      <c r="I70" s="129"/>
      <c r="J70" s="37"/>
      <c r="K70" s="37"/>
      <c r="L70" s="41"/>
    </row>
    <row r="71" s="1" customFormat="1" ht="6.96" customHeight="1">
      <c r="B71" s="55"/>
      <c r="C71" s="56"/>
      <c r="D71" s="56"/>
      <c r="E71" s="56"/>
      <c r="F71" s="56"/>
      <c r="G71" s="56"/>
      <c r="H71" s="56"/>
      <c r="I71" s="153"/>
      <c r="J71" s="56"/>
      <c r="K71" s="56"/>
      <c r="L71" s="41"/>
    </row>
    <row r="75" s="1" customFormat="1" ht="6.96" customHeight="1">
      <c r="B75" s="57"/>
      <c r="C75" s="58"/>
      <c r="D75" s="58"/>
      <c r="E75" s="58"/>
      <c r="F75" s="58"/>
      <c r="G75" s="58"/>
      <c r="H75" s="58"/>
      <c r="I75" s="156"/>
      <c r="J75" s="58"/>
      <c r="K75" s="58"/>
      <c r="L75" s="41"/>
    </row>
    <row r="76" s="1" customFormat="1" ht="24.96" customHeight="1">
      <c r="B76" s="36"/>
      <c r="C76" s="21" t="s">
        <v>115</v>
      </c>
      <c r="D76" s="37"/>
      <c r="E76" s="37"/>
      <c r="F76" s="37"/>
      <c r="G76" s="37"/>
      <c r="H76" s="37"/>
      <c r="I76" s="129"/>
      <c r="J76" s="37"/>
      <c r="K76" s="37"/>
      <c r="L76" s="41"/>
    </row>
    <row r="77" s="1" customFormat="1" ht="6.96" customHeight="1">
      <c r="B77" s="36"/>
      <c r="C77" s="37"/>
      <c r="D77" s="37"/>
      <c r="E77" s="37"/>
      <c r="F77" s="37"/>
      <c r="G77" s="37"/>
      <c r="H77" s="37"/>
      <c r="I77" s="129"/>
      <c r="J77" s="37"/>
      <c r="K77" s="37"/>
      <c r="L77" s="41"/>
    </row>
    <row r="78" s="1" customFormat="1" ht="12" customHeight="1">
      <c r="B78" s="36"/>
      <c r="C78" s="30" t="s">
        <v>16</v>
      </c>
      <c r="D78" s="37"/>
      <c r="E78" s="37"/>
      <c r="F78" s="37"/>
      <c r="G78" s="37"/>
      <c r="H78" s="37"/>
      <c r="I78" s="129"/>
      <c r="J78" s="37"/>
      <c r="K78" s="37"/>
      <c r="L78" s="41"/>
    </row>
    <row r="79" s="1" customFormat="1" ht="16.5" customHeight="1">
      <c r="B79" s="36"/>
      <c r="C79" s="37"/>
      <c r="D79" s="37"/>
      <c r="E79" s="157" t="str">
        <f>E7</f>
        <v>MÚ Horažďovice - energetická úsporná opatření čp. 1, 2 a 3 - rkce kotelny</v>
      </c>
      <c r="F79" s="30"/>
      <c r="G79" s="30"/>
      <c r="H79" s="30"/>
      <c r="I79" s="129"/>
      <c r="J79" s="37"/>
      <c r="K79" s="37"/>
      <c r="L79" s="41"/>
    </row>
    <row r="80" s="1" customFormat="1" ht="12" customHeight="1">
      <c r="B80" s="36"/>
      <c r="C80" s="30" t="s">
        <v>99</v>
      </c>
      <c r="D80" s="37"/>
      <c r="E80" s="37"/>
      <c r="F80" s="37"/>
      <c r="G80" s="37"/>
      <c r="H80" s="37"/>
      <c r="I80" s="129"/>
      <c r="J80" s="37"/>
      <c r="K80" s="37"/>
      <c r="L80" s="41"/>
    </row>
    <row r="81" s="1" customFormat="1" ht="16.5" customHeight="1">
      <c r="B81" s="36"/>
      <c r="C81" s="37"/>
      <c r="D81" s="37"/>
      <c r="E81" s="62" t="str">
        <f>E9</f>
        <v>030c - Rekonstrukce kotelny - vytápění - demontáže</v>
      </c>
      <c r="F81" s="37"/>
      <c r="G81" s="37"/>
      <c r="H81" s="37"/>
      <c r="I81" s="129"/>
      <c r="J81" s="37"/>
      <c r="K81" s="37"/>
      <c r="L81" s="41"/>
    </row>
    <row r="82" s="1" customFormat="1" ht="6.96" customHeight="1">
      <c r="B82" s="36"/>
      <c r="C82" s="37"/>
      <c r="D82" s="37"/>
      <c r="E82" s="37"/>
      <c r="F82" s="37"/>
      <c r="G82" s="37"/>
      <c r="H82" s="37"/>
      <c r="I82" s="129"/>
      <c r="J82" s="37"/>
      <c r="K82" s="37"/>
      <c r="L82" s="41"/>
    </row>
    <row r="83" s="1" customFormat="1" ht="12" customHeight="1">
      <c r="B83" s="36"/>
      <c r="C83" s="30" t="s">
        <v>20</v>
      </c>
      <c r="D83" s="37"/>
      <c r="E83" s="37"/>
      <c r="F83" s="25" t="str">
        <f>F12</f>
        <v xml:space="preserve"> </v>
      </c>
      <c r="G83" s="37"/>
      <c r="H83" s="37"/>
      <c r="I83" s="131" t="s">
        <v>22</v>
      </c>
      <c r="J83" s="65" t="str">
        <f>IF(J12="","",J12)</f>
        <v>11. 1. 2019</v>
      </c>
      <c r="K83" s="37"/>
      <c r="L83" s="41"/>
    </row>
    <row r="84" s="1" customFormat="1" ht="6.96" customHeight="1">
      <c r="B84" s="36"/>
      <c r="C84" s="37"/>
      <c r="D84" s="37"/>
      <c r="E84" s="37"/>
      <c r="F84" s="37"/>
      <c r="G84" s="37"/>
      <c r="H84" s="37"/>
      <c r="I84" s="129"/>
      <c r="J84" s="37"/>
      <c r="K84" s="37"/>
      <c r="L84" s="41"/>
    </row>
    <row r="85" s="1" customFormat="1" ht="24.9" customHeight="1">
      <c r="B85" s="36"/>
      <c r="C85" s="30" t="s">
        <v>24</v>
      </c>
      <c r="D85" s="37"/>
      <c r="E85" s="37"/>
      <c r="F85" s="25" t="str">
        <f>E15</f>
        <v>město Horažďovice, Horažďovice 1</v>
      </c>
      <c r="G85" s="37"/>
      <c r="H85" s="37"/>
      <c r="I85" s="131" t="s">
        <v>31</v>
      </c>
      <c r="J85" s="34" t="str">
        <f>E21</f>
        <v>Ing. Martin Liška, Horažďovice 1133</v>
      </c>
      <c r="K85" s="37"/>
      <c r="L85" s="41"/>
    </row>
    <row r="86" s="1" customFormat="1" ht="13.65" customHeight="1">
      <c r="B86" s="36"/>
      <c r="C86" s="30" t="s">
        <v>29</v>
      </c>
      <c r="D86" s="37"/>
      <c r="E86" s="37"/>
      <c r="F86" s="25" t="str">
        <f>IF(E18="","",E18)</f>
        <v>Vyplň údaj</v>
      </c>
      <c r="G86" s="37"/>
      <c r="H86" s="37"/>
      <c r="I86" s="131" t="s">
        <v>35</v>
      </c>
      <c r="J86" s="34" t="str">
        <f>E24</f>
        <v>Pavel Matoušek</v>
      </c>
      <c r="K86" s="37"/>
      <c r="L86" s="41"/>
    </row>
    <row r="87" s="1" customFormat="1" ht="10.32" customHeight="1">
      <c r="B87" s="36"/>
      <c r="C87" s="37"/>
      <c r="D87" s="37"/>
      <c r="E87" s="37"/>
      <c r="F87" s="37"/>
      <c r="G87" s="37"/>
      <c r="H87" s="37"/>
      <c r="I87" s="129"/>
      <c r="J87" s="37"/>
      <c r="K87" s="37"/>
      <c r="L87" s="41"/>
    </row>
    <row r="88" s="9" customFormat="1" ht="29.28" customHeight="1">
      <c r="B88" s="177"/>
      <c r="C88" s="178" t="s">
        <v>116</v>
      </c>
      <c r="D88" s="179" t="s">
        <v>57</v>
      </c>
      <c r="E88" s="179" t="s">
        <v>53</v>
      </c>
      <c r="F88" s="179" t="s">
        <v>54</v>
      </c>
      <c r="G88" s="179" t="s">
        <v>117</v>
      </c>
      <c r="H88" s="179" t="s">
        <v>118</v>
      </c>
      <c r="I88" s="180" t="s">
        <v>119</v>
      </c>
      <c r="J88" s="181" t="s">
        <v>103</v>
      </c>
      <c r="K88" s="182" t="s">
        <v>120</v>
      </c>
      <c r="L88" s="183"/>
      <c r="M88" s="86" t="s">
        <v>1</v>
      </c>
      <c r="N88" s="87" t="s">
        <v>42</v>
      </c>
      <c r="O88" s="87" t="s">
        <v>121</v>
      </c>
      <c r="P88" s="87" t="s">
        <v>122</v>
      </c>
      <c r="Q88" s="87" t="s">
        <v>123</v>
      </c>
      <c r="R88" s="87" t="s">
        <v>124</v>
      </c>
      <c r="S88" s="87" t="s">
        <v>125</v>
      </c>
      <c r="T88" s="88" t="s">
        <v>126</v>
      </c>
    </row>
    <row r="89" s="1" customFormat="1" ht="22.8" customHeight="1">
      <c r="B89" s="36"/>
      <c r="C89" s="93" t="s">
        <v>127</v>
      </c>
      <c r="D89" s="37"/>
      <c r="E89" s="37"/>
      <c r="F89" s="37"/>
      <c r="G89" s="37"/>
      <c r="H89" s="37"/>
      <c r="I89" s="129"/>
      <c r="J89" s="184">
        <f>BK89</f>
        <v>0</v>
      </c>
      <c r="K89" s="37"/>
      <c r="L89" s="41"/>
      <c r="M89" s="89"/>
      <c r="N89" s="90"/>
      <c r="O89" s="90"/>
      <c r="P89" s="185">
        <f>P90+P140</f>
        <v>0</v>
      </c>
      <c r="Q89" s="90"/>
      <c r="R89" s="185">
        <f>R90+R140</f>
        <v>0</v>
      </c>
      <c r="S89" s="90"/>
      <c r="T89" s="186">
        <f>T90+T140</f>
        <v>0</v>
      </c>
      <c r="AT89" s="15" t="s">
        <v>71</v>
      </c>
      <c r="AU89" s="15" t="s">
        <v>105</v>
      </c>
      <c r="BK89" s="187">
        <f>BK90+BK140</f>
        <v>0</v>
      </c>
    </row>
    <row r="90" s="10" customFormat="1" ht="25.92" customHeight="1">
      <c r="B90" s="188"/>
      <c r="C90" s="189"/>
      <c r="D90" s="190" t="s">
        <v>71</v>
      </c>
      <c r="E90" s="191" t="s">
        <v>267</v>
      </c>
      <c r="F90" s="191" t="s">
        <v>268</v>
      </c>
      <c r="G90" s="189"/>
      <c r="H90" s="189"/>
      <c r="I90" s="192"/>
      <c r="J90" s="193">
        <f>BK90</f>
        <v>0</v>
      </c>
      <c r="K90" s="189"/>
      <c r="L90" s="194"/>
      <c r="M90" s="195"/>
      <c r="N90" s="196"/>
      <c r="O90" s="196"/>
      <c r="P90" s="197">
        <f>P91+P97+P103+P113+P122+P134+P138</f>
        <v>0</v>
      </c>
      <c r="Q90" s="196"/>
      <c r="R90" s="197">
        <f>R91+R97+R103+R113+R122+R134+R138</f>
        <v>0</v>
      </c>
      <c r="S90" s="196"/>
      <c r="T90" s="198">
        <f>T91+T97+T103+T113+T122+T134+T138</f>
        <v>0</v>
      </c>
      <c r="AR90" s="199" t="s">
        <v>82</v>
      </c>
      <c r="AT90" s="200" t="s">
        <v>71</v>
      </c>
      <c r="AU90" s="200" t="s">
        <v>72</v>
      </c>
      <c r="AY90" s="199" t="s">
        <v>130</v>
      </c>
      <c r="BK90" s="201">
        <f>BK91+BK97+BK103+BK113+BK122+BK134+BK138</f>
        <v>0</v>
      </c>
    </row>
    <row r="91" s="10" customFormat="1" ht="22.8" customHeight="1">
      <c r="B91" s="188"/>
      <c r="C91" s="189"/>
      <c r="D91" s="190" t="s">
        <v>71</v>
      </c>
      <c r="E91" s="202" t="s">
        <v>359</v>
      </c>
      <c r="F91" s="202" t="s">
        <v>360</v>
      </c>
      <c r="G91" s="189"/>
      <c r="H91" s="189"/>
      <c r="I91" s="192"/>
      <c r="J91" s="203">
        <f>BK91</f>
        <v>0</v>
      </c>
      <c r="K91" s="189"/>
      <c r="L91" s="194"/>
      <c r="M91" s="195"/>
      <c r="N91" s="196"/>
      <c r="O91" s="196"/>
      <c r="P91" s="197">
        <f>SUM(P92:P96)</f>
        <v>0</v>
      </c>
      <c r="Q91" s="196"/>
      <c r="R91" s="197">
        <f>SUM(R92:R96)</f>
        <v>0</v>
      </c>
      <c r="S91" s="196"/>
      <c r="T91" s="198">
        <f>SUM(T92:T96)</f>
        <v>0</v>
      </c>
      <c r="AR91" s="199" t="s">
        <v>82</v>
      </c>
      <c r="AT91" s="200" t="s">
        <v>71</v>
      </c>
      <c r="AU91" s="200" t="s">
        <v>80</v>
      </c>
      <c r="AY91" s="199" t="s">
        <v>130</v>
      </c>
      <c r="BK91" s="201">
        <f>SUM(BK92:BK96)</f>
        <v>0</v>
      </c>
    </row>
    <row r="92" s="1" customFormat="1" ht="16.5" customHeight="1">
      <c r="B92" s="36"/>
      <c r="C92" s="204" t="s">
        <v>80</v>
      </c>
      <c r="D92" s="204" t="s">
        <v>133</v>
      </c>
      <c r="E92" s="205" t="s">
        <v>959</v>
      </c>
      <c r="F92" s="206" t="s">
        <v>960</v>
      </c>
      <c r="G92" s="207" t="s">
        <v>225</v>
      </c>
      <c r="H92" s="208">
        <v>80</v>
      </c>
      <c r="I92" s="209"/>
      <c r="J92" s="210">
        <f>ROUND(I92*H92,2)</f>
        <v>0</v>
      </c>
      <c r="K92" s="206" t="s">
        <v>1</v>
      </c>
      <c r="L92" s="41"/>
      <c r="M92" s="211" t="s">
        <v>1</v>
      </c>
      <c r="N92" s="212" t="s">
        <v>43</v>
      </c>
      <c r="O92" s="77"/>
      <c r="P92" s="213">
        <f>O92*H92</f>
        <v>0</v>
      </c>
      <c r="Q92" s="213">
        <v>0</v>
      </c>
      <c r="R92" s="213">
        <f>Q92*H92</f>
        <v>0</v>
      </c>
      <c r="S92" s="213">
        <v>0</v>
      </c>
      <c r="T92" s="214">
        <f>S92*H92</f>
        <v>0</v>
      </c>
      <c r="AR92" s="15" t="s">
        <v>204</v>
      </c>
      <c r="AT92" s="15" t="s">
        <v>133</v>
      </c>
      <c r="AU92" s="15" t="s">
        <v>82</v>
      </c>
      <c r="AY92" s="15" t="s">
        <v>130</v>
      </c>
      <c r="BE92" s="215">
        <f>IF(N92="základní",J92,0)</f>
        <v>0</v>
      </c>
      <c r="BF92" s="215">
        <f>IF(N92="snížená",J92,0)</f>
        <v>0</v>
      </c>
      <c r="BG92" s="215">
        <f>IF(N92="zákl. přenesená",J92,0)</f>
        <v>0</v>
      </c>
      <c r="BH92" s="215">
        <f>IF(N92="sníž. přenesená",J92,0)</f>
        <v>0</v>
      </c>
      <c r="BI92" s="215">
        <f>IF(N92="nulová",J92,0)</f>
        <v>0</v>
      </c>
      <c r="BJ92" s="15" t="s">
        <v>80</v>
      </c>
      <c r="BK92" s="215">
        <f>ROUND(I92*H92,2)</f>
        <v>0</v>
      </c>
      <c r="BL92" s="15" t="s">
        <v>204</v>
      </c>
      <c r="BM92" s="15" t="s">
        <v>961</v>
      </c>
    </row>
    <row r="93" s="1" customFormat="1" ht="16.5" customHeight="1">
      <c r="B93" s="36"/>
      <c r="C93" s="204" t="s">
        <v>82</v>
      </c>
      <c r="D93" s="204" t="s">
        <v>133</v>
      </c>
      <c r="E93" s="205" t="s">
        <v>962</v>
      </c>
      <c r="F93" s="206" t="s">
        <v>963</v>
      </c>
      <c r="G93" s="207" t="s">
        <v>225</v>
      </c>
      <c r="H93" s="208">
        <v>17</v>
      </c>
      <c r="I93" s="209"/>
      <c r="J93" s="210">
        <f>ROUND(I93*H93,2)</f>
        <v>0</v>
      </c>
      <c r="K93" s="206" t="s">
        <v>1</v>
      </c>
      <c r="L93" s="41"/>
      <c r="M93" s="211" t="s">
        <v>1</v>
      </c>
      <c r="N93" s="212" t="s">
        <v>43</v>
      </c>
      <c r="O93" s="77"/>
      <c r="P93" s="213">
        <f>O93*H93</f>
        <v>0</v>
      </c>
      <c r="Q93" s="213">
        <v>0</v>
      </c>
      <c r="R93" s="213">
        <f>Q93*H93</f>
        <v>0</v>
      </c>
      <c r="S93" s="213">
        <v>0</v>
      </c>
      <c r="T93" s="214">
        <f>S93*H93</f>
        <v>0</v>
      </c>
      <c r="AR93" s="15" t="s">
        <v>204</v>
      </c>
      <c r="AT93" s="15" t="s">
        <v>133</v>
      </c>
      <c r="AU93" s="15" t="s">
        <v>82</v>
      </c>
      <c r="AY93" s="15" t="s">
        <v>130</v>
      </c>
      <c r="BE93" s="215">
        <f>IF(N93="základní",J93,0)</f>
        <v>0</v>
      </c>
      <c r="BF93" s="215">
        <f>IF(N93="snížená",J93,0)</f>
        <v>0</v>
      </c>
      <c r="BG93" s="215">
        <f>IF(N93="zákl. přenesená",J93,0)</f>
        <v>0</v>
      </c>
      <c r="BH93" s="215">
        <f>IF(N93="sníž. přenesená",J93,0)</f>
        <v>0</v>
      </c>
      <c r="BI93" s="215">
        <f>IF(N93="nulová",J93,0)</f>
        <v>0</v>
      </c>
      <c r="BJ93" s="15" t="s">
        <v>80</v>
      </c>
      <c r="BK93" s="215">
        <f>ROUND(I93*H93,2)</f>
        <v>0</v>
      </c>
      <c r="BL93" s="15" t="s">
        <v>204</v>
      </c>
      <c r="BM93" s="15" t="s">
        <v>964</v>
      </c>
    </row>
    <row r="94" s="1" customFormat="1" ht="16.5" customHeight="1">
      <c r="B94" s="36"/>
      <c r="C94" s="204" t="s">
        <v>131</v>
      </c>
      <c r="D94" s="204" t="s">
        <v>133</v>
      </c>
      <c r="E94" s="205" t="s">
        <v>965</v>
      </c>
      <c r="F94" s="206" t="s">
        <v>966</v>
      </c>
      <c r="G94" s="207" t="s">
        <v>225</v>
      </c>
      <c r="H94" s="208">
        <v>6</v>
      </c>
      <c r="I94" s="209"/>
      <c r="J94" s="210">
        <f>ROUND(I94*H94,2)</f>
        <v>0</v>
      </c>
      <c r="K94" s="206" t="s">
        <v>1</v>
      </c>
      <c r="L94" s="41"/>
      <c r="M94" s="211" t="s">
        <v>1</v>
      </c>
      <c r="N94" s="212" t="s">
        <v>43</v>
      </c>
      <c r="O94" s="77"/>
      <c r="P94" s="213">
        <f>O94*H94</f>
        <v>0</v>
      </c>
      <c r="Q94" s="213">
        <v>0</v>
      </c>
      <c r="R94" s="213">
        <f>Q94*H94</f>
        <v>0</v>
      </c>
      <c r="S94" s="213">
        <v>0</v>
      </c>
      <c r="T94" s="214">
        <f>S94*H94</f>
        <v>0</v>
      </c>
      <c r="AR94" s="15" t="s">
        <v>204</v>
      </c>
      <c r="AT94" s="15" t="s">
        <v>133</v>
      </c>
      <c r="AU94" s="15" t="s">
        <v>82</v>
      </c>
      <c r="AY94" s="15" t="s">
        <v>130</v>
      </c>
      <c r="BE94" s="215">
        <f>IF(N94="základní",J94,0)</f>
        <v>0</v>
      </c>
      <c r="BF94" s="215">
        <f>IF(N94="snížená",J94,0)</f>
        <v>0</v>
      </c>
      <c r="BG94" s="215">
        <f>IF(N94="zákl. přenesená",J94,0)</f>
        <v>0</v>
      </c>
      <c r="BH94" s="215">
        <f>IF(N94="sníž. přenesená",J94,0)</f>
        <v>0</v>
      </c>
      <c r="BI94" s="215">
        <f>IF(N94="nulová",J94,0)</f>
        <v>0</v>
      </c>
      <c r="BJ94" s="15" t="s">
        <v>80</v>
      </c>
      <c r="BK94" s="215">
        <f>ROUND(I94*H94,2)</f>
        <v>0</v>
      </c>
      <c r="BL94" s="15" t="s">
        <v>204</v>
      </c>
      <c r="BM94" s="15" t="s">
        <v>967</v>
      </c>
    </row>
    <row r="95" s="1" customFormat="1" ht="16.5" customHeight="1">
      <c r="B95" s="36"/>
      <c r="C95" s="204" t="s">
        <v>137</v>
      </c>
      <c r="D95" s="204" t="s">
        <v>133</v>
      </c>
      <c r="E95" s="205" t="s">
        <v>968</v>
      </c>
      <c r="F95" s="206" t="s">
        <v>969</v>
      </c>
      <c r="G95" s="207" t="s">
        <v>933</v>
      </c>
      <c r="H95" s="208">
        <v>1</v>
      </c>
      <c r="I95" s="209"/>
      <c r="J95" s="210">
        <f>ROUND(I95*H95,2)</f>
        <v>0</v>
      </c>
      <c r="K95" s="206" t="s">
        <v>1</v>
      </c>
      <c r="L95" s="41"/>
      <c r="M95" s="211" t="s">
        <v>1</v>
      </c>
      <c r="N95" s="212" t="s">
        <v>43</v>
      </c>
      <c r="O95" s="77"/>
      <c r="P95" s="213">
        <f>O95*H95</f>
        <v>0</v>
      </c>
      <c r="Q95" s="213">
        <v>0</v>
      </c>
      <c r="R95" s="213">
        <f>Q95*H95</f>
        <v>0</v>
      </c>
      <c r="S95" s="213">
        <v>0</v>
      </c>
      <c r="T95" s="214">
        <f>S95*H95</f>
        <v>0</v>
      </c>
      <c r="AR95" s="15" t="s">
        <v>204</v>
      </c>
      <c r="AT95" s="15" t="s">
        <v>133</v>
      </c>
      <c r="AU95" s="15" t="s">
        <v>82</v>
      </c>
      <c r="AY95" s="15" t="s">
        <v>130</v>
      </c>
      <c r="BE95" s="215">
        <f>IF(N95="základní",J95,0)</f>
        <v>0</v>
      </c>
      <c r="BF95" s="215">
        <f>IF(N95="snížená",J95,0)</f>
        <v>0</v>
      </c>
      <c r="BG95" s="215">
        <f>IF(N95="zákl. přenesená",J95,0)</f>
        <v>0</v>
      </c>
      <c r="BH95" s="215">
        <f>IF(N95="sníž. přenesená",J95,0)</f>
        <v>0</v>
      </c>
      <c r="BI95" s="215">
        <f>IF(N95="nulová",J95,0)</f>
        <v>0</v>
      </c>
      <c r="BJ95" s="15" t="s">
        <v>80</v>
      </c>
      <c r="BK95" s="215">
        <f>ROUND(I95*H95,2)</f>
        <v>0</v>
      </c>
      <c r="BL95" s="15" t="s">
        <v>204</v>
      </c>
      <c r="BM95" s="15" t="s">
        <v>970</v>
      </c>
    </row>
    <row r="96" s="1" customFormat="1" ht="16.5" customHeight="1">
      <c r="B96" s="36"/>
      <c r="C96" s="204" t="s">
        <v>155</v>
      </c>
      <c r="D96" s="204" t="s">
        <v>133</v>
      </c>
      <c r="E96" s="205" t="s">
        <v>391</v>
      </c>
      <c r="F96" s="206" t="s">
        <v>392</v>
      </c>
      <c r="G96" s="207" t="s">
        <v>393</v>
      </c>
      <c r="H96" s="264"/>
      <c r="I96" s="209"/>
      <c r="J96" s="210">
        <f>ROUND(I96*H96,2)</f>
        <v>0</v>
      </c>
      <c r="K96" s="206" t="s">
        <v>1</v>
      </c>
      <c r="L96" s="41"/>
      <c r="M96" s="211" t="s">
        <v>1</v>
      </c>
      <c r="N96" s="212" t="s">
        <v>43</v>
      </c>
      <c r="O96" s="77"/>
      <c r="P96" s="213">
        <f>O96*H96</f>
        <v>0</v>
      </c>
      <c r="Q96" s="213">
        <v>0</v>
      </c>
      <c r="R96" s="213">
        <f>Q96*H96</f>
        <v>0</v>
      </c>
      <c r="S96" s="213">
        <v>0</v>
      </c>
      <c r="T96" s="214">
        <f>S96*H96</f>
        <v>0</v>
      </c>
      <c r="AR96" s="15" t="s">
        <v>204</v>
      </c>
      <c r="AT96" s="15" t="s">
        <v>133</v>
      </c>
      <c r="AU96" s="15" t="s">
        <v>82</v>
      </c>
      <c r="AY96" s="15" t="s">
        <v>130</v>
      </c>
      <c r="BE96" s="215">
        <f>IF(N96="základní",J96,0)</f>
        <v>0</v>
      </c>
      <c r="BF96" s="215">
        <f>IF(N96="snížená",J96,0)</f>
        <v>0</v>
      </c>
      <c r="BG96" s="215">
        <f>IF(N96="zákl. přenesená",J96,0)</f>
        <v>0</v>
      </c>
      <c r="BH96" s="215">
        <f>IF(N96="sníž. přenesená",J96,0)</f>
        <v>0</v>
      </c>
      <c r="BI96" s="215">
        <f>IF(N96="nulová",J96,0)</f>
        <v>0</v>
      </c>
      <c r="BJ96" s="15" t="s">
        <v>80</v>
      </c>
      <c r="BK96" s="215">
        <f>ROUND(I96*H96,2)</f>
        <v>0</v>
      </c>
      <c r="BL96" s="15" t="s">
        <v>204</v>
      </c>
      <c r="BM96" s="15" t="s">
        <v>971</v>
      </c>
    </row>
    <row r="97" s="10" customFormat="1" ht="22.8" customHeight="1">
      <c r="B97" s="188"/>
      <c r="C97" s="189"/>
      <c r="D97" s="190" t="s">
        <v>71</v>
      </c>
      <c r="E97" s="202" t="s">
        <v>441</v>
      </c>
      <c r="F97" s="202" t="s">
        <v>442</v>
      </c>
      <c r="G97" s="189"/>
      <c r="H97" s="189"/>
      <c r="I97" s="192"/>
      <c r="J97" s="203">
        <f>BK97</f>
        <v>0</v>
      </c>
      <c r="K97" s="189"/>
      <c r="L97" s="194"/>
      <c r="M97" s="195"/>
      <c r="N97" s="196"/>
      <c r="O97" s="196"/>
      <c r="P97" s="197">
        <f>SUM(P98:P102)</f>
        <v>0</v>
      </c>
      <c r="Q97" s="196"/>
      <c r="R97" s="197">
        <f>SUM(R98:R102)</f>
        <v>0</v>
      </c>
      <c r="S97" s="196"/>
      <c r="T97" s="198">
        <f>SUM(T98:T102)</f>
        <v>0</v>
      </c>
      <c r="AR97" s="199" t="s">
        <v>82</v>
      </c>
      <c r="AT97" s="200" t="s">
        <v>71</v>
      </c>
      <c r="AU97" s="200" t="s">
        <v>80</v>
      </c>
      <c r="AY97" s="199" t="s">
        <v>130</v>
      </c>
      <c r="BK97" s="201">
        <f>SUM(BK98:BK102)</f>
        <v>0</v>
      </c>
    </row>
    <row r="98" s="1" customFormat="1" ht="16.5" customHeight="1">
      <c r="B98" s="36"/>
      <c r="C98" s="204" t="s">
        <v>161</v>
      </c>
      <c r="D98" s="204" t="s">
        <v>133</v>
      </c>
      <c r="E98" s="205" t="s">
        <v>972</v>
      </c>
      <c r="F98" s="206" t="s">
        <v>973</v>
      </c>
      <c r="G98" s="207" t="s">
        <v>153</v>
      </c>
      <c r="H98" s="208">
        <v>2</v>
      </c>
      <c r="I98" s="209"/>
      <c r="J98" s="210">
        <f>ROUND(I98*H98,2)</f>
        <v>0</v>
      </c>
      <c r="K98" s="206" t="s">
        <v>1</v>
      </c>
      <c r="L98" s="41"/>
      <c r="M98" s="211" t="s">
        <v>1</v>
      </c>
      <c r="N98" s="212" t="s">
        <v>43</v>
      </c>
      <c r="O98" s="77"/>
      <c r="P98" s="213">
        <f>O98*H98</f>
        <v>0</v>
      </c>
      <c r="Q98" s="213">
        <v>0</v>
      </c>
      <c r="R98" s="213">
        <f>Q98*H98</f>
        <v>0</v>
      </c>
      <c r="S98" s="213">
        <v>0</v>
      </c>
      <c r="T98" s="214">
        <f>S98*H98</f>
        <v>0</v>
      </c>
      <c r="AR98" s="15" t="s">
        <v>204</v>
      </c>
      <c r="AT98" s="15" t="s">
        <v>133</v>
      </c>
      <c r="AU98" s="15" t="s">
        <v>82</v>
      </c>
      <c r="AY98" s="15" t="s">
        <v>130</v>
      </c>
      <c r="BE98" s="215">
        <f>IF(N98="základní",J98,0)</f>
        <v>0</v>
      </c>
      <c r="BF98" s="215">
        <f>IF(N98="snížená",J98,0)</f>
        <v>0</v>
      </c>
      <c r="BG98" s="215">
        <f>IF(N98="zákl. přenesená",J98,0)</f>
        <v>0</v>
      </c>
      <c r="BH98" s="215">
        <f>IF(N98="sníž. přenesená",J98,0)</f>
        <v>0</v>
      </c>
      <c r="BI98" s="215">
        <f>IF(N98="nulová",J98,0)</f>
        <v>0</v>
      </c>
      <c r="BJ98" s="15" t="s">
        <v>80</v>
      </c>
      <c r="BK98" s="215">
        <f>ROUND(I98*H98,2)</f>
        <v>0</v>
      </c>
      <c r="BL98" s="15" t="s">
        <v>204</v>
      </c>
      <c r="BM98" s="15" t="s">
        <v>974</v>
      </c>
    </row>
    <row r="99" s="1" customFormat="1" ht="16.5" customHeight="1">
      <c r="B99" s="36"/>
      <c r="C99" s="204" t="s">
        <v>165</v>
      </c>
      <c r="D99" s="204" t="s">
        <v>133</v>
      </c>
      <c r="E99" s="205" t="s">
        <v>975</v>
      </c>
      <c r="F99" s="206" t="s">
        <v>976</v>
      </c>
      <c r="G99" s="207" t="s">
        <v>153</v>
      </c>
      <c r="H99" s="208">
        <v>2</v>
      </c>
      <c r="I99" s="209"/>
      <c r="J99" s="210">
        <f>ROUND(I99*H99,2)</f>
        <v>0</v>
      </c>
      <c r="K99" s="206" t="s">
        <v>1</v>
      </c>
      <c r="L99" s="41"/>
      <c r="M99" s="211" t="s">
        <v>1</v>
      </c>
      <c r="N99" s="212" t="s">
        <v>43</v>
      </c>
      <c r="O99" s="77"/>
      <c r="P99" s="213">
        <f>O99*H99</f>
        <v>0</v>
      </c>
      <c r="Q99" s="213">
        <v>0</v>
      </c>
      <c r="R99" s="213">
        <f>Q99*H99</f>
        <v>0</v>
      </c>
      <c r="S99" s="213">
        <v>0</v>
      </c>
      <c r="T99" s="214">
        <f>S99*H99</f>
        <v>0</v>
      </c>
      <c r="AR99" s="15" t="s">
        <v>204</v>
      </c>
      <c r="AT99" s="15" t="s">
        <v>133</v>
      </c>
      <c r="AU99" s="15" t="s">
        <v>82</v>
      </c>
      <c r="AY99" s="15" t="s">
        <v>130</v>
      </c>
      <c r="BE99" s="215">
        <f>IF(N99="základní",J99,0)</f>
        <v>0</v>
      </c>
      <c r="BF99" s="215">
        <f>IF(N99="snížená",J99,0)</f>
        <v>0</v>
      </c>
      <c r="BG99" s="215">
        <f>IF(N99="zákl. přenesená",J99,0)</f>
        <v>0</v>
      </c>
      <c r="BH99" s="215">
        <f>IF(N99="sníž. přenesená",J99,0)</f>
        <v>0</v>
      </c>
      <c r="BI99" s="215">
        <f>IF(N99="nulová",J99,0)</f>
        <v>0</v>
      </c>
      <c r="BJ99" s="15" t="s">
        <v>80</v>
      </c>
      <c r="BK99" s="215">
        <f>ROUND(I99*H99,2)</f>
        <v>0</v>
      </c>
      <c r="BL99" s="15" t="s">
        <v>204</v>
      </c>
      <c r="BM99" s="15" t="s">
        <v>977</v>
      </c>
    </row>
    <row r="100" s="1" customFormat="1" ht="16.5" customHeight="1">
      <c r="B100" s="36"/>
      <c r="C100" s="204" t="s">
        <v>170</v>
      </c>
      <c r="D100" s="204" t="s">
        <v>133</v>
      </c>
      <c r="E100" s="205" t="s">
        <v>978</v>
      </c>
      <c r="F100" s="206" t="s">
        <v>979</v>
      </c>
      <c r="G100" s="207" t="s">
        <v>933</v>
      </c>
      <c r="H100" s="208">
        <v>2</v>
      </c>
      <c r="I100" s="209"/>
      <c r="J100" s="210">
        <f>ROUND(I100*H100,2)</f>
        <v>0</v>
      </c>
      <c r="K100" s="206" t="s">
        <v>1</v>
      </c>
      <c r="L100" s="41"/>
      <c r="M100" s="211" t="s">
        <v>1</v>
      </c>
      <c r="N100" s="212" t="s">
        <v>43</v>
      </c>
      <c r="O100" s="77"/>
      <c r="P100" s="213">
        <f>O100*H100</f>
        <v>0</v>
      </c>
      <c r="Q100" s="213">
        <v>0</v>
      </c>
      <c r="R100" s="213">
        <f>Q100*H100</f>
        <v>0</v>
      </c>
      <c r="S100" s="213">
        <v>0</v>
      </c>
      <c r="T100" s="214">
        <f>S100*H100</f>
        <v>0</v>
      </c>
      <c r="AR100" s="15" t="s">
        <v>204</v>
      </c>
      <c r="AT100" s="15" t="s">
        <v>133</v>
      </c>
      <c r="AU100" s="15" t="s">
        <v>82</v>
      </c>
      <c r="AY100" s="15" t="s">
        <v>130</v>
      </c>
      <c r="BE100" s="215">
        <f>IF(N100="základní",J100,0)</f>
        <v>0</v>
      </c>
      <c r="BF100" s="215">
        <f>IF(N100="snížená",J100,0)</f>
        <v>0</v>
      </c>
      <c r="BG100" s="215">
        <f>IF(N100="zákl. přenesená",J100,0)</f>
        <v>0</v>
      </c>
      <c r="BH100" s="215">
        <f>IF(N100="sníž. přenesená",J100,0)</f>
        <v>0</v>
      </c>
      <c r="BI100" s="215">
        <f>IF(N100="nulová",J100,0)</f>
        <v>0</v>
      </c>
      <c r="BJ100" s="15" t="s">
        <v>80</v>
      </c>
      <c r="BK100" s="215">
        <f>ROUND(I100*H100,2)</f>
        <v>0</v>
      </c>
      <c r="BL100" s="15" t="s">
        <v>204</v>
      </c>
      <c r="BM100" s="15" t="s">
        <v>980</v>
      </c>
    </row>
    <row r="101" s="1" customFormat="1" ht="16.5" customHeight="1">
      <c r="B101" s="36"/>
      <c r="C101" s="204" t="s">
        <v>174</v>
      </c>
      <c r="D101" s="204" t="s">
        <v>133</v>
      </c>
      <c r="E101" s="205" t="s">
        <v>981</v>
      </c>
      <c r="F101" s="206" t="s">
        <v>982</v>
      </c>
      <c r="G101" s="207" t="s">
        <v>153</v>
      </c>
      <c r="H101" s="208">
        <v>2</v>
      </c>
      <c r="I101" s="209"/>
      <c r="J101" s="210">
        <f>ROUND(I101*H101,2)</f>
        <v>0</v>
      </c>
      <c r="K101" s="206" t="s">
        <v>1</v>
      </c>
      <c r="L101" s="41"/>
      <c r="M101" s="211" t="s">
        <v>1</v>
      </c>
      <c r="N101" s="212" t="s">
        <v>43</v>
      </c>
      <c r="O101" s="77"/>
      <c r="P101" s="213">
        <f>O101*H101</f>
        <v>0</v>
      </c>
      <c r="Q101" s="213">
        <v>0</v>
      </c>
      <c r="R101" s="213">
        <f>Q101*H101</f>
        <v>0</v>
      </c>
      <c r="S101" s="213">
        <v>0</v>
      </c>
      <c r="T101" s="214">
        <f>S101*H101</f>
        <v>0</v>
      </c>
      <c r="AR101" s="15" t="s">
        <v>204</v>
      </c>
      <c r="AT101" s="15" t="s">
        <v>133</v>
      </c>
      <c r="AU101" s="15" t="s">
        <v>82</v>
      </c>
      <c r="AY101" s="15" t="s">
        <v>130</v>
      </c>
      <c r="BE101" s="215">
        <f>IF(N101="základní",J101,0)</f>
        <v>0</v>
      </c>
      <c r="BF101" s="215">
        <f>IF(N101="snížená",J101,0)</f>
        <v>0</v>
      </c>
      <c r="BG101" s="215">
        <f>IF(N101="zákl. přenesená",J101,0)</f>
        <v>0</v>
      </c>
      <c r="BH101" s="215">
        <f>IF(N101="sníž. přenesená",J101,0)</f>
        <v>0</v>
      </c>
      <c r="BI101" s="215">
        <f>IF(N101="nulová",J101,0)</f>
        <v>0</v>
      </c>
      <c r="BJ101" s="15" t="s">
        <v>80</v>
      </c>
      <c r="BK101" s="215">
        <f>ROUND(I101*H101,2)</f>
        <v>0</v>
      </c>
      <c r="BL101" s="15" t="s">
        <v>204</v>
      </c>
      <c r="BM101" s="15" t="s">
        <v>983</v>
      </c>
    </row>
    <row r="102" s="1" customFormat="1" ht="16.5" customHeight="1">
      <c r="B102" s="36"/>
      <c r="C102" s="204" t="s">
        <v>179</v>
      </c>
      <c r="D102" s="204" t="s">
        <v>133</v>
      </c>
      <c r="E102" s="205" t="s">
        <v>984</v>
      </c>
      <c r="F102" s="206" t="s">
        <v>985</v>
      </c>
      <c r="G102" s="207" t="s">
        <v>136</v>
      </c>
      <c r="H102" s="208">
        <v>2.181</v>
      </c>
      <c r="I102" s="209"/>
      <c r="J102" s="210">
        <f>ROUND(I102*H102,2)</f>
        <v>0</v>
      </c>
      <c r="K102" s="206" t="s">
        <v>1</v>
      </c>
      <c r="L102" s="41"/>
      <c r="M102" s="211" t="s">
        <v>1</v>
      </c>
      <c r="N102" s="212" t="s">
        <v>43</v>
      </c>
      <c r="O102" s="77"/>
      <c r="P102" s="213">
        <f>O102*H102</f>
        <v>0</v>
      </c>
      <c r="Q102" s="213">
        <v>0</v>
      </c>
      <c r="R102" s="213">
        <f>Q102*H102</f>
        <v>0</v>
      </c>
      <c r="S102" s="213">
        <v>0</v>
      </c>
      <c r="T102" s="214">
        <f>S102*H102</f>
        <v>0</v>
      </c>
      <c r="AR102" s="15" t="s">
        <v>204</v>
      </c>
      <c r="AT102" s="15" t="s">
        <v>133</v>
      </c>
      <c r="AU102" s="15" t="s">
        <v>82</v>
      </c>
      <c r="AY102" s="15" t="s">
        <v>130</v>
      </c>
      <c r="BE102" s="215">
        <f>IF(N102="základní",J102,0)</f>
        <v>0</v>
      </c>
      <c r="BF102" s="215">
        <f>IF(N102="snížená",J102,0)</f>
        <v>0</v>
      </c>
      <c r="BG102" s="215">
        <f>IF(N102="zákl. přenesená",J102,0)</f>
        <v>0</v>
      </c>
      <c r="BH102" s="215">
        <f>IF(N102="sníž. přenesená",J102,0)</f>
        <v>0</v>
      </c>
      <c r="BI102" s="215">
        <f>IF(N102="nulová",J102,0)</f>
        <v>0</v>
      </c>
      <c r="BJ102" s="15" t="s">
        <v>80</v>
      </c>
      <c r="BK102" s="215">
        <f>ROUND(I102*H102,2)</f>
        <v>0</v>
      </c>
      <c r="BL102" s="15" t="s">
        <v>204</v>
      </c>
      <c r="BM102" s="15" t="s">
        <v>986</v>
      </c>
    </row>
    <row r="103" s="10" customFormat="1" ht="22.8" customHeight="1">
      <c r="B103" s="188"/>
      <c r="C103" s="189"/>
      <c r="D103" s="190" t="s">
        <v>71</v>
      </c>
      <c r="E103" s="202" t="s">
        <v>507</v>
      </c>
      <c r="F103" s="202" t="s">
        <v>508</v>
      </c>
      <c r="G103" s="189"/>
      <c r="H103" s="189"/>
      <c r="I103" s="192"/>
      <c r="J103" s="203">
        <f>BK103</f>
        <v>0</v>
      </c>
      <c r="K103" s="189"/>
      <c r="L103" s="194"/>
      <c r="M103" s="195"/>
      <c r="N103" s="196"/>
      <c r="O103" s="196"/>
      <c r="P103" s="197">
        <f>SUM(P104:P112)</f>
        <v>0</v>
      </c>
      <c r="Q103" s="196"/>
      <c r="R103" s="197">
        <f>SUM(R104:R112)</f>
        <v>0</v>
      </c>
      <c r="S103" s="196"/>
      <c r="T103" s="198">
        <f>SUM(T104:T112)</f>
        <v>0</v>
      </c>
      <c r="AR103" s="199" t="s">
        <v>82</v>
      </c>
      <c r="AT103" s="200" t="s">
        <v>71</v>
      </c>
      <c r="AU103" s="200" t="s">
        <v>80</v>
      </c>
      <c r="AY103" s="199" t="s">
        <v>130</v>
      </c>
      <c r="BK103" s="201">
        <f>SUM(BK104:BK112)</f>
        <v>0</v>
      </c>
    </row>
    <row r="104" s="1" customFormat="1" ht="16.5" customHeight="1">
      <c r="B104" s="36"/>
      <c r="C104" s="204" t="s">
        <v>183</v>
      </c>
      <c r="D104" s="204" t="s">
        <v>133</v>
      </c>
      <c r="E104" s="205" t="s">
        <v>987</v>
      </c>
      <c r="F104" s="206" t="s">
        <v>988</v>
      </c>
      <c r="G104" s="207" t="s">
        <v>225</v>
      </c>
      <c r="H104" s="208">
        <v>6</v>
      </c>
      <c r="I104" s="209"/>
      <c r="J104" s="210">
        <f>ROUND(I104*H104,2)</f>
        <v>0</v>
      </c>
      <c r="K104" s="206" t="s">
        <v>1</v>
      </c>
      <c r="L104" s="41"/>
      <c r="M104" s="211" t="s">
        <v>1</v>
      </c>
      <c r="N104" s="212" t="s">
        <v>43</v>
      </c>
      <c r="O104" s="77"/>
      <c r="P104" s="213">
        <f>O104*H104</f>
        <v>0</v>
      </c>
      <c r="Q104" s="213">
        <v>0</v>
      </c>
      <c r="R104" s="213">
        <f>Q104*H104</f>
        <v>0</v>
      </c>
      <c r="S104" s="213">
        <v>0</v>
      </c>
      <c r="T104" s="214">
        <f>S104*H104</f>
        <v>0</v>
      </c>
      <c r="AR104" s="15" t="s">
        <v>204</v>
      </c>
      <c r="AT104" s="15" t="s">
        <v>133</v>
      </c>
      <c r="AU104" s="15" t="s">
        <v>82</v>
      </c>
      <c r="AY104" s="15" t="s">
        <v>130</v>
      </c>
      <c r="BE104" s="215">
        <f>IF(N104="základní",J104,0)</f>
        <v>0</v>
      </c>
      <c r="BF104" s="215">
        <f>IF(N104="snížená",J104,0)</f>
        <v>0</v>
      </c>
      <c r="BG104" s="215">
        <f>IF(N104="zákl. přenesená",J104,0)</f>
        <v>0</v>
      </c>
      <c r="BH104" s="215">
        <f>IF(N104="sníž. přenesená",J104,0)</f>
        <v>0</v>
      </c>
      <c r="BI104" s="215">
        <f>IF(N104="nulová",J104,0)</f>
        <v>0</v>
      </c>
      <c r="BJ104" s="15" t="s">
        <v>80</v>
      </c>
      <c r="BK104" s="215">
        <f>ROUND(I104*H104,2)</f>
        <v>0</v>
      </c>
      <c r="BL104" s="15" t="s">
        <v>204</v>
      </c>
      <c r="BM104" s="15" t="s">
        <v>989</v>
      </c>
    </row>
    <row r="105" s="1" customFormat="1" ht="16.5" customHeight="1">
      <c r="B105" s="36"/>
      <c r="C105" s="204" t="s">
        <v>187</v>
      </c>
      <c r="D105" s="204" t="s">
        <v>133</v>
      </c>
      <c r="E105" s="205" t="s">
        <v>990</v>
      </c>
      <c r="F105" s="206" t="s">
        <v>991</v>
      </c>
      <c r="G105" s="207" t="s">
        <v>499</v>
      </c>
      <c r="H105" s="208">
        <v>1</v>
      </c>
      <c r="I105" s="209"/>
      <c r="J105" s="210">
        <f>ROUND(I105*H105,2)</f>
        <v>0</v>
      </c>
      <c r="K105" s="206" t="s">
        <v>1</v>
      </c>
      <c r="L105" s="41"/>
      <c r="M105" s="211" t="s">
        <v>1</v>
      </c>
      <c r="N105" s="212" t="s">
        <v>43</v>
      </c>
      <c r="O105" s="77"/>
      <c r="P105" s="213">
        <f>O105*H105</f>
        <v>0</v>
      </c>
      <c r="Q105" s="213">
        <v>0</v>
      </c>
      <c r="R105" s="213">
        <f>Q105*H105</f>
        <v>0</v>
      </c>
      <c r="S105" s="213">
        <v>0</v>
      </c>
      <c r="T105" s="214">
        <f>S105*H105</f>
        <v>0</v>
      </c>
      <c r="AR105" s="15" t="s">
        <v>204</v>
      </c>
      <c r="AT105" s="15" t="s">
        <v>133</v>
      </c>
      <c r="AU105" s="15" t="s">
        <v>82</v>
      </c>
      <c r="AY105" s="15" t="s">
        <v>130</v>
      </c>
      <c r="BE105" s="215">
        <f>IF(N105="základní",J105,0)</f>
        <v>0</v>
      </c>
      <c r="BF105" s="215">
        <f>IF(N105="snížená",J105,0)</f>
        <v>0</v>
      </c>
      <c r="BG105" s="215">
        <f>IF(N105="zákl. přenesená",J105,0)</f>
        <v>0</v>
      </c>
      <c r="BH105" s="215">
        <f>IF(N105="sníž. přenesená",J105,0)</f>
        <v>0</v>
      </c>
      <c r="BI105" s="215">
        <f>IF(N105="nulová",J105,0)</f>
        <v>0</v>
      </c>
      <c r="BJ105" s="15" t="s">
        <v>80</v>
      </c>
      <c r="BK105" s="215">
        <f>ROUND(I105*H105,2)</f>
        <v>0</v>
      </c>
      <c r="BL105" s="15" t="s">
        <v>204</v>
      </c>
      <c r="BM105" s="15" t="s">
        <v>992</v>
      </c>
    </row>
    <row r="106" s="1" customFormat="1" ht="16.5" customHeight="1">
      <c r="B106" s="36"/>
      <c r="C106" s="204" t="s">
        <v>193</v>
      </c>
      <c r="D106" s="204" t="s">
        <v>133</v>
      </c>
      <c r="E106" s="205" t="s">
        <v>993</v>
      </c>
      <c r="F106" s="206" t="s">
        <v>994</v>
      </c>
      <c r="G106" s="207" t="s">
        <v>499</v>
      </c>
      <c r="H106" s="208">
        <v>1</v>
      </c>
      <c r="I106" s="209"/>
      <c r="J106" s="210">
        <f>ROUND(I106*H106,2)</f>
        <v>0</v>
      </c>
      <c r="K106" s="206" t="s">
        <v>1</v>
      </c>
      <c r="L106" s="41"/>
      <c r="M106" s="211" t="s">
        <v>1</v>
      </c>
      <c r="N106" s="212" t="s">
        <v>43</v>
      </c>
      <c r="O106" s="77"/>
      <c r="P106" s="213">
        <f>O106*H106</f>
        <v>0</v>
      </c>
      <c r="Q106" s="213">
        <v>0</v>
      </c>
      <c r="R106" s="213">
        <f>Q106*H106</f>
        <v>0</v>
      </c>
      <c r="S106" s="213">
        <v>0</v>
      </c>
      <c r="T106" s="214">
        <f>S106*H106</f>
        <v>0</v>
      </c>
      <c r="AR106" s="15" t="s">
        <v>204</v>
      </c>
      <c r="AT106" s="15" t="s">
        <v>133</v>
      </c>
      <c r="AU106" s="15" t="s">
        <v>82</v>
      </c>
      <c r="AY106" s="15" t="s">
        <v>130</v>
      </c>
      <c r="BE106" s="215">
        <f>IF(N106="základní",J106,0)</f>
        <v>0</v>
      </c>
      <c r="BF106" s="215">
        <f>IF(N106="snížená",J106,0)</f>
        <v>0</v>
      </c>
      <c r="BG106" s="215">
        <f>IF(N106="zákl. přenesená",J106,0)</f>
        <v>0</v>
      </c>
      <c r="BH106" s="215">
        <f>IF(N106="sníž. přenesená",J106,0)</f>
        <v>0</v>
      </c>
      <c r="BI106" s="215">
        <f>IF(N106="nulová",J106,0)</f>
        <v>0</v>
      </c>
      <c r="BJ106" s="15" t="s">
        <v>80</v>
      </c>
      <c r="BK106" s="215">
        <f>ROUND(I106*H106,2)</f>
        <v>0</v>
      </c>
      <c r="BL106" s="15" t="s">
        <v>204</v>
      </c>
      <c r="BM106" s="15" t="s">
        <v>995</v>
      </c>
    </row>
    <row r="107" s="1" customFormat="1" ht="16.5" customHeight="1">
      <c r="B107" s="36"/>
      <c r="C107" s="204" t="s">
        <v>197</v>
      </c>
      <c r="D107" s="204" t="s">
        <v>133</v>
      </c>
      <c r="E107" s="205" t="s">
        <v>996</v>
      </c>
      <c r="F107" s="206" t="s">
        <v>997</v>
      </c>
      <c r="G107" s="207" t="s">
        <v>499</v>
      </c>
      <c r="H107" s="208">
        <v>1</v>
      </c>
      <c r="I107" s="209"/>
      <c r="J107" s="210">
        <f>ROUND(I107*H107,2)</f>
        <v>0</v>
      </c>
      <c r="K107" s="206" t="s">
        <v>1</v>
      </c>
      <c r="L107" s="41"/>
      <c r="M107" s="211" t="s">
        <v>1</v>
      </c>
      <c r="N107" s="212" t="s">
        <v>43</v>
      </c>
      <c r="O107" s="77"/>
      <c r="P107" s="213">
        <f>O107*H107</f>
        <v>0</v>
      </c>
      <c r="Q107" s="213">
        <v>0</v>
      </c>
      <c r="R107" s="213">
        <f>Q107*H107</f>
        <v>0</v>
      </c>
      <c r="S107" s="213">
        <v>0</v>
      </c>
      <c r="T107" s="214">
        <f>S107*H107</f>
        <v>0</v>
      </c>
      <c r="AR107" s="15" t="s">
        <v>204</v>
      </c>
      <c r="AT107" s="15" t="s">
        <v>133</v>
      </c>
      <c r="AU107" s="15" t="s">
        <v>82</v>
      </c>
      <c r="AY107" s="15" t="s">
        <v>130</v>
      </c>
      <c r="BE107" s="215">
        <f>IF(N107="základní",J107,0)</f>
        <v>0</v>
      </c>
      <c r="BF107" s="215">
        <f>IF(N107="snížená",J107,0)</f>
        <v>0</v>
      </c>
      <c r="BG107" s="215">
        <f>IF(N107="zákl. přenesená",J107,0)</f>
        <v>0</v>
      </c>
      <c r="BH107" s="215">
        <f>IF(N107="sníž. přenesená",J107,0)</f>
        <v>0</v>
      </c>
      <c r="BI107" s="215">
        <f>IF(N107="nulová",J107,0)</f>
        <v>0</v>
      </c>
      <c r="BJ107" s="15" t="s">
        <v>80</v>
      </c>
      <c r="BK107" s="215">
        <f>ROUND(I107*H107,2)</f>
        <v>0</v>
      </c>
      <c r="BL107" s="15" t="s">
        <v>204</v>
      </c>
      <c r="BM107" s="15" t="s">
        <v>998</v>
      </c>
    </row>
    <row r="108" s="1" customFormat="1" ht="16.5" customHeight="1">
      <c r="B108" s="36"/>
      <c r="C108" s="204" t="s">
        <v>8</v>
      </c>
      <c r="D108" s="204" t="s">
        <v>133</v>
      </c>
      <c r="E108" s="205" t="s">
        <v>999</v>
      </c>
      <c r="F108" s="206" t="s">
        <v>1000</v>
      </c>
      <c r="G108" s="207" t="s">
        <v>499</v>
      </c>
      <c r="H108" s="208">
        <v>1</v>
      </c>
      <c r="I108" s="209"/>
      <c r="J108" s="210">
        <f>ROUND(I108*H108,2)</f>
        <v>0</v>
      </c>
      <c r="K108" s="206" t="s">
        <v>1</v>
      </c>
      <c r="L108" s="41"/>
      <c r="M108" s="211" t="s">
        <v>1</v>
      </c>
      <c r="N108" s="212" t="s">
        <v>43</v>
      </c>
      <c r="O108" s="77"/>
      <c r="P108" s="213">
        <f>O108*H108</f>
        <v>0</v>
      </c>
      <c r="Q108" s="213">
        <v>0</v>
      </c>
      <c r="R108" s="213">
        <f>Q108*H108</f>
        <v>0</v>
      </c>
      <c r="S108" s="213">
        <v>0</v>
      </c>
      <c r="T108" s="214">
        <f>S108*H108</f>
        <v>0</v>
      </c>
      <c r="AR108" s="15" t="s">
        <v>204</v>
      </c>
      <c r="AT108" s="15" t="s">
        <v>133</v>
      </c>
      <c r="AU108" s="15" t="s">
        <v>82</v>
      </c>
      <c r="AY108" s="15" t="s">
        <v>130</v>
      </c>
      <c r="BE108" s="215">
        <f>IF(N108="základní",J108,0)</f>
        <v>0</v>
      </c>
      <c r="BF108" s="215">
        <f>IF(N108="snížená",J108,0)</f>
        <v>0</v>
      </c>
      <c r="BG108" s="215">
        <f>IF(N108="zákl. přenesená",J108,0)</f>
        <v>0</v>
      </c>
      <c r="BH108" s="215">
        <f>IF(N108="sníž. přenesená",J108,0)</f>
        <v>0</v>
      </c>
      <c r="BI108" s="215">
        <f>IF(N108="nulová",J108,0)</f>
        <v>0</v>
      </c>
      <c r="BJ108" s="15" t="s">
        <v>80</v>
      </c>
      <c r="BK108" s="215">
        <f>ROUND(I108*H108,2)</f>
        <v>0</v>
      </c>
      <c r="BL108" s="15" t="s">
        <v>204</v>
      </c>
      <c r="BM108" s="15" t="s">
        <v>1001</v>
      </c>
    </row>
    <row r="109" s="1" customFormat="1" ht="16.5" customHeight="1">
      <c r="B109" s="36"/>
      <c r="C109" s="204" t="s">
        <v>204</v>
      </c>
      <c r="D109" s="204" t="s">
        <v>133</v>
      </c>
      <c r="E109" s="205" t="s">
        <v>1002</v>
      </c>
      <c r="F109" s="206" t="s">
        <v>1003</v>
      </c>
      <c r="G109" s="207" t="s">
        <v>153</v>
      </c>
      <c r="H109" s="208">
        <v>3</v>
      </c>
      <c r="I109" s="209"/>
      <c r="J109" s="210">
        <f>ROUND(I109*H109,2)</f>
        <v>0</v>
      </c>
      <c r="K109" s="206" t="s">
        <v>1</v>
      </c>
      <c r="L109" s="41"/>
      <c r="M109" s="211" t="s">
        <v>1</v>
      </c>
      <c r="N109" s="212" t="s">
        <v>43</v>
      </c>
      <c r="O109" s="77"/>
      <c r="P109" s="213">
        <f>O109*H109</f>
        <v>0</v>
      </c>
      <c r="Q109" s="213">
        <v>0</v>
      </c>
      <c r="R109" s="213">
        <f>Q109*H109</f>
        <v>0</v>
      </c>
      <c r="S109" s="213">
        <v>0</v>
      </c>
      <c r="T109" s="214">
        <f>S109*H109</f>
        <v>0</v>
      </c>
      <c r="AR109" s="15" t="s">
        <v>204</v>
      </c>
      <c r="AT109" s="15" t="s">
        <v>133</v>
      </c>
      <c r="AU109" s="15" t="s">
        <v>82</v>
      </c>
      <c r="AY109" s="15" t="s">
        <v>130</v>
      </c>
      <c r="BE109" s="215">
        <f>IF(N109="základní",J109,0)</f>
        <v>0</v>
      </c>
      <c r="BF109" s="215">
        <f>IF(N109="snížená",J109,0)</f>
        <v>0</v>
      </c>
      <c r="BG109" s="215">
        <f>IF(N109="zákl. přenesená",J109,0)</f>
        <v>0</v>
      </c>
      <c r="BH109" s="215">
        <f>IF(N109="sníž. přenesená",J109,0)</f>
        <v>0</v>
      </c>
      <c r="BI109" s="215">
        <f>IF(N109="nulová",J109,0)</f>
        <v>0</v>
      </c>
      <c r="BJ109" s="15" t="s">
        <v>80</v>
      </c>
      <c r="BK109" s="215">
        <f>ROUND(I109*H109,2)</f>
        <v>0</v>
      </c>
      <c r="BL109" s="15" t="s">
        <v>204</v>
      </c>
      <c r="BM109" s="15" t="s">
        <v>1004</v>
      </c>
    </row>
    <row r="110" s="1" customFormat="1" ht="16.5" customHeight="1">
      <c r="B110" s="36"/>
      <c r="C110" s="204" t="s">
        <v>208</v>
      </c>
      <c r="D110" s="204" t="s">
        <v>133</v>
      </c>
      <c r="E110" s="205" t="s">
        <v>1005</v>
      </c>
      <c r="F110" s="206" t="s">
        <v>1006</v>
      </c>
      <c r="G110" s="207" t="s">
        <v>153</v>
      </c>
      <c r="H110" s="208">
        <v>5</v>
      </c>
      <c r="I110" s="209"/>
      <c r="J110" s="210">
        <f>ROUND(I110*H110,2)</f>
        <v>0</v>
      </c>
      <c r="K110" s="206" t="s">
        <v>1</v>
      </c>
      <c r="L110" s="41"/>
      <c r="M110" s="211" t="s">
        <v>1</v>
      </c>
      <c r="N110" s="212" t="s">
        <v>43</v>
      </c>
      <c r="O110" s="77"/>
      <c r="P110" s="213">
        <f>O110*H110</f>
        <v>0</v>
      </c>
      <c r="Q110" s="213">
        <v>0</v>
      </c>
      <c r="R110" s="213">
        <f>Q110*H110</f>
        <v>0</v>
      </c>
      <c r="S110" s="213">
        <v>0</v>
      </c>
      <c r="T110" s="214">
        <f>S110*H110</f>
        <v>0</v>
      </c>
      <c r="AR110" s="15" t="s">
        <v>204</v>
      </c>
      <c r="AT110" s="15" t="s">
        <v>133</v>
      </c>
      <c r="AU110" s="15" t="s">
        <v>82</v>
      </c>
      <c r="AY110" s="15" t="s">
        <v>130</v>
      </c>
      <c r="BE110" s="215">
        <f>IF(N110="základní",J110,0)</f>
        <v>0</v>
      </c>
      <c r="BF110" s="215">
        <f>IF(N110="snížená",J110,0)</f>
        <v>0</v>
      </c>
      <c r="BG110" s="215">
        <f>IF(N110="zákl. přenesená",J110,0)</f>
        <v>0</v>
      </c>
      <c r="BH110" s="215">
        <f>IF(N110="sníž. přenesená",J110,0)</f>
        <v>0</v>
      </c>
      <c r="BI110" s="215">
        <f>IF(N110="nulová",J110,0)</f>
        <v>0</v>
      </c>
      <c r="BJ110" s="15" t="s">
        <v>80</v>
      </c>
      <c r="BK110" s="215">
        <f>ROUND(I110*H110,2)</f>
        <v>0</v>
      </c>
      <c r="BL110" s="15" t="s">
        <v>204</v>
      </c>
      <c r="BM110" s="15" t="s">
        <v>1007</v>
      </c>
    </row>
    <row r="111" s="1" customFormat="1" ht="16.5" customHeight="1">
      <c r="B111" s="36"/>
      <c r="C111" s="204" t="s">
        <v>213</v>
      </c>
      <c r="D111" s="204" t="s">
        <v>133</v>
      </c>
      <c r="E111" s="205" t="s">
        <v>1008</v>
      </c>
      <c r="F111" s="206" t="s">
        <v>1009</v>
      </c>
      <c r="G111" s="207" t="s">
        <v>149</v>
      </c>
      <c r="H111" s="208">
        <v>1</v>
      </c>
      <c r="I111" s="209"/>
      <c r="J111" s="210">
        <f>ROUND(I111*H111,2)</f>
        <v>0</v>
      </c>
      <c r="K111" s="206" t="s">
        <v>1</v>
      </c>
      <c r="L111" s="41"/>
      <c r="M111" s="211" t="s">
        <v>1</v>
      </c>
      <c r="N111" s="212" t="s">
        <v>43</v>
      </c>
      <c r="O111" s="77"/>
      <c r="P111" s="213">
        <f>O111*H111</f>
        <v>0</v>
      </c>
      <c r="Q111" s="213">
        <v>0</v>
      </c>
      <c r="R111" s="213">
        <f>Q111*H111</f>
        <v>0</v>
      </c>
      <c r="S111" s="213">
        <v>0</v>
      </c>
      <c r="T111" s="214">
        <f>S111*H111</f>
        <v>0</v>
      </c>
      <c r="AR111" s="15" t="s">
        <v>204</v>
      </c>
      <c r="AT111" s="15" t="s">
        <v>133</v>
      </c>
      <c r="AU111" s="15" t="s">
        <v>82</v>
      </c>
      <c r="AY111" s="15" t="s">
        <v>130</v>
      </c>
      <c r="BE111" s="215">
        <f>IF(N111="základní",J111,0)</f>
        <v>0</v>
      </c>
      <c r="BF111" s="215">
        <f>IF(N111="snížená",J111,0)</f>
        <v>0</v>
      </c>
      <c r="BG111" s="215">
        <f>IF(N111="zákl. přenesená",J111,0)</f>
        <v>0</v>
      </c>
      <c r="BH111" s="215">
        <f>IF(N111="sníž. přenesená",J111,0)</f>
        <v>0</v>
      </c>
      <c r="BI111" s="215">
        <f>IF(N111="nulová",J111,0)</f>
        <v>0</v>
      </c>
      <c r="BJ111" s="15" t="s">
        <v>80</v>
      </c>
      <c r="BK111" s="215">
        <f>ROUND(I111*H111,2)</f>
        <v>0</v>
      </c>
      <c r="BL111" s="15" t="s">
        <v>204</v>
      </c>
      <c r="BM111" s="15" t="s">
        <v>1010</v>
      </c>
    </row>
    <row r="112" s="1" customFormat="1" ht="16.5" customHeight="1">
      <c r="B112" s="36"/>
      <c r="C112" s="204" t="s">
        <v>217</v>
      </c>
      <c r="D112" s="204" t="s">
        <v>133</v>
      </c>
      <c r="E112" s="205" t="s">
        <v>1011</v>
      </c>
      <c r="F112" s="206" t="s">
        <v>1012</v>
      </c>
      <c r="G112" s="207" t="s">
        <v>136</v>
      </c>
      <c r="H112" s="208">
        <v>0.90700000000000003</v>
      </c>
      <c r="I112" s="209"/>
      <c r="J112" s="210">
        <f>ROUND(I112*H112,2)</f>
        <v>0</v>
      </c>
      <c r="K112" s="206" t="s">
        <v>1</v>
      </c>
      <c r="L112" s="41"/>
      <c r="M112" s="211" t="s">
        <v>1</v>
      </c>
      <c r="N112" s="212" t="s">
        <v>43</v>
      </c>
      <c r="O112" s="77"/>
      <c r="P112" s="213">
        <f>O112*H112</f>
        <v>0</v>
      </c>
      <c r="Q112" s="213">
        <v>0</v>
      </c>
      <c r="R112" s="213">
        <f>Q112*H112</f>
        <v>0</v>
      </c>
      <c r="S112" s="213">
        <v>0</v>
      </c>
      <c r="T112" s="214">
        <f>S112*H112</f>
        <v>0</v>
      </c>
      <c r="AR112" s="15" t="s">
        <v>204</v>
      </c>
      <c r="AT112" s="15" t="s">
        <v>133</v>
      </c>
      <c r="AU112" s="15" t="s">
        <v>82</v>
      </c>
      <c r="AY112" s="15" t="s">
        <v>130</v>
      </c>
      <c r="BE112" s="215">
        <f>IF(N112="základní",J112,0)</f>
        <v>0</v>
      </c>
      <c r="BF112" s="215">
        <f>IF(N112="snížená",J112,0)</f>
        <v>0</v>
      </c>
      <c r="BG112" s="215">
        <f>IF(N112="zákl. přenesená",J112,0)</f>
        <v>0</v>
      </c>
      <c r="BH112" s="215">
        <f>IF(N112="sníž. přenesená",J112,0)</f>
        <v>0</v>
      </c>
      <c r="BI112" s="215">
        <f>IF(N112="nulová",J112,0)</f>
        <v>0</v>
      </c>
      <c r="BJ112" s="15" t="s">
        <v>80</v>
      </c>
      <c r="BK112" s="215">
        <f>ROUND(I112*H112,2)</f>
        <v>0</v>
      </c>
      <c r="BL112" s="15" t="s">
        <v>204</v>
      </c>
      <c r="BM112" s="15" t="s">
        <v>1013</v>
      </c>
    </row>
    <row r="113" s="10" customFormat="1" ht="22.8" customHeight="1">
      <c r="B113" s="188"/>
      <c r="C113" s="189"/>
      <c r="D113" s="190" t="s">
        <v>71</v>
      </c>
      <c r="E113" s="202" t="s">
        <v>633</v>
      </c>
      <c r="F113" s="202" t="s">
        <v>634</v>
      </c>
      <c r="G113" s="189"/>
      <c r="H113" s="189"/>
      <c r="I113" s="192"/>
      <c r="J113" s="203">
        <f>BK113</f>
        <v>0</v>
      </c>
      <c r="K113" s="189"/>
      <c r="L113" s="194"/>
      <c r="M113" s="195"/>
      <c r="N113" s="196"/>
      <c r="O113" s="196"/>
      <c r="P113" s="197">
        <f>SUM(P114:P121)</f>
        <v>0</v>
      </c>
      <c r="Q113" s="196"/>
      <c r="R113" s="197">
        <f>SUM(R114:R121)</f>
        <v>0</v>
      </c>
      <c r="S113" s="196"/>
      <c r="T113" s="198">
        <f>SUM(T114:T121)</f>
        <v>0</v>
      </c>
      <c r="AR113" s="199" t="s">
        <v>82</v>
      </c>
      <c r="AT113" s="200" t="s">
        <v>71</v>
      </c>
      <c r="AU113" s="200" t="s">
        <v>80</v>
      </c>
      <c r="AY113" s="199" t="s">
        <v>130</v>
      </c>
      <c r="BK113" s="201">
        <f>SUM(BK114:BK121)</f>
        <v>0</v>
      </c>
    </row>
    <row r="114" s="1" customFormat="1" ht="16.5" customHeight="1">
      <c r="B114" s="36"/>
      <c r="C114" s="204" t="s">
        <v>222</v>
      </c>
      <c r="D114" s="204" t="s">
        <v>133</v>
      </c>
      <c r="E114" s="205" t="s">
        <v>1014</v>
      </c>
      <c r="F114" s="206" t="s">
        <v>1015</v>
      </c>
      <c r="G114" s="207" t="s">
        <v>225</v>
      </c>
      <c r="H114" s="208">
        <v>12</v>
      </c>
      <c r="I114" s="209"/>
      <c r="J114" s="210">
        <f>ROUND(I114*H114,2)</f>
        <v>0</v>
      </c>
      <c r="K114" s="206" t="s">
        <v>1</v>
      </c>
      <c r="L114" s="41"/>
      <c r="M114" s="211" t="s">
        <v>1</v>
      </c>
      <c r="N114" s="212" t="s">
        <v>43</v>
      </c>
      <c r="O114" s="77"/>
      <c r="P114" s="213">
        <f>O114*H114</f>
        <v>0</v>
      </c>
      <c r="Q114" s="213">
        <v>0</v>
      </c>
      <c r="R114" s="213">
        <f>Q114*H114</f>
        <v>0</v>
      </c>
      <c r="S114" s="213">
        <v>0</v>
      </c>
      <c r="T114" s="214">
        <f>S114*H114</f>
        <v>0</v>
      </c>
      <c r="AR114" s="15" t="s">
        <v>204</v>
      </c>
      <c r="AT114" s="15" t="s">
        <v>133</v>
      </c>
      <c r="AU114" s="15" t="s">
        <v>82</v>
      </c>
      <c r="AY114" s="15" t="s">
        <v>130</v>
      </c>
      <c r="BE114" s="215">
        <f>IF(N114="základní",J114,0)</f>
        <v>0</v>
      </c>
      <c r="BF114" s="215">
        <f>IF(N114="snížená",J114,0)</f>
        <v>0</v>
      </c>
      <c r="BG114" s="215">
        <f>IF(N114="zákl. přenesená",J114,0)</f>
        <v>0</v>
      </c>
      <c r="BH114" s="215">
        <f>IF(N114="sníž. přenesená",J114,0)</f>
        <v>0</v>
      </c>
      <c r="BI114" s="215">
        <f>IF(N114="nulová",J114,0)</f>
        <v>0</v>
      </c>
      <c r="BJ114" s="15" t="s">
        <v>80</v>
      </c>
      <c r="BK114" s="215">
        <f>ROUND(I114*H114,2)</f>
        <v>0</v>
      </c>
      <c r="BL114" s="15" t="s">
        <v>204</v>
      </c>
      <c r="BM114" s="15" t="s">
        <v>1016</v>
      </c>
    </row>
    <row r="115" s="1" customFormat="1" ht="16.5" customHeight="1">
      <c r="B115" s="36"/>
      <c r="C115" s="204" t="s">
        <v>7</v>
      </c>
      <c r="D115" s="204" t="s">
        <v>133</v>
      </c>
      <c r="E115" s="205" t="s">
        <v>1017</v>
      </c>
      <c r="F115" s="206" t="s">
        <v>1018</v>
      </c>
      <c r="G115" s="207" t="s">
        <v>225</v>
      </c>
      <c r="H115" s="208">
        <v>60</v>
      </c>
      <c r="I115" s="209"/>
      <c r="J115" s="210">
        <f>ROUND(I115*H115,2)</f>
        <v>0</v>
      </c>
      <c r="K115" s="206" t="s">
        <v>1</v>
      </c>
      <c r="L115" s="41"/>
      <c r="M115" s="211" t="s">
        <v>1</v>
      </c>
      <c r="N115" s="212" t="s">
        <v>43</v>
      </c>
      <c r="O115" s="77"/>
      <c r="P115" s="213">
        <f>O115*H115</f>
        <v>0</v>
      </c>
      <c r="Q115" s="213">
        <v>0</v>
      </c>
      <c r="R115" s="213">
        <f>Q115*H115</f>
        <v>0</v>
      </c>
      <c r="S115" s="213">
        <v>0</v>
      </c>
      <c r="T115" s="214">
        <f>S115*H115</f>
        <v>0</v>
      </c>
      <c r="AR115" s="15" t="s">
        <v>204</v>
      </c>
      <c r="AT115" s="15" t="s">
        <v>133</v>
      </c>
      <c r="AU115" s="15" t="s">
        <v>82</v>
      </c>
      <c r="AY115" s="15" t="s">
        <v>130</v>
      </c>
      <c r="BE115" s="215">
        <f>IF(N115="základní",J115,0)</f>
        <v>0</v>
      </c>
      <c r="BF115" s="215">
        <f>IF(N115="snížená",J115,0)</f>
        <v>0</v>
      </c>
      <c r="BG115" s="215">
        <f>IF(N115="zákl. přenesená",J115,0)</f>
        <v>0</v>
      </c>
      <c r="BH115" s="215">
        <f>IF(N115="sníž. přenesená",J115,0)</f>
        <v>0</v>
      </c>
      <c r="BI115" s="215">
        <f>IF(N115="nulová",J115,0)</f>
        <v>0</v>
      </c>
      <c r="BJ115" s="15" t="s">
        <v>80</v>
      </c>
      <c r="BK115" s="215">
        <f>ROUND(I115*H115,2)</f>
        <v>0</v>
      </c>
      <c r="BL115" s="15" t="s">
        <v>204</v>
      </c>
      <c r="BM115" s="15" t="s">
        <v>1019</v>
      </c>
    </row>
    <row r="116" s="1" customFormat="1" ht="16.5" customHeight="1">
      <c r="B116" s="36"/>
      <c r="C116" s="204" t="s">
        <v>231</v>
      </c>
      <c r="D116" s="204" t="s">
        <v>133</v>
      </c>
      <c r="E116" s="205" t="s">
        <v>1020</v>
      </c>
      <c r="F116" s="206" t="s">
        <v>1021</v>
      </c>
      <c r="G116" s="207" t="s">
        <v>225</v>
      </c>
      <c r="H116" s="208">
        <v>15</v>
      </c>
      <c r="I116" s="209"/>
      <c r="J116" s="210">
        <f>ROUND(I116*H116,2)</f>
        <v>0</v>
      </c>
      <c r="K116" s="206" t="s">
        <v>1</v>
      </c>
      <c r="L116" s="41"/>
      <c r="M116" s="211" t="s">
        <v>1</v>
      </c>
      <c r="N116" s="212" t="s">
        <v>43</v>
      </c>
      <c r="O116" s="77"/>
      <c r="P116" s="213">
        <f>O116*H116</f>
        <v>0</v>
      </c>
      <c r="Q116" s="213">
        <v>0</v>
      </c>
      <c r="R116" s="213">
        <f>Q116*H116</f>
        <v>0</v>
      </c>
      <c r="S116" s="213">
        <v>0</v>
      </c>
      <c r="T116" s="214">
        <f>S116*H116</f>
        <v>0</v>
      </c>
      <c r="AR116" s="15" t="s">
        <v>204</v>
      </c>
      <c r="AT116" s="15" t="s">
        <v>133</v>
      </c>
      <c r="AU116" s="15" t="s">
        <v>82</v>
      </c>
      <c r="AY116" s="15" t="s">
        <v>130</v>
      </c>
      <c r="BE116" s="215">
        <f>IF(N116="základní",J116,0)</f>
        <v>0</v>
      </c>
      <c r="BF116" s="215">
        <f>IF(N116="snížená",J116,0)</f>
        <v>0</v>
      </c>
      <c r="BG116" s="215">
        <f>IF(N116="zákl. přenesená",J116,0)</f>
        <v>0</v>
      </c>
      <c r="BH116" s="215">
        <f>IF(N116="sníž. přenesená",J116,0)</f>
        <v>0</v>
      </c>
      <c r="BI116" s="215">
        <f>IF(N116="nulová",J116,0)</f>
        <v>0</v>
      </c>
      <c r="BJ116" s="15" t="s">
        <v>80</v>
      </c>
      <c r="BK116" s="215">
        <f>ROUND(I116*H116,2)</f>
        <v>0</v>
      </c>
      <c r="BL116" s="15" t="s">
        <v>204</v>
      </c>
      <c r="BM116" s="15" t="s">
        <v>1022</v>
      </c>
    </row>
    <row r="117" s="1" customFormat="1" ht="16.5" customHeight="1">
      <c r="B117" s="36"/>
      <c r="C117" s="204" t="s">
        <v>235</v>
      </c>
      <c r="D117" s="204" t="s">
        <v>133</v>
      </c>
      <c r="E117" s="205" t="s">
        <v>1023</v>
      </c>
      <c r="F117" s="206" t="s">
        <v>1024</v>
      </c>
      <c r="G117" s="207" t="s">
        <v>153</v>
      </c>
      <c r="H117" s="208">
        <v>4</v>
      </c>
      <c r="I117" s="209"/>
      <c r="J117" s="210">
        <f>ROUND(I117*H117,2)</f>
        <v>0</v>
      </c>
      <c r="K117" s="206" t="s">
        <v>1</v>
      </c>
      <c r="L117" s="41"/>
      <c r="M117" s="211" t="s">
        <v>1</v>
      </c>
      <c r="N117" s="212" t="s">
        <v>43</v>
      </c>
      <c r="O117" s="77"/>
      <c r="P117" s="213">
        <f>O117*H117</f>
        <v>0</v>
      </c>
      <c r="Q117" s="213">
        <v>0</v>
      </c>
      <c r="R117" s="213">
        <f>Q117*H117</f>
        <v>0</v>
      </c>
      <c r="S117" s="213">
        <v>0</v>
      </c>
      <c r="T117" s="214">
        <f>S117*H117</f>
        <v>0</v>
      </c>
      <c r="AR117" s="15" t="s">
        <v>204</v>
      </c>
      <c r="AT117" s="15" t="s">
        <v>133</v>
      </c>
      <c r="AU117" s="15" t="s">
        <v>82</v>
      </c>
      <c r="AY117" s="15" t="s">
        <v>130</v>
      </c>
      <c r="BE117" s="215">
        <f>IF(N117="základní",J117,0)</f>
        <v>0</v>
      </c>
      <c r="BF117" s="215">
        <f>IF(N117="snížená",J117,0)</f>
        <v>0</v>
      </c>
      <c r="BG117" s="215">
        <f>IF(N117="zákl. přenesená",J117,0)</f>
        <v>0</v>
      </c>
      <c r="BH117" s="215">
        <f>IF(N117="sníž. přenesená",J117,0)</f>
        <v>0</v>
      </c>
      <c r="BI117" s="215">
        <f>IF(N117="nulová",J117,0)</f>
        <v>0</v>
      </c>
      <c r="BJ117" s="15" t="s">
        <v>80</v>
      </c>
      <c r="BK117" s="215">
        <f>ROUND(I117*H117,2)</f>
        <v>0</v>
      </c>
      <c r="BL117" s="15" t="s">
        <v>204</v>
      </c>
      <c r="BM117" s="15" t="s">
        <v>1025</v>
      </c>
    </row>
    <row r="118" s="1" customFormat="1" ht="16.5" customHeight="1">
      <c r="B118" s="36"/>
      <c r="C118" s="204" t="s">
        <v>239</v>
      </c>
      <c r="D118" s="204" t="s">
        <v>133</v>
      </c>
      <c r="E118" s="205" t="s">
        <v>1026</v>
      </c>
      <c r="F118" s="206" t="s">
        <v>1027</v>
      </c>
      <c r="G118" s="207" t="s">
        <v>153</v>
      </c>
      <c r="H118" s="208">
        <v>30</v>
      </c>
      <c r="I118" s="209"/>
      <c r="J118" s="210">
        <f>ROUND(I118*H118,2)</f>
        <v>0</v>
      </c>
      <c r="K118" s="206" t="s">
        <v>1</v>
      </c>
      <c r="L118" s="41"/>
      <c r="M118" s="211" t="s">
        <v>1</v>
      </c>
      <c r="N118" s="212" t="s">
        <v>43</v>
      </c>
      <c r="O118" s="77"/>
      <c r="P118" s="213">
        <f>O118*H118</f>
        <v>0</v>
      </c>
      <c r="Q118" s="213">
        <v>0</v>
      </c>
      <c r="R118" s="213">
        <f>Q118*H118</f>
        <v>0</v>
      </c>
      <c r="S118" s="213">
        <v>0</v>
      </c>
      <c r="T118" s="214">
        <f>S118*H118</f>
        <v>0</v>
      </c>
      <c r="AR118" s="15" t="s">
        <v>204</v>
      </c>
      <c r="AT118" s="15" t="s">
        <v>133</v>
      </c>
      <c r="AU118" s="15" t="s">
        <v>82</v>
      </c>
      <c r="AY118" s="15" t="s">
        <v>130</v>
      </c>
      <c r="BE118" s="215">
        <f>IF(N118="základní",J118,0)</f>
        <v>0</v>
      </c>
      <c r="BF118" s="215">
        <f>IF(N118="snížená",J118,0)</f>
        <v>0</v>
      </c>
      <c r="BG118" s="215">
        <f>IF(N118="zákl. přenesená",J118,0)</f>
        <v>0</v>
      </c>
      <c r="BH118" s="215">
        <f>IF(N118="sníž. přenesená",J118,0)</f>
        <v>0</v>
      </c>
      <c r="BI118" s="215">
        <f>IF(N118="nulová",J118,0)</f>
        <v>0</v>
      </c>
      <c r="BJ118" s="15" t="s">
        <v>80</v>
      </c>
      <c r="BK118" s="215">
        <f>ROUND(I118*H118,2)</f>
        <v>0</v>
      </c>
      <c r="BL118" s="15" t="s">
        <v>204</v>
      </c>
      <c r="BM118" s="15" t="s">
        <v>1028</v>
      </c>
    </row>
    <row r="119" s="1" customFormat="1" ht="16.5" customHeight="1">
      <c r="B119" s="36"/>
      <c r="C119" s="204" t="s">
        <v>246</v>
      </c>
      <c r="D119" s="204" t="s">
        <v>133</v>
      </c>
      <c r="E119" s="205" t="s">
        <v>1029</v>
      </c>
      <c r="F119" s="206" t="s">
        <v>1030</v>
      </c>
      <c r="G119" s="207" t="s">
        <v>153</v>
      </c>
      <c r="H119" s="208">
        <v>30</v>
      </c>
      <c r="I119" s="209"/>
      <c r="J119" s="210">
        <f>ROUND(I119*H119,2)</f>
        <v>0</v>
      </c>
      <c r="K119" s="206" t="s">
        <v>1</v>
      </c>
      <c r="L119" s="41"/>
      <c r="M119" s="211" t="s">
        <v>1</v>
      </c>
      <c r="N119" s="212" t="s">
        <v>43</v>
      </c>
      <c r="O119" s="77"/>
      <c r="P119" s="213">
        <f>O119*H119</f>
        <v>0</v>
      </c>
      <c r="Q119" s="213">
        <v>0</v>
      </c>
      <c r="R119" s="213">
        <f>Q119*H119</f>
        <v>0</v>
      </c>
      <c r="S119" s="213">
        <v>0</v>
      </c>
      <c r="T119" s="214">
        <f>S119*H119</f>
        <v>0</v>
      </c>
      <c r="AR119" s="15" t="s">
        <v>204</v>
      </c>
      <c r="AT119" s="15" t="s">
        <v>133</v>
      </c>
      <c r="AU119" s="15" t="s">
        <v>82</v>
      </c>
      <c r="AY119" s="15" t="s">
        <v>130</v>
      </c>
      <c r="BE119" s="215">
        <f>IF(N119="základní",J119,0)</f>
        <v>0</v>
      </c>
      <c r="BF119" s="215">
        <f>IF(N119="snížená",J119,0)</f>
        <v>0</v>
      </c>
      <c r="BG119" s="215">
        <f>IF(N119="zákl. přenesená",J119,0)</f>
        <v>0</v>
      </c>
      <c r="BH119" s="215">
        <f>IF(N119="sníž. přenesená",J119,0)</f>
        <v>0</v>
      </c>
      <c r="BI119" s="215">
        <f>IF(N119="nulová",J119,0)</f>
        <v>0</v>
      </c>
      <c r="BJ119" s="15" t="s">
        <v>80</v>
      </c>
      <c r="BK119" s="215">
        <f>ROUND(I119*H119,2)</f>
        <v>0</v>
      </c>
      <c r="BL119" s="15" t="s">
        <v>204</v>
      </c>
      <c r="BM119" s="15" t="s">
        <v>1031</v>
      </c>
    </row>
    <row r="120" s="1" customFormat="1" ht="16.5" customHeight="1">
      <c r="B120" s="36"/>
      <c r="C120" s="204" t="s">
        <v>250</v>
      </c>
      <c r="D120" s="204" t="s">
        <v>133</v>
      </c>
      <c r="E120" s="205" t="s">
        <v>1032</v>
      </c>
      <c r="F120" s="206" t="s">
        <v>1033</v>
      </c>
      <c r="G120" s="207" t="s">
        <v>225</v>
      </c>
      <c r="H120" s="208">
        <v>35</v>
      </c>
      <c r="I120" s="209"/>
      <c r="J120" s="210">
        <f>ROUND(I120*H120,2)</f>
        <v>0</v>
      </c>
      <c r="K120" s="206" t="s">
        <v>1</v>
      </c>
      <c r="L120" s="41"/>
      <c r="M120" s="211" t="s">
        <v>1</v>
      </c>
      <c r="N120" s="212" t="s">
        <v>43</v>
      </c>
      <c r="O120" s="77"/>
      <c r="P120" s="213">
        <f>O120*H120</f>
        <v>0</v>
      </c>
      <c r="Q120" s="213">
        <v>0</v>
      </c>
      <c r="R120" s="213">
        <f>Q120*H120</f>
        <v>0</v>
      </c>
      <c r="S120" s="213">
        <v>0</v>
      </c>
      <c r="T120" s="214">
        <f>S120*H120</f>
        <v>0</v>
      </c>
      <c r="AR120" s="15" t="s">
        <v>204</v>
      </c>
      <c r="AT120" s="15" t="s">
        <v>133</v>
      </c>
      <c r="AU120" s="15" t="s">
        <v>82</v>
      </c>
      <c r="AY120" s="15" t="s">
        <v>130</v>
      </c>
      <c r="BE120" s="215">
        <f>IF(N120="základní",J120,0)</f>
        <v>0</v>
      </c>
      <c r="BF120" s="215">
        <f>IF(N120="snížená",J120,0)</f>
        <v>0</v>
      </c>
      <c r="BG120" s="215">
        <f>IF(N120="zákl. přenesená",J120,0)</f>
        <v>0</v>
      </c>
      <c r="BH120" s="215">
        <f>IF(N120="sníž. přenesená",J120,0)</f>
        <v>0</v>
      </c>
      <c r="BI120" s="215">
        <f>IF(N120="nulová",J120,0)</f>
        <v>0</v>
      </c>
      <c r="BJ120" s="15" t="s">
        <v>80</v>
      </c>
      <c r="BK120" s="215">
        <f>ROUND(I120*H120,2)</f>
        <v>0</v>
      </c>
      <c r="BL120" s="15" t="s">
        <v>204</v>
      </c>
      <c r="BM120" s="15" t="s">
        <v>1034</v>
      </c>
    </row>
    <row r="121" s="1" customFormat="1" ht="16.5" customHeight="1">
      <c r="B121" s="36"/>
      <c r="C121" s="204" t="s">
        <v>254</v>
      </c>
      <c r="D121" s="204" t="s">
        <v>133</v>
      </c>
      <c r="E121" s="205" t="s">
        <v>1035</v>
      </c>
      <c r="F121" s="206" t="s">
        <v>1036</v>
      </c>
      <c r="G121" s="207" t="s">
        <v>136</v>
      </c>
      <c r="H121" s="208">
        <v>0.73999999999999999</v>
      </c>
      <c r="I121" s="209"/>
      <c r="J121" s="210">
        <f>ROUND(I121*H121,2)</f>
        <v>0</v>
      </c>
      <c r="K121" s="206" t="s">
        <v>1</v>
      </c>
      <c r="L121" s="41"/>
      <c r="M121" s="211" t="s">
        <v>1</v>
      </c>
      <c r="N121" s="212" t="s">
        <v>43</v>
      </c>
      <c r="O121" s="77"/>
      <c r="P121" s="213">
        <f>O121*H121</f>
        <v>0</v>
      </c>
      <c r="Q121" s="213">
        <v>0</v>
      </c>
      <c r="R121" s="213">
        <f>Q121*H121</f>
        <v>0</v>
      </c>
      <c r="S121" s="213">
        <v>0</v>
      </c>
      <c r="T121" s="214">
        <f>S121*H121</f>
        <v>0</v>
      </c>
      <c r="AR121" s="15" t="s">
        <v>204</v>
      </c>
      <c r="AT121" s="15" t="s">
        <v>133</v>
      </c>
      <c r="AU121" s="15" t="s">
        <v>82</v>
      </c>
      <c r="AY121" s="15" t="s">
        <v>130</v>
      </c>
      <c r="BE121" s="215">
        <f>IF(N121="základní",J121,0)</f>
        <v>0</v>
      </c>
      <c r="BF121" s="215">
        <f>IF(N121="snížená",J121,0)</f>
        <v>0</v>
      </c>
      <c r="BG121" s="215">
        <f>IF(N121="zákl. přenesená",J121,0)</f>
        <v>0</v>
      </c>
      <c r="BH121" s="215">
        <f>IF(N121="sníž. přenesená",J121,0)</f>
        <v>0</v>
      </c>
      <c r="BI121" s="215">
        <f>IF(N121="nulová",J121,0)</f>
        <v>0</v>
      </c>
      <c r="BJ121" s="15" t="s">
        <v>80</v>
      </c>
      <c r="BK121" s="215">
        <f>ROUND(I121*H121,2)</f>
        <v>0</v>
      </c>
      <c r="BL121" s="15" t="s">
        <v>204</v>
      </c>
      <c r="BM121" s="15" t="s">
        <v>1037</v>
      </c>
    </row>
    <row r="122" s="10" customFormat="1" ht="22.8" customHeight="1">
      <c r="B122" s="188"/>
      <c r="C122" s="189"/>
      <c r="D122" s="190" t="s">
        <v>71</v>
      </c>
      <c r="E122" s="202" t="s">
        <v>735</v>
      </c>
      <c r="F122" s="202" t="s">
        <v>736</v>
      </c>
      <c r="G122" s="189"/>
      <c r="H122" s="189"/>
      <c r="I122" s="192"/>
      <c r="J122" s="203">
        <f>BK122</f>
        <v>0</v>
      </c>
      <c r="K122" s="189"/>
      <c r="L122" s="194"/>
      <c r="M122" s="195"/>
      <c r="N122" s="196"/>
      <c r="O122" s="196"/>
      <c r="P122" s="197">
        <f>SUM(P123:P133)</f>
        <v>0</v>
      </c>
      <c r="Q122" s="196"/>
      <c r="R122" s="197">
        <f>SUM(R123:R133)</f>
        <v>0</v>
      </c>
      <c r="S122" s="196"/>
      <c r="T122" s="198">
        <f>SUM(T123:T133)</f>
        <v>0</v>
      </c>
      <c r="AR122" s="199" t="s">
        <v>82</v>
      </c>
      <c r="AT122" s="200" t="s">
        <v>71</v>
      </c>
      <c r="AU122" s="200" t="s">
        <v>80</v>
      </c>
      <c r="AY122" s="199" t="s">
        <v>130</v>
      </c>
      <c r="BK122" s="201">
        <f>SUM(BK123:BK133)</f>
        <v>0</v>
      </c>
    </row>
    <row r="123" s="1" customFormat="1" ht="16.5" customHeight="1">
      <c r="B123" s="36"/>
      <c r="C123" s="204" t="s">
        <v>259</v>
      </c>
      <c r="D123" s="204" t="s">
        <v>133</v>
      </c>
      <c r="E123" s="205" t="s">
        <v>1038</v>
      </c>
      <c r="F123" s="206" t="s">
        <v>1039</v>
      </c>
      <c r="G123" s="207" t="s">
        <v>153</v>
      </c>
      <c r="H123" s="208">
        <v>2</v>
      </c>
      <c r="I123" s="209"/>
      <c r="J123" s="210">
        <f>ROUND(I123*H123,2)</f>
        <v>0</v>
      </c>
      <c r="K123" s="206" t="s">
        <v>1</v>
      </c>
      <c r="L123" s="41"/>
      <c r="M123" s="211" t="s">
        <v>1</v>
      </c>
      <c r="N123" s="212" t="s">
        <v>43</v>
      </c>
      <c r="O123" s="77"/>
      <c r="P123" s="213">
        <f>O123*H123</f>
        <v>0</v>
      </c>
      <c r="Q123" s="213">
        <v>0</v>
      </c>
      <c r="R123" s="213">
        <f>Q123*H123</f>
        <v>0</v>
      </c>
      <c r="S123" s="213">
        <v>0</v>
      </c>
      <c r="T123" s="214">
        <f>S123*H123</f>
        <v>0</v>
      </c>
      <c r="AR123" s="15" t="s">
        <v>204</v>
      </c>
      <c r="AT123" s="15" t="s">
        <v>133</v>
      </c>
      <c r="AU123" s="15" t="s">
        <v>82</v>
      </c>
      <c r="AY123" s="15" t="s">
        <v>130</v>
      </c>
      <c r="BE123" s="215">
        <f>IF(N123="základní",J123,0)</f>
        <v>0</v>
      </c>
      <c r="BF123" s="215">
        <f>IF(N123="snížená",J123,0)</f>
        <v>0</v>
      </c>
      <c r="BG123" s="215">
        <f>IF(N123="zákl. přenesená",J123,0)</f>
        <v>0</v>
      </c>
      <c r="BH123" s="215">
        <f>IF(N123="sníž. přenesená",J123,0)</f>
        <v>0</v>
      </c>
      <c r="BI123" s="215">
        <f>IF(N123="nulová",J123,0)</f>
        <v>0</v>
      </c>
      <c r="BJ123" s="15" t="s">
        <v>80</v>
      </c>
      <c r="BK123" s="215">
        <f>ROUND(I123*H123,2)</f>
        <v>0</v>
      </c>
      <c r="BL123" s="15" t="s">
        <v>204</v>
      </c>
      <c r="BM123" s="15" t="s">
        <v>1040</v>
      </c>
    </row>
    <row r="124" s="1" customFormat="1" ht="16.5" customHeight="1">
      <c r="B124" s="36"/>
      <c r="C124" s="204" t="s">
        <v>263</v>
      </c>
      <c r="D124" s="204" t="s">
        <v>133</v>
      </c>
      <c r="E124" s="205" t="s">
        <v>1041</v>
      </c>
      <c r="F124" s="206" t="s">
        <v>1042</v>
      </c>
      <c r="G124" s="207" t="s">
        <v>153</v>
      </c>
      <c r="H124" s="208">
        <v>2</v>
      </c>
      <c r="I124" s="209"/>
      <c r="J124" s="210">
        <f>ROUND(I124*H124,2)</f>
        <v>0</v>
      </c>
      <c r="K124" s="206" t="s">
        <v>1</v>
      </c>
      <c r="L124" s="41"/>
      <c r="M124" s="211" t="s">
        <v>1</v>
      </c>
      <c r="N124" s="212" t="s">
        <v>43</v>
      </c>
      <c r="O124" s="77"/>
      <c r="P124" s="213">
        <f>O124*H124</f>
        <v>0</v>
      </c>
      <c r="Q124" s="213">
        <v>0</v>
      </c>
      <c r="R124" s="213">
        <f>Q124*H124</f>
        <v>0</v>
      </c>
      <c r="S124" s="213">
        <v>0</v>
      </c>
      <c r="T124" s="214">
        <f>S124*H124</f>
        <v>0</v>
      </c>
      <c r="AR124" s="15" t="s">
        <v>204</v>
      </c>
      <c r="AT124" s="15" t="s">
        <v>133</v>
      </c>
      <c r="AU124" s="15" t="s">
        <v>82</v>
      </c>
      <c r="AY124" s="15" t="s">
        <v>130</v>
      </c>
      <c r="BE124" s="215">
        <f>IF(N124="základní",J124,0)</f>
        <v>0</v>
      </c>
      <c r="BF124" s="215">
        <f>IF(N124="snížená",J124,0)</f>
        <v>0</v>
      </c>
      <c r="BG124" s="215">
        <f>IF(N124="zákl. přenesená",J124,0)</f>
        <v>0</v>
      </c>
      <c r="BH124" s="215">
        <f>IF(N124="sníž. přenesená",J124,0)</f>
        <v>0</v>
      </c>
      <c r="BI124" s="215">
        <f>IF(N124="nulová",J124,0)</f>
        <v>0</v>
      </c>
      <c r="BJ124" s="15" t="s">
        <v>80</v>
      </c>
      <c r="BK124" s="215">
        <f>ROUND(I124*H124,2)</f>
        <v>0</v>
      </c>
      <c r="BL124" s="15" t="s">
        <v>204</v>
      </c>
      <c r="BM124" s="15" t="s">
        <v>1043</v>
      </c>
    </row>
    <row r="125" s="1" customFormat="1" ht="16.5" customHeight="1">
      <c r="B125" s="36"/>
      <c r="C125" s="204" t="s">
        <v>271</v>
      </c>
      <c r="D125" s="204" t="s">
        <v>133</v>
      </c>
      <c r="E125" s="205" t="s">
        <v>1044</v>
      </c>
      <c r="F125" s="206" t="s">
        <v>1045</v>
      </c>
      <c r="G125" s="207" t="s">
        <v>153</v>
      </c>
      <c r="H125" s="208">
        <v>22</v>
      </c>
      <c r="I125" s="209"/>
      <c r="J125" s="210">
        <f>ROUND(I125*H125,2)</f>
        <v>0</v>
      </c>
      <c r="K125" s="206" t="s">
        <v>1</v>
      </c>
      <c r="L125" s="41"/>
      <c r="M125" s="211" t="s">
        <v>1</v>
      </c>
      <c r="N125" s="212" t="s">
        <v>43</v>
      </c>
      <c r="O125" s="77"/>
      <c r="P125" s="213">
        <f>O125*H125</f>
        <v>0</v>
      </c>
      <c r="Q125" s="213">
        <v>0</v>
      </c>
      <c r="R125" s="213">
        <f>Q125*H125</f>
        <v>0</v>
      </c>
      <c r="S125" s="213">
        <v>0</v>
      </c>
      <c r="T125" s="214">
        <f>S125*H125</f>
        <v>0</v>
      </c>
      <c r="AR125" s="15" t="s">
        <v>204</v>
      </c>
      <c r="AT125" s="15" t="s">
        <v>133</v>
      </c>
      <c r="AU125" s="15" t="s">
        <v>82</v>
      </c>
      <c r="AY125" s="15" t="s">
        <v>130</v>
      </c>
      <c r="BE125" s="215">
        <f>IF(N125="základní",J125,0)</f>
        <v>0</v>
      </c>
      <c r="BF125" s="215">
        <f>IF(N125="snížená",J125,0)</f>
        <v>0</v>
      </c>
      <c r="BG125" s="215">
        <f>IF(N125="zákl. přenesená",J125,0)</f>
        <v>0</v>
      </c>
      <c r="BH125" s="215">
        <f>IF(N125="sníž. přenesená",J125,0)</f>
        <v>0</v>
      </c>
      <c r="BI125" s="215">
        <f>IF(N125="nulová",J125,0)</f>
        <v>0</v>
      </c>
      <c r="BJ125" s="15" t="s">
        <v>80</v>
      </c>
      <c r="BK125" s="215">
        <f>ROUND(I125*H125,2)</f>
        <v>0</v>
      </c>
      <c r="BL125" s="15" t="s">
        <v>204</v>
      </c>
      <c r="BM125" s="15" t="s">
        <v>1046</v>
      </c>
    </row>
    <row r="126" s="1" customFormat="1" ht="16.5" customHeight="1">
      <c r="B126" s="36"/>
      <c r="C126" s="204" t="s">
        <v>275</v>
      </c>
      <c r="D126" s="204" t="s">
        <v>133</v>
      </c>
      <c r="E126" s="205" t="s">
        <v>1047</v>
      </c>
      <c r="F126" s="206" t="s">
        <v>1048</v>
      </c>
      <c r="G126" s="207" t="s">
        <v>153</v>
      </c>
      <c r="H126" s="208">
        <v>2</v>
      </c>
      <c r="I126" s="209"/>
      <c r="J126" s="210">
        <f>ROUND(I126*H126,2)</f>
        <v>0</v>
      </c>
      <c r="K126" s="206" t="s">
        <v>1</v>
      </c>
      <c r="L126" s="41"/>
      <c r="M126" s="211" t="s">
        <v>1</v>
      </c>
      <c r="N126" s="212" t="s">
        <v>43</v>
      </c>
      <c r="O126" s="77"/>
      <c r="P126" s="213">
        <f>O126*H126</f>
        <v>0</v>
      </c>
      <c r="Q126" s="213">
        <v>0</v>
      </c>
      <c r="R126" s="213">
        <f>Q126*H126</f>
        <v>0</v>
      </c>
      <c r="S126" s="213">
        <v>0</v>
      </c>
      <c r="T126" s="214">
        <f>S126*H126</f>
        <v>0</v>
      </c>
      <c r="AR126" s="15" t="s">
        <v>204</v>
      </c>
      <c r="AT126" s="15" t="s">
        <v>133</v>
      </c>
      <c r="AU126" s="15" t="s">
        <v>82</v>
      </c>
      <c r="AY126" s="15" t="s">
        <v>130</v>
      </c>
      <c r="BE126" s="215">
        <f>IF(N126="základní",J126,0)</f>
        <v>0</v>
      </c>
      <c r="BF126" s="215">
        <f>IF(N126="snížená",J126,0)</f>
        <v>0</v>
      </c>
      <c r="BG126" s="215">
        <f>IF(N126="zákl. přenesená",J126,0)</f>
        <v>0</v>
      </c>
      <c r="BH126" s="215">
        <f>IF(N126="sníž. přenesená",J126,0)</f>
        <v>0</v>
      </c>
      <c r="BI126" s="215">
        <f>IF(N126="nulová",J126,0)</f>
        <v>0</v>
      </c>
      <c r="BJ126" s="15" t="s">
        <v>80</v>
      </c>
      <c r="BK126" s="215">
        <f>ROUND(I126*H126,2)</f>
        <v>0</v>
      </c>
      <c r="BL126" s="15" t="s">
        <v>204</v>
      </c>
      <c r="BM126" s="15" t="s">
        <v>1049</v>
      </c>
    </row>
    <row r="127" s="1" customFormat="1" ht="16.5" customHeight="1">
      <c r="B127" s="36"/>
      <c r="C127" s="204" t="s">
        <v>279</v>
      </c>
      <c r="D127" s="204" t="s">
        <v>133</v>
      </c>
      <c r="E127" s="205" t="s">
        <v>1050</v>
      </c>
      <c r="F127" s="206" t="s">
        <v>1051</v>
      </c>
      <c r="G127" s="207" t="s">
        <v>153</v>
      </c>
      <c r="H127" s="208">
        <v>43</v>
      </c>
      <c r="I127" s="209"/>
      <c r="J127" s="210">
        <f>ROUND(I127*H127,2)</f>
        <v>0</v>
      </c>
      <c r="K127" s="206" t="s">
        <v>1</v>
      </c>
      <c r="L127" s="41"/>
      <c r="M127" s="211" t="s">
        <v>1</v>
      </c>
      <c r="N127" s="212" t="s">
        <v>43</v>
      </c>
      <c r="O127" s="77"/>
      <c r="P127" s="213">
        <f>O127*H127</f>
        <v>0</v>
      </c>
      <c r="Q127" s="213">
        <v>0</v>
      </c>
      <c r="R127" s="213">
        <f>Q127*H127</f>
        <v>0</v>
      </c>
      <c r="S127" s="213">
        <v>0</v>
      </c>
      <c r="T127" s="214">
        <f>S127*H127</f>
        <v>0</v>
      </c>
      <c r="AR127" s="15" t="s">
        <v>204</v>
      </c>
      <c r="AT127" s="15" t="s">
        <v>133</v>
      </c>
      <c r="AU127" s="15" t="s">
        <v>82</v>
      </c>
      <c r="AY127" s="15" t="s">
        <v>130</v>
      </c>
      <c r="BE127" s="215">
        <f>IF(N127="základní",J127,0)</f>
        <v>0</v>
      </c>
      <c r="BF127" s="215">
        <f>IF(N127="snížená",J127,0)</f>
        <v>0</v>
      </c>
      <c r="BG127" s="215">
        <f>IF(N127="zákl. přenesená",J127,0)</f>
        <v>0</v>
      </c>
      <c r="BH127" s="215">
        <f>IF(N127="sníž. přenesená",J127,0)</f>
        <v>0</v>
      </c>
      <c r="BI127" s="215">
        <f>IF(N127="nulová",J127,0)</f>
        <v>0</v>
      </c>
      <c r="BJ127" s="15" t="s">
        <v>80</v>
      </c>
      <c r="BK127" s="215">
        <f>ROUND(I127*H127,2)</f>
        <v>0</v>
      </c>
      <c r="BL127" s="15" t="s">
        <v>204</v>
      </c>
      <c r="BM127" s="15" t="s">
        <v>1052</v>
      </c>
    </row>
    <row r="128" s="1" customFormat="1" ht="16.5" customHeight="1">
      <c r="B128" s="36"/>
      <c r="C128" s="204" t="s">
        <v>284</v>
      </c>
      <c r="D128" s="204" t="s">
        <v>133</v>
      </c>
      <c r="E128" s="205" t="s">
        <v>1053</v>
      </c>
      <c r="F128" s="206" t="s">
        <v>1054</v>
      </c>
      <c r="G128" s="207" t="s">
        <v>153</v>
      </c>
      <c r="H128" s="208">
        <v>6</v>
      </c>
      <c r="I128" s="209"/>
      <c r="J128" s="210">
        <f>ROUND(I128*H128,2)</f>
        <v>0</v>
      </c>
      <c r="K128" s="206" t="s">
        <v>1</v>
      </c>
      <c r="L128" s="41"/>
      <c r="M128" s="211" t="s">
        <v>1</v>
      </c>
      <c r="N128" s="212" t="s">
        <v>43</v>
      </c>
      <c r="O128" s="77"/>
      <c r="P128" s="213">
        <f>O128*H128</f>
        <v>0</v>
      </c>
      <c r="Q128" s="213">
        <v>0</v>
      </c>
      <c r="R128" s="213">
        <f>Q128*H128</f>
        <v>0</v>
      </c>
      <c r="S128" s="213">
        <v>0</v>
      </c>
      <c r="T128" s="214">
        <f>S128*H128</f>
        <v>0</v>
      </c>
      <c r="AR128" s="15" t="s">
        <v>204</v>
      </c>
      <c r="AT128" s="15" t="s">
        <v>133</v>
      </c>
      <c r="AU128" s="15" t="s">
        <v>82</v>
      </c>
      <c r="AY128" s="15" t="s">
        <v>130</v>
      </c>
      <c r="BE128" s="215">
        <f>IF(N128="základní",J128,0)</f>
        <v>0</v>
      </c>
      <c r="BF128" s="215">
        <f>IF(N128="snížená",J128,0)</f>
        <v>0</v>
      </c>
      <c r="BG128" s="215">
        <f>IF(N128="zákl. přenesená",J128,0)</f>
        <v>0</v>
      </c>
      <c r="BH128" s="215">
        <f>IF(N128="sníž. přenesená",J128,0)</f>
        <v>0</v>
      </c>
      <c r="BI128" s="215">
        <f>IF(N128="nulová",J128,0)</f>
        <v>0</v>
      </c>
      <c r="BJ128" s="15" t="s">
        <v>80</v>
      </c>
      <c r="BK128" s="215">
        <f>ROUND(I128*H128,2)</f>
        <v>0</v>
      </c>
      <c r="BL128" s="15" t="s">
        <v>204</v>
      </c>
      <c r="BM128" s="15" t="s">
        <v>1055</v>
      </c>
    </row>
    <row r="129" s="1" customFormat="1" ht="16.5" customHeight="1">
      <c r="B129" s="36"/>
      <c r="C129" s="204" t="s">
        <v>290</v>
      </c>
      <c r="D129" s="204" t="s">
        <v>133</v>
      </c>
      <c r="E129" s="205" t="s">
        <v>1056</v>
      </c>
      <c r="F129" s="206" t="s">
        <v>1057</v>
      </c>
      <c r="G129" s="207" t="s">
        <v>153</v>
      </c>
      <c r="H129" s="208">
        <v>6</v>
      </c>
      <c r="I129" s="209"/>
      <c r="J129" s="210">
        <f>ROUND(I129*H129,2)</f>
        <v>0</v>
      </c>
      <c r="K129" s="206" t="s">
        <v>1</v>
      </c>
      <c r="L129" s="41"/>
      <c r="M129" s="211" t="s">
        <v>1</v>
      </c>
      <c r="N129" s="212" t="s">
        <v>43</v>
      </c>
      <c r="O129" s="77"/>
      <c r="P129" s="213">
        <f>O129*H129</f>
        <v>0</v>
      </c>
      <c r="Q129" s="213">
        <v>0</v>
      </c>
      <c r="R129" s="213">
        <f>Q129*H129</f>
        <v>0</v>
      </c>
      <c r="S129" s="213">
        <v>0</v>
      </c>
      <c r="T129" s="214">
        <f>S129*H129</f>
        <v>0</v>
      </c>
      <c r="AR129" s="15" t="s">
        <v>204</v>
      </c>
      <c r="AT129" s="15" t="s">
        <v>133</v>
      </c>
      <c r="AU129" s="15" t="s">
        <v>82</v>
      </c>
      <c r="AY129" s="15" t="s">
        <v>130</v>
      </c>
      <c r="BE129" s="215">
        <f>IF(N129="základní",J129,0)</f>
        <v>0</v>
      </c>
      <c r="BF129" s="215">
        <f>IF(N129="snížená",J129,0)</f>
        <v>0</v>
      </c>
      <c r="BG129" s="215">
        <f>IF(N129="zákl. přenesená",J129,0)</f>
        <v>0</v>
      </c>
      <c r="BH129" s="215">
        <f>IF(N129="sníž. přenesená",J129,0)</f>
        <v>0</v>
      </c>
      <c r="BI129" s="215">
        <f>IF(N129="nulová",J129,0)</f>
        <v>0</v>
      </c>
      <c r="BJ129" s="15" t="s">
        <v>80</v>
      </c>
      <c r="BK129" s="215">
        <f>ROUND(I129*H129,2)</f>
        <v>0</v>
      </c>
      <c r="BL129" s="15" t="s">
        <v>204</v>
      </c>
      <c r="BM129" s="15" t="s">
        <v>1058</v>
      </c>
    </row>
    <row r="130" s="1" customFormat="1" ht="16.5" customHeight="1">
      <c r="B130" s="36"/>
      <c r="C130" s="204" t="s">
        <v>295</v>
      </c>
      <c r="D130" s="204" t="s">
        <v>133</v>
      </c>
      <c r="E130" s="205" t="s">
        <v>1059</v>
      </c>
      <c r="F130" s="206" t="s">
        <v>1060</v>
      </c>
      <c r="G130" s="207" t="s">
        <v>153</v>
      </c>
      <c r="H130" s="208">
        <v>12</v>
      </c>
      <c r="I130" s="209"/>
      <c r="J130" s="210">
        <f>ROUND(I130*H130,2)</f>
        <v>0</v>
      </c>
      <c r="K130" s="206" t="s">
        <v>1</v>
      </c>
      <c r="L130" s="41"/>
      <c r="M130" s="211" t="s">
        <v>1</v>
      </c>
      <c r="N130" s="212" t="s">
        <v>43</v>
      </c>
      <c r="O130" s="77"/>
      <c r="P130" s="213">
        <f>O130*H130</f>
        <v>0</v>
      </c>
      <c r="Q130" s="213">
        <v>0</v>
      </c>
      <c r="R130" s="213">
        <f>Q130*H130</f>
        <v>0</v>
      </c>
      <c r="S130" s="213">
        <v>0</v>
      </c>
      <c r="T130" s="214">
        <f>S130*H130</f>
        <v>0</v>
      </c>
      <c r="AR130" s="15" t="s">
        <v>204</v>
      </c>
      <c r="AT130" s="15" t="s">
        <v>133</v>
      </c>
      <c r="AU130" s="15" t="s">
        <v>82</v>
      </c>
      <c r="AY130" s="15" t="s">
        <v>130</v>
      </c>
      <c r="BE130" s="215">
        <f>IF(N130="základní",J130,0)</f>
        <v>0</v>
      </c>
      <c r="BF130" s="215">
        <f>IF(N130="snížená",J130,0)</f>
        <v>0</v>
      </c>
      <c r="BG130" s="215">
        <f>IF(N130="zákl. přenesená",J130,0)</f>
        <v>0</v>
      </c>
      <c r="BH130" s="215">
        <f>IF(N130="sníž. přenesená",J130,0)</f>
        <v>0</v>
      </c>
      <c r="BI130" s="215">
        <f>IF(N130="nulová",J130,0)</f>
        <v>0</v>
      </c>
      <c r="BJ130" s="15" t="s">
        <v>80</v>
      </c>
      <c r="BK130" s="215">
        <f>ROUND(I130*H130,2)</f>
        <v>0</v>
      </c>
      <c r="BL130" s="15" t="s">
        <v>204</v>
      </c>
      <c r="BM130" s="15" t="s">
        <v>1061</v>
      </c>
    </row>
    <row r="131" s="1" customFormat="1" ht="16.5" customHeight="1">
      <c r="B131" s="36"/>
      <c r="C131" s="204" t="s">
        <v>299</v>
      </c>
      <c r="D131" s="204" t="s">
        <v>133</v>
      </c>
      <c r="E131" s="205" t="s">
        <v>1062</v>
      </c>
      <c r="F131" s="206" t="s">
        <v>1063</v>
      </c>
      <c r="G131" s="207" t="s">
        <v>153</v>
      </c>
      <c r="H131" s="208">
        <v>7</v>
      </c>
      <c r="I131" s="209"/>
      <c r="J131" s="210">
        <f>ROUND(I131*H131,2)</f>
        <v>0</v>
      </c>
      <c r="K131" s="206" t="s">
        <v>1</v>
      </c>
      <c r="L131" s="41"/>
      <c r="M131" s="211" t="s">
        <v>1</v>
      </c>
      <c r="N131" s="212" t="s">
        <v>43</v>
      </c>
      <c r="O131" s="77"/>
      <c r="P131" s="213">
        <f>O131*H131</f>
        <v>0</v>
      </c>
      <c r="Q131" s="213">
        <v>0</v>
      </c>
      <c r="R131" s="213">
        <f>Q131*H131</f>
        <v>0</v>
      </c>
      <c r="S131" s="213">
        <v>0</v>
      </c>
      <c r="T131" s="214">
        <f>S131*H131</f>
        <v>0</v>
      </c>
      <c r="AR131" s="15" t="s">
        <v>204</v>
      </c>
      <c r="AT131" s="15" t="s">
        <v>133</v>
      </c>
      <c r="AU131" s="15" t="s">
        <v>82</v>
      </c>
      <c r="AY131" s="15" t="s">
        <v>130</v>
      </c>
      <c r="BE131" s="215">
        <f>IF(N131="základní",J131,0)</f>
        <v>0</v>
      </c>
      <c r="BF131" s="215">
        <f>IF(N131="snížená",J131,0)</f>
        <v>0</v>
      </c>
      <c r="BG131" s="215">
        <f>IF(N131="zákl. přenesená",J131,0)</f>
        <v>0</v>
      </c>
      <c r="BH131" s="215">
        <f>IF(N131="sníž. přenesená",J131,0)</f>
        <v>0</v>
      </c>
      <c r="BI131" s="215">
        <f>IF(N131="nulová",J131,0)</f>
        <v>0</v>
      </c>
      <c r="BJ131" s="15" t="s">
        <v>80</v>
      </c>
      <c r="BK131" s="215">
        <f>ROUND(I131*H131,2)</f>
        <v>0</v>
      </c>
      <c r="BL131" s="15" t="s">
        <v>204</v>
      </c>
      <c r="BM131" s="15" t="s">
        <v>1064</v>
      </c>
    </row>
    <row r="132" s="1" customFormat="1" ht="16.5" customHeight="1">
      <c r="B132" s="36"/>
      <c r="C132" s="204" t="s">
        <v>303</v>
      </c>
      <c r="D132" s="204" t="s">
        <v>133</v>
      </c>
      <c r="E132" s="205" t="s">
        <v>1065</v>
      </c>
      <c r="F132" s="206" t="s">
        <v>1066</v>
      </c>
      <c r="G132" s="207" t="s">
        <v>153</v>
      </c>
      <c r="H132" s="208">
        <v>5</v>
      </c>
      <c r="I132" s="209"/>
      <c r="J132" s="210">
        <f>ROUND(I132*H132,2)</f>
        <v>0</v>
      </c>
      <c r="K132" s="206" t="s">
        <v>1</v>
      </c>
      <c r="L132" s="41"/>
      <c r="M132" s="211" t="s">
        <v>1</v>
      </c>
      <c r="N132" s="212" t="s">
        <v>43</v>
      </c>
      <c r="O132" s="77"/>
      <c r="P132" s="213">
        <f>O132*H132</f>
        <v>0</v>
      </c>
      <c r="Q132" s="213">
        <v>0</v>
      </c>
      <c r="R132" s="213">
        <f>Q132*H132</f>
        <v>0</v>
      </c>
      <c r="S132" s="213">
        <v>0</v>
      </c>
      <c r="T132" s="214">
        <f>S132*H132</f>
        <v>0</v>
      </c>
      <c r="AR132" s="15" t="s">
        <v>204</v>
      </c>
      <c r="AT132" s="15" t="s">
        <v>133</v>
      </c>
      <c r="AU132" s="15" t="s">
        <v>82</v>
      </c>
      <c r="AY132" s="15" t="s">
        <v>130</v>
      </c>
      <c r="BE132" s="215">
        <f>IF(N132="základní",J132,0)</f>
        <v>0</v>
      </c>
      <c r="BF132" s="215">
        <f>IF(N132="snížená",J132,0)</f>
        <v>0</v>
      </c>
      <c r="BG132" s="215">
        <f>IF(N132="zákl. přenesená",J132,0)</f>
        <v>0</v>
      </c>
      <c r="BH132" s="215">
        <f>IF(N132="sníž. přenesená",J132,0)</f>
        <v>0</v>
      </c>
      <c r="BI132" s="215">
        <f>IF(N132="nulová",J132,0)</f>
        <v>0</v>
      </c>
      <c r="BJ132" s="15" t="s">
        <v>80</v>
      </c>
      <c r="BK132" s="215">
        <f>ROUND(I132*H132,2)</f>
        <v>0</v>
      </c>
      <c r="BL132" s="15" t="s">
        <v>204</v>
      </c>
      <c r="BM132" s="15" t="s">
        <v>1067</v>
      </c>
    </row>
    <row r="133" s="1" customFormat="1" ht="16.5" customHeight="1">
      <c r="B133" s="36"/>
      <c r="C133" s="204" t="s">
        <v>309</v>
      </c>
      <c r="D133" s="204" t="s">
        <v>133</v>
      </c>
      <c r="E133" s="205" t="s">
        <v>1068</v>
      </c>
      <c r="F133" s="206" t="s">
        <v>1069</v>
      </c>
      <c r="G133" s="207" t="s">
        <v>136</v>
      </c>
      <c r="H133" s="208">
        <v>0.5</v>
      </c>
      <c r="I133" s="209"/>
      <c r="J133" s="210">
        <f>ROUND(I133*H133,2)</f>
        <v>0</v>
      </c>
      <c r="K133" s="206" t="s">
        <v>1</v>
      </c>
      <c r="L133" s="41"/>
      <c r="M133" s="211" t="s">
        <v>1</v>
      </c>
      <c r="N133" s="212" t="s">
        <v>43</v>
      </c>
      <c r="O133" s="77"/>
      <c r="P133" s="213">
        <f>O133*H133</f>
        <v>0</v>
      </c>
      <c r="Q133" s="213">
        <v>0</v>
      </c>
      <c r="R133" s="213">
        <f>Q133*H133</f>
        <v>0</v>
      </c>
      <c r="S133" s="213">
        <v>0</v>
      </c>
      <c r="T133" s="214">
        <f>S133*H133</f>
        <v>0</v>
      </c>
      <c r="AR133" s="15" t="s">
        <v>204</v>
      </c>
      <c r="AT133" s="15" t="s">
        <v>133</v>
      </c>
      <c r="AU133" s="15" t="s">
        <v>82</v>
      </c>
      <c r="AY133" s="15" t="s">
        <v>130</v>
      </c>
      <c r="BE133" s="215">
        <f>IF(N133="základní",J133,0)</f>
        <v>0</v>
      </c>
      <c r="BF133" s="215">
        <f>IF(N133="snížená",J133,0)</f>
        <v>0</v>
      </c>
      <c r="BG133" s="215">
        <f>IF(N133="zákl. přenesená",J133,0)</f>
        <v>0</v>
      </c>
      <c r="BH133" s="215">
        <f>IF(N133="sníž. přenesená",J133,0)</f>
        <v>0</v>
      </c>
      <c r="BI133" s="215">
        <f>IF(N133="nulová",J133,0)</f>
        <v>0</v>
      </c>
      <c r="BJ133" s="15" t="s">
        <v>80</v>
      </c>
      <c r="BK133" s="215">
        <f>ROUND(I133*H133,2)</f>
        <v>0</v>
      </c>
      <c r="BL133" s="15" t="s">
        <v>204</v>
      </c>
      <c r="BM133" s="15" t="s">
        <v>1070</v>
      </c>
    </row>
    <row r="134" s="10" customFormat="1" ht="22.8" customHeight="1">
      <c r="B134" s="188"/>
      <c r="C134" s="189"/>
      <c r="D134" s="190" t="s">
        <v>71</v>
      </c>
      <c r="E134" s="202" t="s">
        <v>873</v>
      </c>
      <c r="F134" s="202" t="s">
        <v>874</v>
      </c>
      <c r="G134" s="189"/>
      <c r="H134" s="189"/>
      <c r="I134" s="192"/>
      <c r="J134" s="203">
        <f>BK134</f>
        <v>0</v>
      </c>
      <c r="K134" s="189"/>
      <c r="L134" s="194"/>
      <c r="M134" s="195"/>
      <c r="N134" s="196"/>
      <c r="O134" s="196"/>
      <c r="P134" s="197">
        <f>SUM(P135:P137)</f>
        <v>0</v>
      </c>
      <c r="Q134" s="196"/>
      <c r="R134" s="197">
        <f>SUM(R135:R137)</f>
        <v>0</v>
      </c>
      <c r="S134" s="196"/>
      <c r="T134" s="198">
        <f>SUM(T135:T137)</f>
        <v>0</v>
      </c>
      <c r="AR134" s="199" t="s">
        <v>82</v>
      </c>
      <c r="AT134" s="200" t="s">
        <v>71</v>
      </c>
      <c r="AU134" s="200" t="s">
        <v>80</v>
      </c>
      <c r="AY134" s="199" t="s">
        <v>130</v>
      </c>
      <c r="BK134" s="201">
        <f>SUM(BK135:BK137)</f>
        <v>0</v>
      </c>
    </row>
    <row r="135" s="1" customFormat="1" ht="16.5" customHeight="1">
      <c r="B135" s="36"/>
      <c r="C135" s="204" t="s">
        <v>313</v>
      </c>
      <c r="D135" s="204" t="s">
        <v>133</v>
      </c>
      <c r="E135" s="205" t="s">
        <v>1071</v>
      </c>
      <c r="F135" s="206" t="s">
        <v>1072</v>
      </c>
      <c r="G135" s="207" t="s">
        <v>153</v>
      </c>
      <c r="H135" s="208">
        <v>2</v>
      </c>
      <c r="I135" s="209"/>
      <c r="J135" s="210">
        <f>ROUND(I135*H135,2)</f>
        <v>0</v>
      </c>
      <c r="K135" s="206" t="s">
        <v>1</v>
      </c>
      <c r="L135" s="41"/>
      <c r="M135" s="211" t="s">
        <v>1</v>
      </c>
      <c r="N135" s="212" t="s">
        <v>43</v>
      </c>
      <c r="O135" s="77"/>
      <c r="P135" s="213">
        <f>O135*H135</f>
        <v>0</v>
      </c>
      <c r="Q135" s="213">
        <v>0</v>
      </c>
      <c r="R135" s="213">
        <f>Q135*H135</f>
        <v>0</v>
      </c>
      <c r="S135" s="213">
        <v>0</v>
      </c>
      <c r="T135" s="214">
        <f>S135*H135</f>
        <v>0</v>
      </c>
      <c r="AR135" s="15" t="s">
        <v>204</v>
      </c>
      <c r="AT135" s="15" t="s">
        <v>133</v>
      </c>
      <c r="AU135" s="15" t="s">
        <v>82</v>
      </c>
      <c r="AY135" s="15" t="s">
        <v>130</v>
      </c>
      <c r="BE135" s="215">
        <f>IF(N135="základní",J135,0)</f>
        <v>0</v>
      </c>
      <c r="BF135" s="215">
        <f>IF(N135="snížená",J135,0)</f>
        <v>0</v>
      </c>
      <c r="BG135" s="215">
        <f>IF(N135="zákl. přenesená",J135,0)</f>
        <v>0</v>
      </c>
      <c r="BH135" s="215">
        <f>IF(N135="sníž. přenesená",J135,0)</f>
        <v>0</v>
      </c>
      <c r="BI135" s="215">
        <f>IF(N135="nulová",J135,0)</f>
        <v>0</v>
      </c>
      <c r="BJ135" s="15" t="s">
        <v>80</v>
      </c>
      <c r="BK135" s="215">
        <f>ROUND(I135*H135,2)</f>
        <v>0</v>
      </c>
      <c r="BL135" s="15" t="s">
        <v>204</v>
      </c>
      <c r="BM135" s="15" t="s">
        <v>1073</v>
      </c>
    </row>
    <row r="136" s="1" customFormat="1" ht="16.5" customHeight="1">
      <c r="B136" s="36"/>
      <c r="C136" s="204" t="s">
        <v>319</v>
      </c>
      <c r="D136" s="204" t="s">
        <v>133</v>
      </c>
      <c r="E136" s="205" t="s">
        <v>1074</v>
      </c>
      <c r="F136" s="206" t="s">
        <v>1075</v>
      </c>
      <c r="G136" s="207" t="s">
        <v>153</v>
      </c>
      <c r="H136" s="208">
        <v>4</v>
      </c>
      <c r="I136" s="209"/>
      <c r="J136" s="210">
        <f>ROUND(I136*H136,2)</f>
        <v>0</v>
      </c>
      <c r="K136" s="206" t="s">
        <v>1</v>
      </c>
      <c r="L136" s="41"/>
      <c r="M136" s="211" t="s">
        <v>1</v>
      </c>
      <c r="N136" s="212" t="s">
        <v>43</v>
      </c>
      <c r="O136" s="77"/>
      <c r="P136" s="213">
        <f>O136*H136</f>
        <v>0</v>
      </c>
      <c r="Q136" s="213">
        <v>0</v>
      </c>
      <c r="R136" s="213">
        <f>Q136*H136</f>
        <v>0</v>
      </c>
      <c r="S136" s="213">
        <v>0</v>
      </c>
      <c r="T136" s="214">
        <f>S136*H136</f>
        <v>0</v>
      </c>
      <c r="AR136" s="15" t="s">
        <v>204</v>
      </c>
      <c r="AT136" s="15" t="s">
        <v>133</v>
      </c>
      <c r="AU136" s="15" t="s">
        <v>82</v>
      </c>
      <c r="AY136" s="15" t="s">
        <v>130</v>
      </c>
      <c r="BE136" s="215">
        <f>IF(N136="základní",J136,0)</f>
        <v>0</v>
      </c>
      <c r="BF136" s="215">
        <f>IF(N136="snížená",J136,0)</f>
        <v>0</v>
      </c>
      <c r="BG136" s="215">
        <f>IF(N136="zákl. přenesená",J136,0)</f>
        <v>0</v>
      </c>
      <c r="BH136" s="215">
        <f>IF(N136="sníž. přenesená",J136,0)</f>
        <v>0</v>
      </c>
      <c r="BI136" s="215">
        <f>IF(N136="nulová",J136,0)</f>
        <v>0</v>
      </c>
      <c r="BJ136" s="15" t="s">
        <v>80</v>
      </c>
      <c r="BK136" s="215">
        <f>ROUND(I136*H136,2)</f>
        <v>0</v>
      </c>
      <c r="BL136" s="15" t="s">
        <v>204</v>
      </c>
      <c r="BM136" s="15" t="s">
        <v>1076</v>
      </c>
    </row>
    <row r="137" s="1" customFormat="1" ht="16.5" customHeight="1">
      <c r="B137" s="36"/>
      <c r="C137" s="204" t="s">
        <v>323</v>
      </c>
      <c r="D137" s="204" t="s">
        <v>133</v>
      </c>
      <c r="E137" s="205" t="s">
        <v>1077</v>
      </c>
      <c r="F137" s="206" t="s">
        <v>1078</v>
      </c>
      <c r="G137" s="207" t="s">
        <v>136</v>
      </c>
      <c r="H137" s="208">
        <v>0.097000000000000003</v>
      </c>
      <c r="I137" s="209"/>
      <c r="J137" s="210">
        <f>ROUND(I137*H137,2)</f>
        <v>0</v>
      </c>
      <c r="K137" s="206" t="s">
        <v>1</v>
      </c>
      <c r="L137" s="41"/>
      <c r="M137" s="211" t="s">
        <v>1</v>
      </c>
      <c r="N137" s="212" t="s">
        <v>43</v>
      </c>
      <c r="O137" s="77"/>
      <c r="P137" s="213">
        <f>O137*H137</f>
        <v>0</v>
      </c>
      <c r="Q137" s="213">
        <v>0</v>
      </c>
      <c r="R137" s="213">
        <f>Q137*H137</f>
        <v>0</v>
      </c>
      <c r="S137" s="213">
        <v>0</v>
      </c>
      <c r="T137" s="214">
        <f>S137*H137</f>
        <v>0</v>
      </c>
      <c r="AR137" s="15" t="s">
        <v>204</v>
      </c>
      <c r="AT137" s="15" t="s">
        <v>133</v>
      </c>
      <c r="AU137" s="15" t="s">
        <v>82</v>
      </c>
      <c r="AY137" s="15" t="s">
        <v>130</v>
      </c>
      <c r="BE137" s="215">
        <f>IF(N137="základní",J137,0)</f>
        <v>0</v>
      </c>
      <c r="BF137" s="215">
        <f>IF(N137="snížená",J137,0)</f>
        <v>0</v>
      </c>
      <c r="BG137" s="215">
        <f>IF(N137="zákl. přenesená",J137,0)</f>
        <v>0</v>
      </c>
      <c r="BH137" s="215">
        <f>IF(N137="sníž. přenesená",J137,0)</f>
        <v>0</v>
      </c>
      <c r="BI137" s="215">
        <f>IF(N137="nulová",J137,0)</f>
        <v>0</v>
      </c>
      <c r="BJ137" s="15" t="s">
        <v>80</v>
      </c>
      <c r="BK137" s="215">
        <f>ROUND(I137*H137,2)</f>
        <v>0</v>
      </c>
      <c r="BL137" s="15" t="s">
        <v>204</v>
      </c>
      <c r="BM137" s="15" t="s">
        <v>1079</v>
      </c>
    </row>
    <row r="138" s="10" customFormat="1" ht="22.8" customHeight="1">
      <c r="B138" s="188"/>
      <c r="C138" s="189"/>
      <c r="D138" s="190" t="s">
        <v>71</v>
      </c>
      <c r="E138" s="202" t="s">
        <v>1080</v>
      </c>
      <c r="F138" s="202" t="s">
        <v>1081</v>
      </c>
      <c r="G138" s="189"/>
      <c r="H138" s="189"/>
      <c r="I138" s="192"/>
      <c r="J138" s="203">
        <f>BK138</f>
        <v>0</v>
      </c>
      <c r="K138" s="189"/>
      <c r="L138" s="194"/>
      <c r="M138" s="195"/>
      <c r="N138" s="196"/>
      <c r="O138" s="196"/>
      <c r="P138" s="197">
        <f>P139</f>
        <v>0</v>
      </c>
      <c r="Q138" s="196"/>
      <c r="R138" s="197">
        <f>R139</f>
        <v>0</v>
      </c>
      <c r="S138" s="196"/>
      <c r="T138" s="198">
        <f>T139</f>
        <v>0</v>
      </c>
      <c r="AR138" s="199" t="s">
        <v>82</v>
      </c>
      <c r="AT138" s="200" t="s">
        <v>71</v>
      </c>
      <c r="AU138" s="200" t="s">
        <v>80</v>
      </c>
      <c r="AY138" s="199" t="s">
        <v>130</v>
      </c>
      <c r="BK138" s="201">
        <f>BK139</f>
        <v>0</v>
      </c>
    </row>
    <row r="139" s="1" customFormat="1" ht="16.5" customHeight="1">
      <c r="B139" s="36"/>
      <c r="C139" s="204" t="s">
        <v>327</v>
      </c>
      <c r="D139" s="204" t="s">
        <v>133</v>
      </c>
      <c r="E139" s="205" t="s">
        <v>1082</v>
      </c>
      <c r="F139" s="206" t="s">
        <v>1083</v>
      </c>
      <c r="G139" s="207" t="s">
        <v>1084</v>
      </c>
      <c r="H139" s="208">
        <v>80</v>
      </c>
      <c r="I139" s="209"/>
      <c r="J139" s="210">
        <f>ROUND(I139*H139,2)</f>
        <v>0</v>
      </c>
      <c r="K139" s="206" t="s">
        <v>1</v>
      </c>
      <c r="L139" s="41"/>
      <c r="M139" s="211" t="s">
        <v>1</v>
      </c>
      <c r="N139" s="212" t="s">
        <v>43</v>
      </c>
      <c r="O139" s="77"/>
      <c r="P139" s="213">
        <f>O139*H139</f>
        <v>0</v>
      </c>
      <c r="Q139" s="213">
        <v>0</v>
      </c>
      <c r="R139" s="213">
        <f>Q139*H139</f>
        <v>0</v>
      </c>
      <c r="S139" s="213">
        <v>0</v>
      </c>
      <c r="T139" s="214">
        <f>S139*H139</f>
        <v>0</v>
      </c>
      <c r="AR139" s="15" t="s">
        <v>204</v>
      </c>
      <c r="AT139" s="15" t="s">
        <v>133</v>
      </c>
      <c r="AU139" s="15" t="s">
        <v>82</v>
      </c>
      <c r="AY139" s="15" t="s">
        <v>130</v>
      </c>
      <c r="BE139" s="215">
        <f>IF(N139="základní",J139,0)</f>
        <v>0</v>
      </c>
      <c r="BF139" s="215">
        <f>IF(N139="snížená",J139,0)</f>
        <v>0</v>
      </c>
      <c r="BG139" s="215">
        <f>IF(N139="zákl. přenesená",J139,0)</f>
        <v>0</v>
      </c>
      <c r="BH139" s="215">
        <f>IF(N139="sníž. přenesená",J139,0)</f>
        <v>0</v>
      </c>
      <c r="BI139" s="215">
        <f>IF(N139="nulová",J139,0)</f>
        <v>0</v>
      </c>
      <c r="BJ139" s="15" t="s">
        <v>80</v>
      </c>
      <c r="BK139" s="215">
        <f>ROUND(I139*H139,2)</f>
        <v>0</v>
      </c>
      <c r="BL139" s="15" t="s">
        <v>204</v>
      </c>
      <c r="BM139" s="15" t="s">
        <v>1085</v>
      </c>
    </row>
    <row r="140" s="10" customFormat="1" ht="25.92" customHeight="1">
      <c r="B140" s="188"/>
      <c r="C140" s="189"/>
      <c r="D140" s="190" t="s">
        <v>71</v>
      </c>
      <c r="E140" s="191" t="s">
        <v>1086</v>
      </c>
      <c r="F140" s="191" t="s">
        <v>1087</v>
      </c>
      <c r="G140" s="189"/>
      <c r="H140" s="189"/>
      <c r="I140" s="192"/>
      <c r="J140" s="193">
        <f>BK140</f>
        <v>0</v>
      </c>
      <c r="K140" s="189"/>
      <c r="L140" s="194"/>
      <c r="M140" s="195"/>
      <c r="N140" s="196"/>
      <c r="O140" s="196"/>
      <c r="P140" s="197">
        <f>P141</f>
        <v>0</v>
      </c>
      <c r="Q140" s="196"/>
      <c r="R140" s="197">
        <f>R141</f>
        <v>0</v>
      </c>
      <c r="S140" s="196"/>
      <c r="T140" s="198">
        <f>T141</f>
        <v>0</v>
      </c>
      <c r="AR140" s="199" t="s">
        <v>155</v>
      </c>
      <c r="AT140" s="200" t="s">
        <v>71</v>
      </c>
      <c r="AU140" s="200" t="s">
        <v>72</v>
      </c>
      <c r="AY140" s="199" t="s">
        <v>130</v>
      </c>
      <c r="BK140" s="201">
        <f>BK141</f>
        <v>0</v>
      </c>
    </row>
    <row r="141" s="10" customFormat="1" ht="22.8" customHeight="1">
      <c r="B141" s="188"/>
      <c r="C141" s="189"/>
      <c r="D141" s="190" t="s">
        <v>71</v>
      </c>
      <c r="E141" s="202" t="s">
        <v>1088</v>
      </c>
      <c r="F141" s="202" t="s">
        <v>1089</v>
      </c>
      <c r="G141" s="189"/>
      <c r="H141" s="189"/>
      <c r="I141" s="192"/>
      <c r="J141" s="203">
        <f>BK141</f>
        <v>0</v>
      </c>
      <c r="K141" s="189"/>
      <c r="L141" s="194"/>
      <c r="M141" s="195"/>
      <c r="N141" s="196"/>
      <c r="O141" s="196"/>
      <c r="P141" s="197">
        <f>P142</f>
        <v>0</v>
      </c>
      <c r="Q141" s="196"/>
      <c r="R141" s="197">
        <f>R142</f>
        <v>0</v>
      </c>
      <c r="S141" s="196"/>
      <c r="T141" s="198">
        <f>T142</f>
        <v>0</v>
      </c>
      <c r="AR141" s="199" t="s">
        <v>155</v>
      </c>
      <c r="AT141" s="200" t="s">
        <v>71</v>
      </c>
      <c r="AU141" s="200" t="s">
        <v>80</v>
      </c>
      <c r="AY141" s="199" t="s">
        <v>130</v>
      </c>
      <c r="BK141" s="201">
        <f>BK142</f>
        <v>0</v>
      </c>
    </row>
    <row r="142" s="1" customFormat="1" ht="22.5" customHeight="1">
      <c r="B142" s="36"/>
      <c r="C142" s="204" t="s">
        <v>331</v>
      </c>
      <c r="D142" s="204" t="s">
        <v>133</v>
      </c>
      <c r="E142" s="205" t="s">
        <v>1090</v>
      </c>
      <c r="F142" s="206" t="s">
        <v>1091</v>
      </c>
      <c r="G142" s="207" t="s">
        <v>499</v>
      </c>
      <c r="H142" s="208">
        <v>1</v>
      </c>
      <c r="I142" s="209"/>
      <c r="J142" s="210">
        <f>ROUND(I142*H142,2)</f>
        <v>0</v>
      </c>
      <c r="K142" s="206" t="s">
        <v>1</v>
      </c>
      <c r="L142" s="41"/>
      <c r="M142" s="259" t="s">
        <v>1</v>
      </c>
      <c r="N142" s="260" t="s">
        <v>43</v>
      </c>
      <c r="O142" s="261"/>
      <c r="P142" s="262">
        <f>O142*H142</f>
        <v>0</v>
      </c>
      <c r="Q142" s="262">
        <v>0</v>
      </c>
      <c r="R142" s="262">
        <f>Q142*H142</f>
        <v>0</v>
      </c>
      <c r="S142" s="262">
        <v>0</v>
      </c>
      <c r="T142" s="263">
        <f>S142*H142</f>
        <v>0</v>
      </c>
      <c r="AR142" s="15" t="s">
        <v>1092</v>
      </c>
      <c r="AT142" s="15" t="s">
        <v>133</v>
      </c>
      <c r="AU142" s="15" t="s">
        <v>82</v>
      </c>
      <c r="AY142" s="15" t="s">
        <v>130</v>
      </c>
      <c r="BE142" s="215">
        <f>IF(N142="základní",J142,0)</f>
        <v>0</v>
      </c>
      <c r="BF142" s="215">
        <f>IF(N142="snížená",J142,0)</f>
        <v>0</v>
      </c>
      <c r="BG142" s="215">
        <f>IF(N142="zákl. přenesená",J142,0)</f>
        <v>0</v>
      </c>
      <c r="BH142" s="215">
        <f>IF(N142="sníž. přenesená",J142,0)</f>
        <v>0</v>
      </c>
      <c r="BI142" s="215">
        <f>IF(N142="nulová",J142,0)</f>
        <v>0</v>
      </c>
      <c r="BJ142" s="15" t="s">
        <v>80</v>
      </c>
      <c r="BK142" s="215">
        <f>ROUND(I142*H142,2)</f>
        <v>0</v>
      </c>
      <c r="BL142" s="15" t="s">
        <v>1092</v>
      </c>
      <c r="BM142" s="15" t="s">
        <v>1093</v>
      </c>
    </row>
    <row r="143" s="1" customFormat="1" ht="6.96" customHeight="1">
      <c r="B143" s="55"/>
      <c r="C143" s="56"/>
      <c r="D143" s="56"/>
      <c r="E143" s="56"/>
      <c r="F143" s="56"/>
      <c r="G143" s="56"/>
      <c r="H143" s="56"/>
      <c r="I143" s="153"/>
      <c r="J143" s="56"/>
      <c r="K143" s="56"/>
      <c r="L143" s="41"/>
    </row>
  </sheetData>
  <sheetProtection sheet="1" autoFilter="0" formatColumns="0" formatRows="0" objects="1" scenarios="1" spinCount="100000" saltValue="gmHZHl8WFsYVqpq0idPhc2gP0kzM9xoy7QdnXTMoOa8v1ajG47hhPjLEfKzx3iE6gR1/E08V2ePwr/M1fVfUXA==" hashValue="dvCzpFsR5qVNpI6LySzA4Fbgt7a06qynHfRcy038949uAMW+Xqp4qU5iUGgC+ianZi3Cbq1M7OKIGXvDtkk1yw==" algorithmName="SHA-512" password="CC35"/>
  <autoFilter ref="C88:K142"/>
  <mergeCells count="9">
    <mergeCell ref="E7:H7"/>
    <mergeCell ref="E9:H9"/>
    <mergeCell ref="E18:H18"/>
    <mergeCell ref="E27:H27"/>
    <mergeCell ref="E48:H48"/>
    <mergeCell ref="E50:H50"/>
    <mergeCell ref="E79:H79"/>
    <mergeCell ref="E81:H81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14.17" style="122" customWidth="1"/>
    <col min="10" max="10" width="23.5" customWidth="1"/>
    <col min="11" max="11" width="15.5" hidden="1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5" t="s">
        <v>91</v>
      </c>
    </row>
    <row r="3" ht="6.96" customHeight="1">
      <c r="B3" s="123"/>
      <c r="C3" s="124"/>
      <c r="D3" s="124"/>
      <c r="E3" s="124"/>
      <c r="F3" s="124"/>
      <c r="G3" s="124"/>
      <c r="H3" s="124"/>
      <c r="I3" s="125"/>
      <c r="J3" s="124"/>
      <c r="K3" s="124"/>
      <c r="L3" s="18"/>
      <c r="AT3" s="15" t="s">
        <v>82</v>
      </c>
    </row>
    <row r="4" ht="24.96" customHeight="1">
      <c r="B4" s="18"/>
      <c r="D4" s="126" t="s">
        <v>98</v>
      </c>
      <c r="L4" s="18"/>
      <c r="M4" s="22" t="s">
        <v>10</v>
      </c>
      <c r="AT4" s="15" t="s">
        <v>4</v>
      </c>
    </row>
    <row r="5" ht="6.96" customHeight="1">
      <c r="B5" s="18"/>
      <c r="L5" s="18"/>
    </row>
    <row r="6" ht="12" customHeight="1">
      <c r="B6" s="18"/>
      <c r="D6" s="127" t="s">
        <v>16</v>
      </c>
      <c r="L6" s="18"/>
    </row>
    <row r="7" ht="16.5" customHeight="1">
      <c r="B7" s="18"/>
      <c r="E7" s="128" t="str">
        <f>'Rekapitulace stavby'!K6</f>
        <v>MÚ Horažďovice - energetická úsporná opatření čp. 1, 2 a 3 - rkce kotelny</v>
      </c>
      <c r="F7" s="127"/>
      <c r="G7" s="127"/>
      <c r="H7" s="127"/>
      <c r="L7" s="18"/>
    </row>
    <row r="8" s="1" customFormat="1" ht="12" customHeight="1">
      <c r="B8" s="41"/>
      <c r="D8" s="127" t="s">
        <v>99</v>
      </c>
      <c r="I8" s="129"/>
      <c r="L8" s="41"/>
    </row>
    <row r="9" s="1" customFormat="1" ht="36.96" customHeight="1">
      <c r="B9" s="41"/>
      <c r="E9" s="130" t="s">
        <v>1094</v>
      </c>
      <c r="F9" s="1"/>
      <c r="G9" s="1"/>
      <c r="H9" s="1"/>
      <c r="I9" s="129"/>
      <c r="L9" s="41"/>
    </row>
    <row r="10" s="1" customFormat="1">
      <c r="B10" s="41"/>
      <c r="I10" s="129"/>
      <c r="L10" s="41"/>
    </row>
    <row r="11" s="1" customFormat="1" ht="12" customHeight="1">
      <c r="B11" s="41"/>
      <c r="D11" s="127" t="s">
        <v>18</v>
      </c>
      <c r="F11" s="15" t="s">
        <v>1</v>
      </c>
      <c r="I11" s="131" t="s">
        <v>19</v>
      </c>
      <c r="J11" s="15" t="s">
        <v>1</v>
      </c>
      <c r="L11" s="41"/>
    </row>
    <row r="12" s="1" customFormat="1" ht="12" customHeight="1">
      <c r="B12" s="41"/>
      <c r="D12" s="127" t="s">
        <v>20</v>
      </c>
      <c r="F12" s="15" t="s">
        <v>21</v>
      </c>
      <c r="I12" s="131" t="s">
        <v>22</v>
      </c>
      <c r="J12" s="132" t="str">
        <f>'Rekapitulace stavby'!AN8</f>
        <v>11. 1. 2019</v>
      </c>
      <c r="L12" s="41"/>
    </row>
    <row r="13" s="1" customFormat="1" ht="10.8" customHeight="1">
      <c r="B13" s="41"/>
      <c r="I13" s="129"/>
      <c r="L13" s="41"/>
    </row>
    <row r="14" s="1" customFormat="1" ht="12" customHeight="1">
      <c r="B14" s="41"/>
      <c r="D14" s="127" t="s">
        <v>24</v>
      </c>
      <c r="I14" s="131" t="s">
        <v>25</v>
      </c>
      <c r="J14" s="15" t="str">
        <f>IF('Rekapitulace stavby'!AN10="","",'Rekapitulace stavby'!AN10)</f>
        <v>00255513</v>
      </c>
      <c r="L14" s="41"/>
    </row>
    <row r="15" s="1" customFormat="1" ht="18" customHeight="1">
      <c r="B15" s="41"/>
      <c r="E15" s="15" t="str">
        <f>IF('Rekapitulace stavby'!E11="","",'Rekapitulace stavby'!E11)</f>
        <v>město Horažďovice, Horažďovice 1</v>
      </c>
      <c r="I15" s="131" t="s">
        <v>28</v>
      </c>
      <c r="J15" s="15" t="str">
        <f>IF('Rekapitulace stavby'!AN11="","",'Rekapitulace stavby'!AN11)</f>
        <v/>
      </c>
      <c r="L15" s="41"/>
    </row>
    <row r="16" s="1" customFormat="1" ht="6.96" customHeight="1">
      <c r="B16" s="41"/>
      <c r="I16" s="129"/>
      <c r="L16" s="41"/>
    </row>
    <row r="17" s="1" customFormat="1" ht="12" customHeight="1">
      <c r="B17" s="41"/>
      <c r="D17" s="127" t="s">
        <v>29</v>
      </c>
      <c r="I17" s="131" t="s">
        <v>25</v>
      </c>
      <c r="J17" s="31" t="str">
        <f>'Rekapitulace stavby'!AN13</f>
        <v>Vyplň údaj</v>
      </c>
      <c r="L17" s="41"/>
    </row>
    <row r="18" s="1" customFormat="1" ht="18" customHeight="1">
      <c r="B18" s="41"/>
      <c r="E18" s="31" t="str">
        <f>'Rekapitulace stavby'!E14</f>
        <v>Vyplň údaj</v>
      </c>
      <c r="F18" s="15"/>
      <c r="G18" s="15"/>
      <c r="H18" s="15"/>
      <c r="I18" s="131" t="s">
        <v>28</v>
      </c>
      <c r="J18" s="31" t="str">
        <f>'Rekapitulace stavby'!AN14</f>
        <v>Vyplň údaj</v>
      </c>
      <c r="L18" s="41"/>
    </row>
    <row r="19" s="1" customFormat="1" ht="6.96" customHeight="1">
      <c r="B19" s="41"/>
      <c r="I19" s="129"/>
      <c r="L19" s="41"/>
    </row>
    <row r="20" s="1" customFormat="1" ht="12" customHeight="1">
      <c r="B20" s="41"/>
      <c r="D20" s="127" t="s">
        <v>31</v>
      </c>
      <c r="I20" s="131" t="s">
        <v>25</v>
      </c>
      <c r="J20" s="15" t="str">
        <f>IF('Rekapitulace stavby'!AN16="","",'Rekapitulace stavby'!AN16)</f>
        <v>74221841</v>
      </c>
      <c r="L20" s="41"/>
    </row>
    <row r="21" s="1" customFormat="1" ht="18" customHeight="1">
      <c r="B21" s="41"/>
      <c r="E21" s="15" t="str">
        <f>IF('Rekapitulace stavby'!E17="","",'Rekapitulace stavby'!E17)</f>
        <v>Ing. Martin Liška, Horažďovice 1133</v>
      </c>
      <c r="I21" s="131" t="s">
        <v>28</v>
      </c>
      <c r="J21" s="15" t="str">
        <f>IF('Rekapitulace stavby'!AN17="","",'Rekapitulace stavby'!AN17)</f>
        <v/>
      </c>
      <c r="L21" s="41"/>
    </row>
    <row r="22" s="1" customFormat="1" ht="6.96" customHeight="1">
      <c r="B22" s="41"/>
      <c r="I22" s="129"/>
      <c r="L22" s="41"/>
    </row>
    <row r="23" s="1" customFormat="1" ht="12" customHeight="1">
      <c r="B23" s="41"/>
      <c r="D23" s="127" t="s">
        <v>35</v>
      </c>
      <c r="I23" s="131" t="s">
        <v>25</v>
      </c>
      <c r="J23" s="15" t="str">
        <f>IF('Rekapitulace stavby'!AN19="","",'Rekapitulace stavby'!AN19)</f>
        <v/>
      </c>
      <c r="L23" s="41"/>
    </row>
    <row r="24" s="1" customFormat="1" ht="18" customHeight="1">
      <c r="B24" s="41"/>
      <c r="E24" s="15" t="str">
        <f>IF('Rekapitulace stavby'!E20="","",'Rekapitulace stavby'!E20)</f>
        <v>Pavel Matoušek</v>
      </c>
      <c r="I24" s="131" t="s">
        <v>28</v>
      </c>
      <c r="J24" s="15" t="str">
        <f>IF('Rekapitulace stavby'!AN20="","",'Rekapitulace stavby'!AN20)</f>
        <v/>
      </c>
      <c r="L24" s="41"/>
    </row>
    <row r="25" s="1" customFormat="1" ht="6.96" customHeight="1">
      <c r="B25" s="41"/>
      <c r="I25" s="129"/>
      <c r="L25" s="41"/>
    </row>
    <row r="26" s="1" customFormat="1" ht="12" customHeight="1">
      <c r="B26" s="41"/>
      <c r="D26" s="127" t="s">
        <v>37</v>
      </c>
      <c r="I26" s="129"/>
      <c r="L26" s="41"/>
    </row>
    <row r="27" s="6" customFormat="1" ht="16.5" customHeight="1">
      <c r="B27" s="133"/>
      <c r="E27" s="134" t="s">
        <v>1</v>
      </c>
      <c r="F27" s="134"/>
      <c r="G27" s="134"/>
      <c r="H27" s="134"/>
      <c r="I27" s="135"/>
      <c r="L27" s="133"/>
    </row>
    <row r="28" s="1" customFormat="1" ht="6.96" customHeight="1">
      <c r="B28" s="41"/>
      <c r="I28" s="129"/>
      <c r="L28" s="41"/>
    </row>
    <row r="29" s="1" customFormat="1" ht="6.96" customHeight="1">
      <c r="B29" s="41"/>
      <c r="D29" s="69"/>
      <c r="E29" s="69"/>
      <c r="F29" s="69"/>
      <c r="G29" s="69"/>
      <c r="H29" s="69"/>
      <c r="I29" s="136"/>
      <c r="J29" s="69"/>
      <c r="K29" s="69"/>
      <c r="L29" s="41"/>
    </row>
    <row r="30" s="1" customFormat="1" ht="25.44" customHeight="1">
      <c r="B30" s="41"/>
      <c r="D30" s="137" t="s">
        <v>38</v>
      </c>
      <c r="I30" s="129"/>
      <c r="J30" s="138">
        <f>ROUND(J82, 2)</f>
        <v>0</v>
      </c>
      <c r="L30" s="41"/>
    </row>
    <row r="31" s="1" customFormat="1" ht="6.96" customHeight="1">
      <c r="B31" s="41"/>
      <c r="D31" s="69"/>
      <c r="E31" s="69"/>
      <c r="F31" s="69"/>
      <c r="G31" s="69"/>
      <c r="H31" s="69"/>
      <c r="I31" s="136"/>
      <c r="J31" s="69"/>
      <c r="K31" s="69"/>
      <c r="L31" s="41"/>
    </row>
    <row r="32" s="1" customFormat="1" ht="14.4" customHeight="1">
      <c r="B32" s="41"/>
      <c r="F32" s="139" t="s">
        <v>40</v>
      </c>
      <c r="I32" s="140" t="s">
        <v>39</v>
      </c>
      <c r="J32" s="139" t="s">
        <v>41</v>
      </c>
      <c r="L32" s="41"/>
    </row>
    <row r="33" s="1" customFormat="1" ht="14.4" customHeight="1">
      <c r="B33" s="41"/>
      <c r="D33" s="127" t="s">
        <v>42</v>
      </c>
      <c r="E33" s="127" t="s">
        <v>43</v>
      </c>
      <c r="F33" s="141">
        <f>ROUND((SUM(BE82:BE115)),  2)</f>
        <v>0</v>
      </c>
      <c r="I33" s="142">
        <v>0.20999999999999999</v>
      </c>
      <c r="J33" s="141">
        <f>ROUND(((SUM(BE82:BE115))*I33),  2)</f>
        <v>0</v>
      </c>
      <c r="L33" s="41"/>
    </row>
    <row r="34" s="1" customFormat="1" ht="14.4" customHeight="1">
      <c r="B34" s="41"/>
      <c r="E34" s="127" t="s">
        <v>44</v>
      </c>
      <c r="F34" s="141">
        <f>ROUND((SUM(BF82:BF115)),  2)</f>
        <v>0</v>
      </c>
      <c r="I34" s="142">
        <v>0.14999999999999999</v>
      </c>
      <c r="J34" s="141">
        <f>ROUND(((SUM(BF82:BF115))*I34),  2)</f>
        <v>0</v>
      </c>
      <c r="L34" s="41"/>
    </row>
    <row r="35" hidden="1" s="1" customFormat="1" ht="14.4" customHeight="1">
      <c r="B35" s="41"/>
      <c r="E35" s="127" t="s">
        <v>45</v>
      </c>
      <c r="F35" s="141">
        <f>ROUND((SUM(BG82:BG115)),  2)</f>
        <v>0</v>
      </c>
      <c r="I35" s="142">
        <v>0.20999999999999999</v>
      </c>
      <c r="J35" s="141">
        <f>0</f>
        <v>0</v>
      </c>
      <c r="L35" s="41"/>
    </row>
    <row r="36" hidden="1" s="1" customFormat="1" ht="14.4" customHeight="1">
      <c r="B36" s="41"/>
      <c r="E36" s="127" t="s">
        <v>46</v>
      </c>
      <c r="F36" s="141">
        <f>ROUND((SUM(BH82:BH115)),  2)</f>
        <v>0</v>
      </c>
      <c r="I36" s="142">
        <v>0.14999999999999999</v>
      </c>
      <c r="J36" s="141">
        <f>0</f>
        <v>0</v>
      </c>
      <c r="L36" s="41"/>
    </row>
    <row r="37" hidden="1" s="1" customFormat="1" ht="14.4" customHeight="1">
      <c r="B37" s="41"/>
      <c r="E37" s="127" t="s">
        <v>47</v>
      </c>
      <c r="F37" s="141">
        <f>ROUND((SUM(BI82:BI115)),  2)</f>
        <v>0</v>
      </c>
      <c r="I37" s="142">
        <v>0</v>
      </c>
      <c r="J37" s="141">
        <f>0</f>
        <v>0</v>
      </c>
      <c r="L37" s="41"/>
    </row>
    <row r="38" s="1" customFormat="1" ht="6.96" customHeight="1">
      <c r="B38" s="41"/>
      <c r="I38" s="129"/>
      <c r="L38" s="41"/>
    </row>
    <row r="39" s="1" customFormat="1" ht="25.44" customHeight="1">
      <c r="B39" s="41"/>
      <c r="C39" s="143"/>
      <c r="D39" s="144" t="s">
        <v>48</v>
      </c>
      <c r="E39" s="145"/>
      <c r="F39" s="145"/>
      <c r="G39" s="146" t="s">
        <v>49</v>
      </c>
      <c r="H39" s="147" t="s">
        <v>50</v>
      </c>
      <c r="I39" s="148"/>
      <c r="J39" s="149">
        <f>SUM(J30:J37)</f>
        <v>0</v>
      </c>
      <c r="K39" s="150"/>
      <c r="L39" s="41"/>
    </row>
    <row r="40" s="1" customFormat="1" ht="14.4" customHeight="1">
      <c r="B40" s="151"/>
      <c r="C40" s="152"/>
      <c r="D40" s="152"/>
      <c r="E40" s="152"/>
      <c r="F40" s="152"/>
      <c r="G40" s="152"/>
      <c r="H40" s="152"/>
      <c r="I40" s="153"/>
      <c r="J40" s="152"/>
      <c r="K40" s="152"/>
      <c r="L40" s="41"/>
    </row>
    <row r="44" s="1" customFormat="1" ht="6.96" customHeight="1">
      <c r="B44" s="154"/>
      <c r="C44" s="155"/>
      <c r="D44" s="155"/>
      <c r="E44" s="155"/>
      <c r="F44" s="155"/>
      <c r="G44" s="155"/>
      <c r="H44" s="155"/>
      <c r="I44" s="156"/>
      <c r="J44" s="155"/>
      <c r="K44" s="155"/>
      <c r="L44" s="41"/>
    </row>
    <row r="45" s="1" customFormat="1" ht="24.96" customHeight="1">
      <c r="B45" s="36"/>
      <c r="C45" s="21" t="s">
        <v>101</v>
      </c>
      <c r="D45" s="37"/>
      <c r="E45" s="37"/>
      <c r="F45" s="37"/>
      <c r="G45" s="37"/>
      <c r="H45" s="37"/>
      <c r="I45" s="129"/>
      <c r="J45" s="37"/>
      <c r="K45" s="37"/>
      <c r="L45" s="41"/>
    </row>
    <row r="46" s="1" customFormat="1" ht="6.96" customHeight="1">
      <c r="B46" s="36"/>
      <c r="C46" s="37"/>
      <c r="D46" s="37"/>
      <c r="E46" s="37"/>
      <c r="F46" s="37"/>
      <c r="G46" s="37"/>
      <c r="H46" s="37"/>
      <c r="I46" s="129"/>
      <c r="J46" s="37"/>
      <c r="K46" s="37"/>
      <c r="L46" s="41"/>
    </row>
    <row r="47" s="1" customFormat="1" ht="12" customHeight="1">
      <c r="B47" s="36"/>
      <c r="C47" s="30" t="s">
        <v>16</v>
      </c>
      <c r="D47" s="37"/>
      <c r="E47" s="37"/>
      <c r="F47" s="37"/>
      <c r="G47" s="37"/>
      <c r="H47" s="37"/>
      <c r="I47" s="129"/>
      <c r="J47" s="37"/>
      <c r="K47" s="37"/>
      <c r="L47" s="41"/>
    </row>
    <row r="48" s="1" customFormat="1" ht="16.5" customHeight="1">
      <c r="B48" s="36"/>
      <c r="C48" s="37"/>
      <c r="D48" s="37"/>
      <c r="E48" s="157" t="str">
        <f>E7</f>
        <v>MÚ Horažďovice - energetická úsporná opatření čp. 1, 2 a 3 - rkce kotelny</v>
      </c>
      <c r="F48" s="30"/>
      <c r="G48" s="30"/>
      <c r="H48" s="30"/>
      <c r="I48" s="129"/>
      <c r="J48" s="37"/>
      <c r="K48" s="37"/>
      <c r="L48" s="41"/>
    </row>
    <row r="49" s="1" customFormat="1" ht="12" customHeight="1">
      <c r="B49" s="36"/>
      <c r="C49" s="30" t="s">
        <v>99</v>
      </c>
      <c r="D49" s="37"/>
      <c r="E49" s="37"/>
      <c r="F49" s="37"/>
      <c r="G49" s="37"/>
      <c r="H49" s="37"/>
      <c r="I49" s="129"/>
      <c r="J49" s="37"/>
      <c r="K49" s="37"/>
      <c r="L49" s="41"/>
    </row>
    <row r="50" s="1" customFormat="1" ht="16.5" customHeight="1">
      <c r="B50" s="36"/>
      <c r="C50" s="37"/>
      <c r="D50" s="37"/>
      <c r="E50" s="62" t="str">
        <f>E9</f>
        <v>030d - Rekonstrukce kotelny - vytápění - odběrné plynové zařízení</v>
      </c>
      <c r="F50" s="37"/>
      <c r="G50" s="37"/>
      <c r="H50" s="37"/>
      <c r="I50" s="129"/>
      <c r="J50" s="37"/>
      <c r="K50" s="37"/>
      <c r="L50" s="41"/>
    </row>
    <row r="51" s="1" customFormat="1" ht="6.96" customHeight="1">
      <c r="B51" s="36"/>
      <c r="C51" s="37"/>
      <c r="D51" s="37"/>
      <c r="E51" s="37"/>
      <c r="F51" s="37"/>
      <c r="G51" s="37"/>
      <c r="H51" s="37"/>
      <c r="I51" s="129"/>
      <c r="J51" s="37"/>
      <c r="K51" s="37"/>
      <c r="L51" s="41"/>
    </row>
    <row r="52" s="1" customFormat="1" ht="12" customHeight="1">
      <c r="B52" s="36"/>
      <c r="C52" s="30" t="s">
        <v>20</v>
      </c>
      <c r="D52" s="37"/>
      <c r="E52" s="37"/>
      <c r="F52" s="25" t="str">
        <f>F12</f>
        <v xml:space="preserve"> </v>
      </c>
      <c r="G52" s="37"/>
      <c r="H52" s="37"/>
      <c r="I52" s="131" t="s">
        <v>22</v>
      </c>
      <c r="J52" s="65" t="str">
        <f>IF(J12="","",J12)</f>
        <v>11. 1. 2019</v>
      </c>
      <c r="K52" s="37"/>
      <c r="L52" s="41"/>
    </row>
    <row r="53" s="1" customFormat="1" ht="6.96" customHeight="1">
      <c r="B53" s="36"/>
      <c r="C53" s="37"/>
      <c r="D53" s="37"/>
      <c r="E53" s="37"/>
      <c r="F53" s="37"/>
      <c r="G53" s="37"/>
      <c r="H53" s="37"/>
      <c r="I53" s="129"/>
      <c r="J53" s="37"/>
      <c r="K53" s="37"/>
      <c r="L53" s="41"/>
    </row>
    <row r="54" s="1" customFormat="1" ht="24.9" customHeight="1">
      <c r="B54" s="36"/>
      <c r="C54" s="30" t="s">
        <v>24</v>
      </c>
      <c r="D54" s="37"/>
      <c r="E54" s="37"/>
      <c r="F54" s="25" t="str">
        <f>E15</f>
        <v>město Horažďovice, Horažďovice 1</v>
      </c>
      <c r="G54" s="37"/>
      <c r="H54" s="37"/>
      <c r="I54" s="131" t="s">
        <v>31</v>
      </c>
      <c r="J54" s="34" t="str">
        <f>E21</f>
        <v>Ing. Martin Liška, Horažďovice 1133</v>
      </c>
      <c r="K54" s="37"/>
      <c r="L54" s="41"/>
    </row>
    <row r="55" s="1" customFormat="1" ht="13.65" customHeight="1">
      <c r="B55" s="36"/>
      <c r="C55" s="30" t="s">
        <v>29</v>
      </c>
      <c r="D55" s="37"/>
      <c r="E55" s="37"/>
      <c r="F55" s="25" t="str">
        <f>IF(E18="","",E18)</f>
        <v>Vyplň údaj</v>
      </c>
      <c r="G55" s="37"/>
      <c r="H55" s="37"/>
      <c r="I55" s="131" t="s">
        <v>35</v>
      </c>
      <c r="J55" s="34" t="str">
        <f>E24</f>
        <v>Pavel Matoušek</v>
      </c>
      <c r="K55" s="37"/>
      <c r="L55" s="41"/>
    </row>
    <row r="56" s="1" customFormat="1" ht="10.32" customHeight="1">
      <c r="B56" s="36"/>
      <c r="C56" s="37"/>
      <c r="D56" s="37"/>
      <c r="E56" s="37"/>
      <c r="F56" s="37"/>
      <c r="G56" s="37"/>
      <c r="H56" s="37"/>
      <c r="I56" s="129"/>
      <c r="J56" s="37"/>
      <c r="K56" s="37"/>
      <c r="L56" s="41"/>
    </row>
    <row r="57" s="1" customFormat="1" ht="29.28" customHeight="1">
      <c r="B57" s="36"/>
      <c r="C57" s="158" t="s">
        <v>102</v>
      </c>
      <c r="D57" s="159"/>
      <c r="E57" s="159"/>
      <c r="F57" s="159"/>
      <c r="G57" s="159"/>
      <c r="H57" s="159"/>
      <c r="I57" s="160"/>
      <c r="J57" s="161" t="s">
        <v>103</v>
      </c>
      <c r="K57" s="159"/>
      <c r="L57" s="41"/>
    </row>
    <row r="58" s="1" customFormat="1" ht="10.32" customHeight="1">
      <c r="B58" s="36"/>
      <c r="C58" s="37"/>
      <c r="D58" s="37"/>
      <c r="E58" s="37"/>
      <c r="F58" s="37"/>
      <c r="G58" s="37"/>
      <c r="H58" s="37"/>
      <c r="I58" s="129"/>
      <c r="J58" s="37"/>
      <c r="K58" s="37"/>
      <c r="L58" s="41"/>
    </row>
    <row r="59" s="1" customFormat="1" ht="22.8" customHeight="1">
      <c r="B59" s="36"/>
      <c r="C59" s="162" t="s">
        <v>104</v>
      </c>
      <c r="D59" s="37"/>
      <c r="E59" s="37"/>
      <c r="F59" s="37"/>
      <c r="G59" s="37"/>
      <c r="H59" s="37"/>
      <c r="I59" s="129"/>
      <c r="J59" s="96">
        <f>J82</f>
        <v>0</v>
      </c>
      <c r="K59" s="37"/>
      <c r="L59" s="41"/>
      <c r="AU59" s="15" t="s">
        <v>105</v>
      </c>
    </row>
    <row r="60" s="7" customFormat="1" ht="24.96" customHeight="1">
      <c r="B60" s="163"/>
      <c r="C60" s="164"/>
      <c r="D60" s="165" t="s">
        <v>111</v>
      </c>
      <c r="E60" s="166"/>
      <c r="F60" s="166"/>
      <c r="G60" s="166"/>
      <c r="H60" s="166"/>
      <c r="I60" s="167"/>
      <c r="J60" s="168">
        <f>J83</f>
        <v>0</v>
      </c>
      <c r="K60" s="164"/>
      <c r="L60" s="169"/>
    </row>
    <row r="61" s="8" customFormat="1" ht="19.92" customHeight="1">
      <c r="B61" s="170"/>
      <c r="C61" s="171"/>
      <c r="D61" s="172" t="s">
        <v>1095</v>
      </c>
      <c r="E61" s="173"/>
      <c r="F61" s="173"/>
      <c r="G61" s="173"/>
      <c r="H61" s="173"/>
      <c r="I61" s="174"/>
      <c r="J61" s="175">
        <f>J84</f>
        <v>0</v>
      </c>
      <c r="K61" s="171"/>
      <c r="L61" s="176"/>
    </row>
    <row r="62" s="8" customFormat="1" ht="19.92" customHeight="1">
      <c r="B62" s="170"/>
      <c r="C62" s="171"/>
      <c r="D62" s="172" t="s">
        <v>113</v>
      </c>
      <c r="E62" s="173"/>
      <c r="F62" s="173"/>
      <c r="G62" s="173"/>
      <c r="H62" s="173"/>
      <c r="I62" s="174"/>
      <c r="J62" s="175">
        <f>J109</f>
        <v>0</v>
      </c>
      <c r="K62" s="171"/>
      <c r="L62" s="176"/>
    </row>
    <row r="63" s="1" customFormat="1" ht="21.84" customHeight="1">
      <c r="B63" s="36"/>
      <c r="C63" s="37"/>
      <c r="D63" s="37"/>
      <c r="E63" s="37"/>
      <c r="F63" s="37"/>
      <c r="G63" s="37"/>
      <c r="H63" s="37"/>
      <c r="I63" s="129"/>
      <c r="J63" s="37"/>
      <c r="K63" s="37"/>
      <c r="L63" s="41"/>
    </row>
    <row r="64" s="1" customFormat="1" ht="6.96" customHeight="1">
      <c r="B64" s="55"/>
      <c r="C64" s="56"/>
      <c r="D64" s="56"/>
      <c r="E64" s="56"/>
      <c r="F64" s="56"/>
      <c r="G64" s="56"/>
      <c r="H64" s="56"/>
      <c r="I64" s="153"/>
      <c r="J64" s="56"/>
      <c r="K64" s="56"/>
      <c r="L64" s="41"/>
    </row>
    <row r="68" s="1" customFormat="1" ht="6.96" customHeight="1">
      <c r="B68" s="57"/>
      <c r="C68" s="58"/>
      <c r="D68" s="58"/>
      <c r="E68" s="58"/>
      <c r="F68" s="58"/>
      <c r="G68" s="58"/>
      <c r="H68" s="58"/>
      <c r="I68" s="156"/>
      <c r="J68" s="58"/>
      <c r="K68" s="58"/>
      <c r="L68" s="41"/>
    </row>
    <row r="69" s="1" customFormat="1" ht="24.96" customHeight="1">
      <c r="B69" s="36"/>
      <c r="C69" s="21" t="s">
        <v>115</v>
      </c>
      <c r="D69" s="37"/>
      <c r="E69" s="37"/>
      <c r="F69" s="37"/>
      <c r="G69" s="37"/>
      <c r="H69" s="37"/>
      <c r="I69" s="129"/>
      <c r="J69" s="37"/>
      <c r="K69" s="37"/>
      <c r="L69" s="41"/>
    </row>
    <row r="70" s="1" customFormat="1" ht="6.96" customHeight="1">
      <c r="B70" s="36"/>
      <c r="C70" s="37"/>
      <c r="D70" s="37"/>
      <c r="E70" s="37"/>
      <c r="F70" s="37"/>
      <c r="G70" s="37"/>
      <c r="H70" s="37"/>
      <c r="I70" s="129"/>
      <c r="J70" s="37"/>
      <c r="K70" s="37"/>
      <c r="L70" s="41"/>
    </row>
    <row r="71" s="1" customFormat="1" ht="12" customHeight="1">
      <c r="B71" s="36"/>
      <c r="C71" s="30" t="s">
        <v>16</v>
      </c>
      <c r="D71" s="37"/>
      <c r="E71" s="37"/>
      <c r="F71" s="37"/>
      <c r="G71" s="37"/>
      <c r="H71" s="37"/>
      <c r="I71" s="129"/>
      <c r="J71" s="37"/>
      <c r="K71" s="37"/>
      <c r="L71" s="41"/>
    </row>
    <row r="72" s="1" customFormat="1" ht="16.5" customHeight="1">
      <c r="B72" s="36"/>
      <c r="C72" s="37"/>
      <c r="D72" s="37"/>
      <c r="E72" s="157" t="str">
        <f>E7</f>
        <v>MÚ Horažďovice - energetická úsporná opatření čp. 1, 2 a 3 - rkce kotelny</v>
      </c>
      <c r="F72" s="30"/>
      <c r="G72" s="30"/>
      <c r="H72" s="30"/>
      <c r="I72" s="129"/>
      <c r="J72" s="37"/>
      <c r="K72" s="37"/>
      <c r="L72" s="41"/>
    </row>
    <row r="73" s="1" customFormat="1" ht="12" customHeight="1">
      <c r="B73" s="36"/>
      <c r="C73" s="30" t="s">
        <v>99</v>
      </c>
      <c r="D73" s="37"/>
      <c r="E73" s="37"/>
      <c r="F73" s="37"/>
      <c r="G73" s="37"/>
      <c r="H73" s="37"/>
      <c r="I73" s="129"/>
      <c r="J73" s="37"/>
      <c r="K73" s="37"/>
      <c r="L73" s="41"/>
    </row>
    <row r="74" s="1" customFormat="1" ht="16.5" customHeight="1">
      <c r="B74" s="36"/>
      <c r="C74" s="37"/>
      <c r="D74" s="37"/>
      <c r="E74" s="62" t="str">
        <f>E9</f>
        <v>030d - Rekonstrukce kotelny - vytápění - odběrné plynové zařízení</v>
      </c>
      <c r="F74" s="37"/>
      <c r="G74" s="37"/>
      <c r="H74" s="37"/>
      <c r="I74" s="129"/>
      <c r="J74" s="37"/>
      <c r="K74" s="37"/>
      <c r="L74" s="41"/>
    </row>
    <row r="75" s="1" customFormat="1" ht="6.96" customHeight="1">
      <c r="B75" s="36"/>
      <c r="C75" s="37"/>
      <c r="D75" s="37"/>
      <c r="E75" s="37"/>
      <c r="F75" s="37"/>
      <c r="G75" s="37"/>
      <c r="H75" s="37"/>
      <c r="I75" s="129"/>
      <c r="J75" s="37"/>
      <c r="K75" s="37"/>
      <c r="L75" s="41"/>
    </row>
    <row r="76" s="1" customFormat="1" ht="12" customHeight="1">
      <c r="B76" s="36"/>
      <c r="C76" s="30" t="s">
        <v>20</v>
      </c>
      <c r="D76" s="37"/>
      <c r="E76" s="37"/>
      <c r="F76" s="25" t="str">
        <f>F12</f>
        <v xml:space="preserve"> </v>
      </c>
      <c r="G76" s="37"/>
      <c r="H76" s="37"/>
      <c r="I76" s="131" t="s">
        <v>22</v>
      </c>
      <c r="J76" s="65" t="str">
        <f>IF(J12="","",J12)</f>
        <v>11. 1. 2019</v>
      </c>
      <c r="K76" s="37"/>
      <c r="L76" s="41"/>
    </row>
    <row r="77" s="1" customFormat="1" ht="6.96" customHeight="1">
      <c r="B77" s="36"/>
      <c r="C77" s="37"/>
      <c r="D77" s="37"/>
      <c r="E77" s="37"/>
      <c r="F77" s="37"/>
      <c r="G77" s="37"/>
      <c r="H77" s="37"/>
      <c r="I77" s="129"/>
      <c r="J77" s="37"/>
      <c r="K77" s="37"/>
      <c r="L77" s="41"/>
    </row>
    <row r="78" s="1" customFormat="1" ht="24.9" customHeight="1">
      <c r="B78" s="36"/>
      <c r="C78" s="30" t="s">
        <v>24</v>
      </c>
      <c r="D78" s="37"/>
      <c r="E78" s="37"/>
      <c r="F78" s="25" t="str">
        <f>E15</f>
        <v>město Horažďovice, Horažďovice 1</v>
      </c>
      <c r="G78" s="37"/>
      <c r="H78" s="37"/>
      <c r="I78" s="131" t="s">
        <v>31</v>
      </c>
      <c r="J78" s="34" t="str">
        <f>E21</f>
        <v>Ing. Martin Liška, Horažďovice 1133</v>
      </c>
      <c r="K78" s="37"/>
      <c r="L78" s="41"/>
    </row>
    <row r="79" s="1" customFormat="1" ht="13.65" customHeight="1">
      <c r="B79" s="36"/>
      <c r="C79" s="30" t="s">
        <v>29</v>
      </c>
      <c r="D79" s="37"/>
      <c r="E79" s="37"/>
      <c r="F79" s="25" t="str">
        <f>IF(E18="","",E18)</f>
        <v>Vyplň údaj</v>
      </c>
      <c r="G79" s="37"/>
      <c r="H79" s="37"/>
      <c r="I79" s="131" t="s">
        <v>35</v>
      </c>
      <c r="J79" s="34" t="str">
        <f>E24</f>
        <v>Pavel Matoušek</v>
      </c>
      <c r="K79" s="37"/>
      <c r="L79" s="41"/>
    </row>
    <row r="80" s="1" customFormat="1" ht="10.32" customHeight="1">
      <c r="B80" s="36"/>
      <c r="C80" s="37"/>
      <c r="D80" s="37"/>
      <c r="E80" s="37"/>
      <c r="F80" s="37"/>
      <c r="G80" s="37"/>
      <c r="H80" s="37"/>
      <c r="I80" s="129"/>
      <c r="J80" s="37"/>
      <c r="K80" s="37"/>
      <c r="L80" s="41"/>
    </row>
    <row r="81" s="9" customFormat="1" ht="29.28" customHeight="1">
      <c r="B81" s="177"/>
      <c r="C81" s="178" t="s">
        <v>116</v>
      </c>
      <c r="D81" s="179" t="s">
        <v>57</v>
      </c>
      <c r="E81" s="179" t="s">
        <v>53</v>
      </c>
      <c r="F81" s="179" t="s">
        <v>54</v>
      </c>
      <c r="G81" s="179" t="s">
        <v>117</v>
      </c>
      <c r="H81" s="179" t="s">
        <v>118</v>
      </c>
      <c r="I81" s="180" t="s">
        <v>119</v>
      </c>
      <c r="J81" s="181" t="s">
        <v>103</v>
      </c>
      <c r="K81" s="182" t="s">
        <v>120</v>
      </c>
      <c r="L81" s="183"/>
      <c r="M81" s="86" t="s">
        <v>1</v>
      </c>
      <c r="N81" s="87" t="s">
        <v>42</v>
      </c>
      <c r="O81" s="87" t="s">
        <v>121</v>
      </c>
      <c r="P81" s="87" t="s">
        <v>122</v>
      </c>
      <c r="Q81" s="87" t="s">
        <v>123</v>
      </c>
      <c r="R81" s="87" t="s">
        <v>124</v>
      </c>
      <c r="S81" s="87" t="s">
        <v>125</v>
      </c>
      <c r="T81" s="88" t="s">
        <v>126</v>
      </c>
    </row>
    <row r="82" s="1" customFormat="1" ht="22.8" customHeight="1">
      <c r="B82" s="36"/>
      <c r="C82" s="93" t="s">
        <v>127</v>
      </c>
      <c r="D82" s="37"/>
      <c r="E82" s="37"/>
      <c r="F82" s="37"/>
      <c r="G82" s="37"/>
      <c r="H82" s="37"/>
      <c r="I82" s="129"/>
      <c r="J82" s="184">
        <f>BK82</f>
        <v>0</v>
      </c>
      <c r="K82" s="37"/>
      <c r="L82" s="41"/>
      <c r="M82" s="89"/>
      <c r="N82" s="90"/>
      <c r="O82" s="90"/>
      <c r="P82" s="185">
        <f>P83</f>
        <v>0</v>
      </c>
      <c r="Q82" s="90"/>
      <c r="R82" s="185">
        <f>R83</f>
        <v>0</v>
      </c>
      <c r="S82" s="90"/>
      <c r="T82" s="186">
        <f>T83</f>
        <v>0</v>
      </c>
      <c r="AT82" s="15" t="s">
        <v>71</v>
      </c>
      <c r="AU82" s="15" t="s">
        <v>105</v>
      </c>
      <c r="BK82" s="187">
        <f>BK83</f>
        <v>0</v>
      </c>
    </row>
    <row r="83" s="10" customFormat="1" ht="25.92" customHeight="1">
      <c r="B83" s="188"/>
      <c r="C83" s="189"/>
      <c r="D83" s="190" t="s">
        <v>71</v>
      </c>
      <c r="E83" s="191" t="s">
        <v>267</v>
      </c>
      <c r="F83" s="191" t="s">
        <v>268</v>
      </c>
      <c r="G83" s="189"/>
      <c r="H83" s="189"/>
      <c r="I83" s="192"/>
      <c r="J83" s="193">
        <f>BK83</f>
        <v>0</v>
      </c>
      <c r="K83" s="189"/>
      <c r="L83" s="194"/>
      <c r="M83" s="195"/>
      <c r="N83" s="196"/>
      <c r="O83" s="196"/>
      <c r="P83" s="197">
        <f>P84+P109</f>
        <v>0</v>
      </c>
      <c r="Q83" s="196"/>
      <c r="R83" s="197">
        <f>R84+R109</f>
        <v>0</v>
      </c>
      <c r="S83" s="196"/>
      <c r="T83" s="198">
        <f>T84+T109</f>
        <v>0</v>
      </c>
      <c r="AR83" s="199" t="s">
        <v>82</v>
      </c>
      <c r="AT83" s="200" t="s">
        <v>71</v>
      </c>
      <c r="AU83" s="200" t="s">
        <v>72</v>
      </c>
      <c r="AY83" s="199" t="s">
        <v>130</v>
      </c>
      <c r="BK83" s="201">
        <f>BK84+BK109</f>
        <v>0</v>
      </c>
    </row>
    <row r="84" s="10" customFormat="1" ht="22.8" customHeight="1">
      <c r="B84" s="188"/>
      <c r="C84" s="189"/>
      <c r="D84" s="190" t="s">
        <v>71</v>
      </c>
      <c r="E84" s="202" t="s">
        <v>1096</v>
      </c>
      <c r="F84" s="202" t="s">
        <v>1097</v>
      </c>
      <c r="G84" s="189"/>
      <c r="H84" s="189"/>
      <c r="I84" s="192"/>
      <c r="J84" s="203">
        <f>BK84</f>
        <v>0</v>
      </c>
      <c r="K84" s="189"/>
      <c r="L84" s="194"/>
      <c r="M84" s="195"/>
      <c r="N84" s="196"/>
      <c r="O84" s="196"/>
      <c r="P84" s="197">
        <f>SUM(P85:P108)</f>
        <v>0</v>
      </c>
      <c r="Q84" s="196"/>
      <c r="R84" s="197">
        <f>SUM(R85:R108)</f>
        <v>0</v>
      </c>
      <c r="S84" s="196"/>
      <c r="T84" s="198">
        <f>SUM(T85:T108)</f>
        <v>0</v>
      </c>
      <c r="AR84" s="199" t="s">
        <v>82</v>
      </c>
      <c r="AT84" s="200" t="s">
        <v>71</v>
      </c>
      <c r="AU84" s="200" t="s">
        <v>80</v>
      </c>
      <c r="AY84" s="199" t="s">
        <v>130</v>
      </c>
      <c r="BK84" s="201">
        <f>SUM(BK85:BK108)</f>
        <v>0</v>
      </c>
    </row>
    <row r="85" s="1" customFormat="1" ht="16.5" customHeight="1">
      <c r="B85" s="36"/>
      <c r="C85" s="204" t="s">
        <v>80</v>
      </c>
      <c r="D85" s="204" t="s">
        <v>133</v>
      </c>
      <c r="E85" s="205" t="s">
        <v>1098</v>
      </c>
      <c r="F85" s="206" t="s">
        <v>1099</v>
      </c>
      <c r="G85" s="207" t="s">
        <v>225</v>
      </c>
      <c r="H85" s="208">
        <v>8</v>
      </c>
      <c r="I85" s="209"/>
      <c r="J85" s="210">
        <f>ROUND(I85*H85,2)</f>
        <v>0</v>
      </c>
      <c r="K85" s="206" t="s">
        <v>1</v>
      </c>
      <c r="L85" s="41"/>
      <c r="M85" s="211" t="s">
        <v>1</v>
      </c>
      <c r="N85" s="212" t="s">
        <v>43</v>
      </c>
      <c r="O85" s="77"/>
      <c r="P85" s="213">
        <f>O85*H85</f>
        <v>0</v>
      </c>
      <c r="Q85" s="213">
        <v>0</v>
      </c>
      <c r="R85" s="213">
        <f>Q85*H85</f>
        <v>0</v>
      </c>
      <c r="S85" s="213">
        <v>0</v>
      </c>
      <c r="T85" s="214">
        <f>S85*H85</f>
        <v>0</v>
      </c>
      <c r="AR85" s="15" t="s">
        <v>204</v>
      </c>
      <c r="AT85" s="15" t="s">
        <v>133</v>
      </c>
      <c r="AU85" s="15" t="s">
        <v>82</v>
      </c>
      <c r="AY85" s="15" t="s">
        <v>130</v>
      </c>
      <c r="BE85" s="215">
        <f>IF(N85="základní",J85,0)</f>
        <v>0</v>
      </c>
      <c r="BF85" s="215">
        <f>IF(N85="snížená",J85,0)</f>
        <v>0</v>
      </c>
      <c r="BG85" s="215">
        <f>IF(N85="zákl. přenesená",J85,0)</f>
        <v>0</v>
      </c>
      <c r="BH85" s="215">
        <f>IF(N85="sníž. přenesená",J85,0)</f>
        <v>0</v>
      </c>
      <c r="BI85" s="215">
        <f>IF(N85="nulová",J85,0)</f>
        <v>0</v>
      </c>
      <c r="BJ85" s="15" t="s">
        <v>80</v>
      </c>
      <c r="BK85" s="215">
        <f>ROUND(I85*H85,2)</f>
        <v>0</v>
      </c>
      <c r="BL85" s="15" t="s">
        <v>204</v>
      </c>
      <c r="BM85" s="15" t="s">
        <v>1100</v>
      </c>
    </row>
    <row r="86" s="1" customFormat="1" ht="16.5" customHeight="1">
      <c r="B86" s="36"/>
      <c r="C86" s="204" t="s">
        <v>82</v>
      </c>
      <c r="D86" s="204" t="s">
        <v>133</v>
      </c>
      <c r="E86" s="205" t="s">
        <v>1101</v>
      </c>
      <c r="F86" s="206" t="s">
        <v>1102</v>
      </c>
      <c r="G86" s="207" t="s">
        <v>225</v>
      </c>
      <c r="H86" s="208">
        <v>1</v>
      </c>
      <c r="I86" s="209"/>
      <c r="J86" s="210">
        <f>ROUND(I86*H86,2)</f>
        <v>0</v>
      </c>
      <c r="K86" s="206" t="s">
        <v>1</v>
      </c>
      <c r="L86" s="41"/>
      <c r="M86" s="211" t="s">
        <v>1</v>
      </c>
      <c r="N86" s="212" t="s">
        <v>43</v>
      </c>
      <c r="O86" s="77"/>
      <c r="P86" s="213">
        <f>O86*H86</f>
        <v>0</v>
      </c>
      <c r="Q86" s="213">
        <v>0</v>
      </c>
      <c r="R86" s="213">
        <f>Q86*H86</f>
        <v>0</v>
      </c>
      <c r="S86" s="213">
        <v>0</v>
      </c>
      <c r="T86" s="214">
        <f>S86*H86</f>
        <v>0</v>
      </c>
      <c r="AR86" s="15" t="s">
        <v>204</v>
      </c>
      <c r="AT86" s="15" t="s">
        <v>133</v>
      </c>
      <c r="AU86" s="15" t="s">
        <v>82</v>
      </c>
      <c r="AY86" s="15" t="s">
        <v>130</v>
      </c>
      <c r="BE86" s="215">
        <f>IF(N86="základní",J86,0)</f>
        <v>0</v>
      </c>
      <c r="BF86" s="215">
        <f>IF(N86="snížená",J86,0)</f>
        <v>0</v>
      </c>
      <c r="BG86" s="215">
        <f>IF(N86="zákl. přenesená",J86,0)</f>
        <v>0</v>
      </c>
      <c r="BH86" s="215">
        <f>IF(N86="sníž. přenesená",J86,0)</f>
        <v>0</v>
      </c>
      <c r="BI86" s="215">
        <f>IF(N86="nulová",J86,0)</f>
        <v>0</v>
      </c>
      <c r="BJ86" s="15" t="s">
        <v>80</v>
      </c>
      <c r="BK86" s="215">
        <f>ROUND(I86*H86,2)</f>
        <v>0</v>
      </c>
      <c r="BL86" s="15" t="s">
        <v>204</v>
      </c>
      <c r="BM86" s="15" t="s">
        <v>1103</v>
      </c>
    </row>
    <row r="87" s="1" customFormat="1" ht="16.5" customHeight="1">
      <c r="B87" s="36"/>
      <c r="C87" s="204" t="s">
        <v>131</v>
      </c>
      <c r="D87" s="204" t="s">
        <v>133</v>
      </c>
      <c r="E87" s="205" t="s">
        <v>1104</v>
      </c>
      <c r="F87" s="206" t="s">
        <v>1105</v>
      </c>
      <c r="G87" s="207" t="s">
        <v>225</v>
      </c>
      <c r="H87" s="208">
        <v>4</v>
      </c>
      <c r="I87" s="209"/>
      <c r="J87" s="210">
        <f>ROUND(I87*H87,2)</f>
        <v>0</v>
      </c>
      <c r="K87" s="206" t="s">
        <v>1</v>
      </c>
      <c r="L87" s="41"/>
      <c r="M87" s="211" t="s">
        <v>1</v>
      </c>
      <c r="N87" s="212" t="s">
        <v>43</v>
      </c>
      <c r="O87" s="77"/>
      <c r="P87" s="213">
        <f>O87*H87</f>
        <v>0</v>
      </c>
      <c r="Q87" s="213">
        <v>0</v>
      </c>
      <c r="R87" s="213">
        <f>Q87*H87</f>
        <v>0</v>
      </c>
      <c r="S87" s="213">
        <v>0</v>
      </c>
      <c r="T87" s="214">
        <f>S87*H87</f>
        <v>0</v>
      </c>
      <c r="AR87" s="15" t="s">
        <v>204</v>
      </c>
      <c r="AT87" s="15" t="s">
        <v>133</v>
      </c>
      <c r="AU87" s="15" t="s">
        <v>82</v>
      </c>
      <c r="AY87" s="15" t="s">
        <v>130</v>
      </c>
      <c r="BE87" s="215">
        <f>IF(N87="základní",J87,0)</f>
        <v>0</v>
      </c>
      <c r="BF87" s="215">
        <f>IF(N87="snížená",J87,0)</f>
        <v>0</v>
      </c>
      <c r="BG87" s="215">
        <f>IF(N87="zákl. přenesená",J87,0)</f>
        <v>0</v>
      </c>
      <c r="BH87" s="215">
        <f>IF(N87="sníž. přenesená",J87,0)</f>
        <v>0</v>
      </c>
      <c r="BI87" s="215">
        <f>IF(N87="nulová",J87,0)</f>
        <v>0</v>
      </c>
      <c r="BJ87" s="15" t="s">
        <v>80</v>
      </c>
      <c r="BK87" s="215">
        <f>ROUND(I87*H87,2)</f>
        <v>0</v>
      </c>
      <c r="BL87" s="15" t="s">
        <v>204</v>
      </c>
      <c r="BM87" s="15" t="s">
        <v>1106</v>
      </c>
    </row>
    <row r="88" s="1" customFormat="1" ht="16.5" customHeight="1">
      <c r="B88" s="36"/>
      <c r="C88" s="204" t="s">
        <v>137</v>
      </c>
      <c r="D88" s="204" t="s">
        <v>133</v>
      </c>
      <c r="E88" s="205" t="s">
        <v>1107</v>
      </c>
      <c r="F88" s="206" t="s">
        <v>1108</v>
      </c>
      <c r="G88" s="207" t="s">
        <v>225</v>
      </c>
      <c r="H88" s="208">
        <v>22</v>
      </c>
      <c r="I88" s="209"/>
      <c r="J88" s="210">
        <f>ROUND(I88*H88,2)</f>
        <v>0</v>
      </c>
      <c r="K88" s="206" t="s">
        <v>1</v>
      </c>
      <c r="L88" s="41"/>
      <c r="M88" s="211" t="s">
        <v>1</v>
      </c>
      <c r="N88" s="212" t="s">
        <v>43</v>
      </c>
      <c r="O88" s="77"/>
      <c r="P88" s="213">
        <f>O88*H88</f>
        <v>0</v>
      </c>
      <c r="Q88" s="213">
        <v>0</v>
      </c>
      <c r="R88" s="213">
        <f>Q88*H88</f>
        <v>0</v>
      </c>
      <c r="S88" s="213">
        <v>0</v>
      </c>
      <c r="T88" s="214">
        <f>S88*H88</f>
        <v>0</v>
      </c>
      <c r="AR88" s="15" t="s">
        <v>204</v>
      </c>
      <c r="AT88" s="15" t="s">
        <v>133</v>
      </c>
      <c r="AU88" s="15" t="s">
        <v>82</v>
      </c>
      <c r="AY88" s="15" t="s">
        <v>130</v>
      </c>
      <c r="BE88" s="215">
        <f>IF(N88="základní",J88,0)</f>
        <v>0</v>
      </c>
      <c r="BF88" s="215">
        <f>IF(N88="snížená",J88,0)</f>
        <v>0</v>
      </c>
      <c r="BG88" s="215">
        <f>IF(N88="zákl. přenesená",J88,0)</f>
        <v>0</v>
      </c>
      <c r="BH88" s="215">
        <f>IF(N88="sníž. přenesená",J88,0)</f>
        <v>0</v>
      </c>
      <c r="BI88" s="215">
        <f>IF(N88="nulová",J88,0)</f>
        <v>0</v>
      </c>
      <c r="BJ88" s="15" t="s">
        <v>80</v>
      </c>
      <c r="BK88" s="215">
        <f>ROUND(I88*H88,2)</f>
        <v>0</v>
      </c>
      <c r="BL88" s="15" t="s">
        <v>204</v>
      </c>
      <c r="BM88" s="15" t="s">
        <v>1109</v>
      </c>
    </row>
    <row r="89" s="1" customFormat="1" ht="16.5" customHeight="1">
      <c r="B89" s="36"/>
      <c r="C89" s="204" t="s">
        <v>155</v>
      </c>
      <c r="D89" s="204" t="s">
        <v>133</v>
      </c>
      <c r="E89" s="205" t="s">
        <v>1110</v>
      </c>
      <c r="F89" s="206" t="s">
        <v>1111</v>
      </c>
      <c r="G89" s="207" t="s">
        <v>225</v>
      </c>
      <c r="H89" s="208">
        <v>4</v>
      </c>
      <c r="I89" s="209"/>
      <c r="J89" s="210">
        <f>ROUND(I89*H89,2)</f>
        <v>0</v>
      </c>
      <c r="K89" s="206" t="s">
        <v>1</v>
      </c>
      <c r="L89" s="41"/>
      <c r="M89" s="211" t="s">
        <v>1</v>
      </c>
      <c r="N89" s="212" t="s">
        <v>43</v>
      </c>
      <c r="O89" s="77"/>
      <c r="P89" s="213">
        <f>O89*H89</f>
        <v>0</v>
      </c>
      <c r="Q89" s="213">
        <v>0</v>
      </c>
      <c r="R89" s="213">
        <f>Q89*H89</f>
        <v>0</v>
      </c>
      <c r="S89" s="213">
        <v>0</v>
      </c>
      <c r="T89" s="214">
        <f>S89*H89</f>
        <v>0</v>
      </c>
      <c r="AR89" s="15" t="s">
        <v>204</v>
      </c>
      <c r="AT89" s="15" t="s">
        <v>133</v>
      </c>
      <c r="AU89" s="15" t="s">
        <v>82</v>
      </c>
      <c r="AY89" s="15" t="s">
        <v>130</v>
      </c>
      <c r="BE89" s="215">
        <f>IF(N89="základní",J89,0)</f>
        <v>0</v>
      </c>
      <c r="BF89" s="215">
        <f>IF(N89="snížená",J89,0)</f>
        <v>0</v>
      </c>
      <c r="BG89" s="215">
        <f>IF(N89="zákl. přenesená",J89,0)</f>
        <v>0</v>
      </c>
      <c r="BH89" s="215">
        <f>IF(N89="sníž. přenesená",J89,0)</f>
        <v>0</v>
      </c>
      <c r="BI89" s="215">
        <f>IF(N89="nulová",J89,0)</f>
        <v>0</v>
      </c>
      <c r="BJ89" s="15" t="s">
        <v>80</v>
      </c>
      <c r="BK89" s="215">
        <f>ROUND(I89*H89,2)</f>
        <v>0</v>
      </c>
      <c r="BL89" s="15" t="s">
        <v>204</v>
      </c>
      <c r="BM89" s="15" t="s">
        <v>1112</v>
      </c>
    </row>
    <row r="90" s="1" customFormat="1" ht="16.5" customHeight="1">
      <c r="B90" s="36"/>
      <c r="C90" s="204" t="s">
        <v>161</v>
      </c>
      <c r="D90" s="204" t="s">
        <v>133</v>
      </c>
      <c r="E90" s="205" t="s">
        <v>1113</v>
      </c>
      <c r="F90" s="206" t="s">
        <v>1114</v>
      </c>
      <c r="G90" s="207" t="s">
        <v>225</v>
      </c>
      <c r="H90" s="208">
        <v>2</v>
      </c>
      <c r="I90" s="209"/>
      <c r="J90" s="210">
        <f>ROUND(I90*H90,2)</f>
        <v>0</v>
      </c>
      <c r="K90" s="206" t="s">
        <v>1</v>
      </c>
      <c r="L90" s="41"/>
      <c r="M90" s="211" t="s">
        <v>1</v>
      </c>
      <c r="N90" s="212" t="s">
        <v>43</v>
      </c>
      <c r="O90" s="77"/>
      <c r="P90" s="213">
        <f>O90*H90</f>
        <v>0</v>
      </c>
      <c r="Q90" s="213">
        <v>0</v>
      </c>
      <c r="R90" s="213">
        <f>Q90*H90</f>
        <v>0</v>
      </c>
      <c r="S90" s="213">
        <v>0</v>
      </c>
      <c r="T90" s="214">
        <f>S90*H90</f>
        <v>0</v>
      </c>
      <c r="AR90" s="15" t="s">
        <v>204</v>
      </c>
      <c r="AT90" s="15" t="s">
        <v>133</v>
      </c>
      <c r="AU90" s="15" t="s">
        <v>82</v>
      </c>
      <c r="AY90" s="15" t="s">
        <v>130</v>
      </c>
      <c r="BE90" s="215">
        <f>IF(N90="základní",J90,0)</f>
        <v>0</v>
      </c>
      <c r="BF90" s="215">
        <f>IF(N90="snížená",J90,0)</f>
        <v>0</v>
      </c>
      <c r="BG90" s="215">
        <f>IF(N90="zákl. přenesená",J90,0)</f>
        <v>0</v>
      </c>
      <c r="BH90" s="215">
        <f>IF(N90="sníž. přenesená",J90,0)</f>
        <v>0</v>
      </c>
      <c r="BI90" s="215">
        <f>IF(N90="nulová",J90,0)</f>
        <v>0</v>
      </c>
      <c r="BJ90" s="15" t="s">
        <v>80</v>
      </c>
      <c r="BK90" s="215">
        <f>ROUND(I90*H90,2)</f>
        <v>0</v>
      </c>
      <c r="BL90" s="15" t="s">
        <v>204</v>
      </c>
      <c r="BM90" s="15" t="s">
        <v>1115</v>
      </c>
    </row>
    <row r="91" s="1" customFormat="1" ht="16.5" customHeight="1">
      <c r="B91" s="36"/>
      <c r="C91" s="204" t="s">
        <v>165</v>
      </c>
      <c r="D91" s="204" t="s">
        <v>133</v>
      </c>
      <c r="E91" s="205" t="s">
        <v>1116</v>
      </c>
      <c r="F91" s="206" t="s">
        <v>1117</v>
      </c>
      <c r="G91" s="207" t="s">
        <v>153</v>
      </c>
      <c r="H91" s="208">
        <v>2</v>
      </c>
      <c r="I91" s="209"/>
      <c r="J91" s="210">
        <f>ROUND(I91*H91,2)</f>
        <v>0</v>
      </c>
      <c r="K91" s="206" t="s">
        <v>1</v>
      </c>
      <c r="L91" s="41"/>
      <c r="M91" s="211" t="s">
        <v>1</v>
      </c>
      <c r="N91" s="212" t="s">
        <v>43</v>
      </c>
      <c r="O91" s="77"/>
      <c r="P91" s="213">
        <f>O91*H91</f>
        <v>0</v>
      </c>
      <c r="Q91" s="213">
        <v>0</v>
      </c>
      <c r="R91" s="213">
        <f>Q91*H91</f>
        <v>0</v>
      </c>
      <c r="S91" s="213">
        <v>0</v>
      </c>
      <c r="T91" s="214">
        <f>S91*H91</f>
        <v>0</v>
      </c>
      <c r="AR91" s="15" t="s">
        <v>204</v>
      </c>
      <c r="AT91" s="15" t="s">
        <v>133</v>
      </c>
      <c r="AU91" s="15" t="s">
        <v>82</v>
      </c>
      <c r="AY91" s="15" t="s">
        <v>130</v>
      </c>
      <c r="BE91" s="215">
        <f>IF(N91="základní",J91,0)</f>
        <v>0</v>
      </c>
      <c r="BF91" s="215">
        <f>IF(N91="snížená",J91,0)</f>
        <v>0</v>
      </c>
      <c r="BG91" s="215">
        <f>IF(N91="zákl. přenesená",J91,0)</f>
        <v>0</v>
      </c>
      <c r="BH91" s="215">
        <f>IF(N91="sníž. přenesená",J91,0)</f>
        <v>0</v>
      </c>
      <c r="BI91" s="215">
        <f>IF(N91="nulová",J91,0)</f>
        <v>0</v>
      </c>
      <c r="BJ91" s="15" t="s">
        <v>80</v>
      </c>
      <c r="BK91" s="215">
        <f>ROUND(I91*H91,2)</f>
        <v>0</v>
      </c>
      <c r="BL91" s="15" t="s">
        <v>204</v>
      </c>
      <c r="BM91" s="15" t="s">
        <v>1118</v>
      </c>
    </row>
    <row r="92" s="1" customFormat="1" ht="16.5" customHeight="1">
      <c r="B92" s="36"/>
      <c r="C92" s="204" t="s">
        <v>170</v>
      </c>
      <c r="D92" s="204" t="s">
        <v>133</v>
      </c>
      <c r="E92" s="205" t="s">
        <v>1119</v>
      </c>
      <c r="F92" s="206" t="s">
        <v>1120</v>
      </c>
      <c r="G92" s="207" t="s">
        <v>225</v>
      </c>
      <c r="H92" s="208">
        <v>2</v>
      </c>
      <c r="I92" s="209"/>
      <c r="J92" s="210">
        <f>ROUND(I92*H92,2)</f>
        <v>0</v>
      </c>
      <c r="K92" s="206" t="s">
        <v>1</v>
      </c>
      <c r="L92" s="41"/>
      <c r="M92" s="211" t="s">
        <v>1</v>
      </c>
      <c r="N92" s="212" t="s">
        <v>43</v>
      </c>
      <c r="O92" s="77"/>
      <c r="P92" s="213">
        <f>O92*H92</f>
        <v>0</v>
      </c>
      <c r="Q92" s="213">
        <v>0</v>
      </c>
      <c r="R92" s="213">
        <f>Q92*H92</f>
        <v>0</v>
      </c>
      <c r="S92" s="213">
        <v>0</v>
      </c>
      <c r="T92" s="214">
        <f>S92*H92</f>
        <v>0</v>
      </c>
      <c r="AR92" s="15" t="s">
        <v>204</v>
      </c>
      <c r="AT92" s="15" t="s">
        <v>133</v>
      </c>
      <c r="AU92" s="15" t="s">
        <v>82</v>
      </c>
      <c r="AY92" s="15" t="s">
        <v>130</v>
      </c>
      <c r="BE92" s="215">
        <f>IF(N92="základní",J92,0)</f>
        <v>0</v>
      </c>
      <c r="BF92" s="215">
        <f>IF(N92="snížená",J92,0)</f>
        <v>0</v>
      </c>
      <c r="BG92" s="215">
        <f>IF(N92="zákl. přenesená",J92,0)</f>
        <v>0</v>
      </c>
      <c r="BH92" s="215">
        <f>IF(N92="sníž. přenesená",J92,0)</f>
        <v>0</v>
      </c>
      <c r="BI92" s="215">
        <f>IF(N92="nulová",J92,0)</f>
        <v>0</v>
      </c>
      <c r="BJ92" s="15" t="s">
        <v>80</v>
      </c>
      <c r="BK92" s="215">
        <f>ROUND(I92*H92,2)</f>
        <v>0</v>
      </c>
      <c r="BL92" s="15" t="s">
        <v>204</v>
      </c>
      <c r="BM92" s="15" t="s">
        <v>1121</v>
      </c>
    </row>
    <row r="93" s="1" customFormat="1" ht="16.5" customHeight="1">
      <c r="B93" s="36"/>
      <c r="C93" s="204" t="s">
        <v>174</v>
      </c>
      <c r="D93" s="204" t="s">
        <v>133</v>
      </c>
      <c r="E93" s="205" t="s">
        <v>1122</v>
      </c>
      <c r="F93" s="206" t="s">
        <v>1123</v>
      </c>
      <c r="G93" s="207" t="s">
        <v>149</v>
      </c>
      <c r="H93" s="208">
        <v>2</v>
      </c>
      <c r="I93" s="209"/>
      <c r="J93" s="210">
        <f>ROUND(I93*H93,2)</f>
        <v>0</v>
      </c>
      <c r="K93" s="206" t="s">
        <v>1</v>
      </c>
      <c r="L93" s="41"/>
      <c r="M93" s="211" t="s">
        <v>1</v>
      </c>
      <c r="N93" s="212" t="s">
        <v>43</v>
      </c>
      <c r="O93" s="77"/>
      <c r="P93" s="213">
        <f>O93*H93</f>
        <v>0</v>
      </c>
      <c r="Q93" s="213">
        <v>0</v>
      </c>
      <c r="R93" s="213">
        <f>Q93*H93</f>
        <v>0</v>
      </c>
      <c r="S93" s="213">
        <v>0</v>
      </c>
      <c r="T93" s="214">
        <f>S93*H93</f>
        <v>0</v>
      </c>
      <c r="AR93" s="15" t="s">
        <v>204</v>
      </c>
      <c r="AT93" s="15" t="s">
        <v>133</v>
      </c>
      <c r="AU93" s="15" t="s">
        <v>82</v>
      </c>
      <c r="AY93" s="15" t="s">
        <v>130</v>
      </c>
      <c r="BE93" s="215">
        <f>IF(N93="základní",J93,0)</f>
        <v>0</v>
      </c>
      <c r="BF93" s="215">
        <f>IF(N93="snížená",J93,0)</f>
        <v>0</v>
      </c>
      <c r="BG93" s="215">
        <f>IF(N93="zákl. přenesená",J93,0)</f>
        <v>0</v>
      </c>
      <c r="BH93" s="215">
        <f>IF(N93="sníž. přenesená",J93,0)</f>
        <v>0</v>
      </c>
      <c r="BI93" s="215">
        <f>IF(N93="nulová",J93,0)</f>
        <v>0</v>
      </c>
      <c r="BJ93" s="15" t="s">
        <v>80</v>
      </c>
      <c r="BK93" s="215">
        <f>ROUND(I93*H93,2)</f>
        <v>0</v>
      </c>
      <c r="BL93" s="15" t="s">
        <v>204</v>
      </c>
      <c r="BM93" s="15" t="s">
        <v>1124</v>
      </c>
    </row>
    <row r="94" s="1" customFormat="1" ht="16.5" customHeight="1">
      <c r="B94" s="36"/>
      <c r="C94" s="204" t="s">
        <v>179</v>
      </c>
      <c r="D94" s="204" t="s">
        <v>133</v>
      </c>
      <c r="E94" s="205" t="s">
        <v>1125</v>
      </c>
      <c r="F94" s="206" t="s">
        <v>1126</v>
      </c>
      <c r="G94" s="207" t="s">
        <v>153</v>
      </c>
      <c r="H94" s="208">
        <v>2</v>
      </c>
      <c r="I94" s="209"/>
      <c r="J94" s="210">
        <f>ROUND(I94*H94,2)</f>
        <v>0</v>
      </c>
      <c r="K94" s="206" t="s">
        <v>1</v>
      </c>
      <c r="L94" s="41"/>
      <c r="M94" s="211" t="s">
        <v>1</v>
      </c>
      <c r="N94" s="212" t="s">
        <v>43</v>
      </c>
      <c r="O94" s="77"/>
      <c r="P94" s="213">
        <f>O94*H94</f>
        <v>0</v>
      </c>
      <c r="Q94" s="213">
        <v>0</v>
      </c>
      <c r="R94" s="213">
        <f>Q94*H94</f>
        <v>0</v>
      </c>
      <c r="S94" s="213">
        <v>0</v>
      </c>
      <c r="T94" s="214">
        <f>S94*H94</f>
        <v>0</v>
      </c>
      <c r="AR94" s="15" t="s">
        <v>204</v>
      </c>
      <c r="AT94" s="15" t="s">
        <v>133</v>
      </c>
      <c r="AU94" s="15" t="s">
        <v>82</v>
      </c>
      <c r="AY94" s="15" t="s">
        <v>130</v>
      </c>
      <c r="BE94" s="215">
        <f>IF(N94="základní",J94,0)</f>
        <v>0</v>
      </c>
      <c r="BF94" s="215">
        <f>IF(N94="snížená",J94,0)</f>
        <v>0</v>
      </c>
      <c r="BG94" s="215">
        <f>IF(N94="zákl. přenesená",J94,0)</f>
        <v>0</v>
      </c>
      <c r="BH94" s="215">
        <f>IF(N94="sníž. přenesená",J94,0)</f>
        <v>0</v>
      </c>
      <c r="BI94" s="215">
        <f>IF(N94="nulová",J94,0)</f>
        <v>0</v>
      </c>
      <c r="BJ94" s="15" t="s">
        <v>80</v>
      </c>
      <c r="BK94" s="215">
        <f>ROUND(I94*H94,2)</f>
        <v>0</v>
      </c>
      <c r="BL94" s="15" t="s">
        <v>204</v>
      </c>
      <c r="BM94" s="15" t="s">
        <v>1127</v>
      </c>
    </row>
    <row r="95" s="1" customFormat="1" ht="16.5" customHeight="1">
      <c r="B95" s="36"/>
      <c r="C95" s="204" t="s">
        <v>183</v>
      </c>
      <c r="D95" s="204" t="s">
        <v>133</v>
      </c>
      <c r="E95" s="205" t="s">
        <v>1128</v>
      </c>
      <c r="F95" s="206" t="s">
        <v>1129</v>
      </c>
      <c r="G95" s="207" t="s">
        <v>153</v>
      </c>
      <c r="H95" s="208">
        <v>2</v>
      </c>
      <c r="I95" s="209"/>
      <c r="J95" s="210">
        <f>ROUND(I95*H95,2)</f>
        <v>0</v>
      </c>
      <c r="K95" s="206" t="s">
        <v>1</v>
      </c>
      <c r="L95" s="41"/>
      <c r="M95" s="211" t="s">
        <v>1</v>
      </c>
      <c r="N95" s="212" t="s">
        <v>43</v>
      </c>
      <c r="O95" s="77"/>
      <c r="P95" s="213">
        <f>O95*H95</f>
        <v>0</v>
      </c>
      <c r="Q95" s="213">
        <v>0</v>
      </c>
      <c r="R95" s="213">
        <f>Q95*H95</f>
        <v>0</v>
      </c>
      <c r="S95" s="213">
        <v>0</v>
      </c>
      <c r="T95" s="214">
        <f>S95*H95</f>
        <v>0</v>
      </c>
      <c r="AR95" s="15" t="s">
        <v>204</v>
      </c>
      <c r="AT95" s="15" t="s">
        <v>133</v>
      </c>
      <c r="AU95" s="15" t="s">
        <v>82</v>
      </c>
      <c r="AY95" s="15" t="s">
        <v>130</v>
      </c>
      <c r="BE95" s="215">
        <f>IF(N95="základní",J95,0)</f>
        <v>0</v>
      </c>
      <c r="BF95" s="215">
        <f>IF(N95="snížená",J95,0)</f>
        <v>0</v>
      </c>
      <c r="BG95" s="215">
        <f>IF(N95="zákl. přenesená",J95,0)</f>
        <v>0</v>
      </c>
      <c r="BH95" s="215">
        <f>IF(N95="sníž. přenesená",J95,0)</f>
        <v>0</v>
      </c>
      <c r="BI95" s="215">
        <f>IF(N95="nulová",J95,0)</f>
        <v>0</v>
      </c>
      <c r="BJ95" s="15" t="s">
        <v>80</v>
      </c>
      <c r="BK95" s="215">
        <f>ROUND(I95*H95,2)</f>
        <v>0</v>
      </c>
      <c r="BL95" s="15" t="s">
        <v>204</v>
      </c>
      <c r="BM95" s="15" t="s">
        <v>1130</v>
      </c>
    </row>
    <row r="96" s="1" customFormat="1" ht="16.5" customHeight="1">
      <c r="B96" s="36"/>
      <c r="C96" s="204" t="s">
        <v>187</v>
      </c>
      <c r="D96" s="204" t="s">
        <v>133</v>
      </c>
      <c r="E96" s="205" t="s">
        <v>1131</v>
      </c>
      <c r="F96" s="206" t="s">
        <v>1132</v>
      </c>
      <c r="G96" s="207" t="s">
        <v>225</v>
      </c>
      <c r="H96" s="208">
        <v>2</v>
      </c>
      <c r="I96" s="209"/>
      <c r="J96" s="210">
        <f>ROUND(I96*H96,2)</f>
        <v>0</v>
      </c>
      <c r="K96" s="206" t="s">
        <v>1</v>
      </c>
      <c r="L96" s="41"/>
      <c r="M96" s="211" t="s">
        <v>1</v>
      </c>
      <c r="N96" s="212" t="s">
        <v>43</v>
      </c>
      <c r="O96" s="77"/>
      <c r="P96" s="213">
        <f>O96*H96</f>
        <v>0</v>
      </c>
      <c r="Q96" s="213">
        <v>0</v>
      </c>
      <c r="R96" s="213">
        <f>Q96*H96</f>
        <v>0</v>
      </c>
      <c r="S96" s="213">
        <v>0</v>
      </c>
      <c r="T96" s="214">
        <f>S96*H96</f>
        <v>0</v>
      </c>
      <c r="AR96" s="15" t="s">
        <v>204</v>
      </c>
      <c r="AT96" s="15" t="s">
        <v>133</v>
      </c>
      <c r="AU96" s="15" t="s">
        <v>82</v>
      </c>
      <c r="AY96" s="15" t="s">
        <v>130</v>
      </c>
      <c r="BE96" s="215">
        <f>IF(N96="základní",J96,0)</f>
        <v>0</v>
      </c>
      <c r="BF96" s="215">
        <f>IF(N96="snížená",J96,0)</f>
        <v>0</v>
      </c>
      <c r="BG96" s="215">
        <f>IF(N96="zákl. přenesená",J96,0)</f>
        <v>0</v>
      </c>
      <c r="BH96" s="215">
        <f>IF(N96="sníž. přenesená",J96,0)</f>
        <v>0</v>
      </c>
      <c r="BI96" s="215">
        <f>IF(N96="nulová",J96,0)</f>
        <v>0</v>
      </c>
      <c r="BJ96" s="15" t="s">
        <v>80</v>
      </c>
      <c r="BK96" s="215">
        <f>ROUND(I96*H96,2)</f>
        <v>0</v>
      </c>
      <c r="BL96" s="15" t="s">
        <v>204</v>
      </c>
      <c r="BM96" s="15" t="s">
        <v>1133</v>
      </c>
    </row>
    <row r="97" s="1" customFormat="1" ht="16.5" customHeight="1">
      <c r="B97" s="36"/>
      <c r="C97" s="204" t="s">
        <v>193</v>
      </c>
      <c r="D97" s="204" t="s">
        <v>133</v>
      </c>
      <c r="E97" s="205" t="s">
        <v>1134</v>
      </c>
      <c r="F97" s="206" t="s">
        <v>1135</v>
      </c>
      <c r="G97" s="207" t="s">
        <v>153</v>
      </c>
      <c r="H97" s="208">
        <v>2</v>
      </c>
      <c r="I97" s="209"/>
      <c r="J97" s="210">
        <f>ROUND(I97*H97,2)</f>
        <v>0</v>
      </c>
      <c r="K97" s="206" t="s">
        <v>1</v>
      </c>
      <c r="L97" s="41"/>
      <c r="M97" s="211" t="s">
        <v>1</v>
      </c>
      <c r="N97" s="212" t="s">
        <v>43</v>
      </c>
      <c r="O97" s="77"/>
      <c r="P97" s="213">
        <f>O97*H97</f>
        <v>0</v>
      </c>
      <c r="Q97" s="213">
        <v>0</v>
      </c>
      <c r="R97" s="213">
        <f>Q97*H97</f>
        <v>0</v>
      </c>
      <c r="S97" s="213">
        <v>0</v>
      </c>
      <c r="T97" s="214">
        <f>S97*H97</f>
        <v>0</v>
      </c>
      <c r="AR97" s="15" t="s">
        <v>204</v>
      </c>
      <c r="AT97" s="15" t="s">
        <v>133</v>
      </c>
      <c r="AU97" s="15" t="s">
        <v>82</v>
      </c>
      <c r="AY97" s="15" t="s">
        <v>130</v>
      </c>
      <c r="BE97" s="215">
        <f>IF(N97="základní",J97,0)</f>
        <v>0</v>
      </c>
      <c r="BF97" s="215">
        <f>IF(N97="snížená",J97,0)</f>
        <v>0</v>
      </c>
      <c r="BG97" s="215">
        <f>IF(N97="zákl. přenesená",J97,0)</f>
        <v>0</v>
      </c>
      <c r="BH97" s="215">
        <f>IF(N97="sníž. přenesená",J97,0)</f>
        <v>0</v>
      </c>
      <c r="BI97" s="215">
        <f>IF(N97="nulová",J97,0)</f>
        <v>0</v>
      </c>
      <c r="BJ97" s="15" t="s">
        <v>80</v>
      </c>
      <c r="BK97" s="215">
        <f>ROUND(I97*H97,2)</f>
        <v>0</v>
      </c>
      <c r="BL97" s="15" t="s">
        <v>204</v>
      </c>
      <c r="BM97" s="15" t="s">
        <v>1136</v>
      </c>
    </row>
    <row r="98" s="1" customFormat="1" ht="16.5" customHeight="1">
      <c r="B98" s="36"/>
      <c r="C98" s="204" t="s">
        <v>197</v>
      </c>
      <c r="D98" s="204" t="s">
        <v>133</v>
      </c>
      <c r="E98" s="205" t="s">
        <v>1137</v>
      </c>
      <c r="F98" s="206" t="s">
        <v>1138</v>
      </c>
      <c r="G98" s="207" t="s">
        <v>499</v>
      </c>
      <c r="H98" s="208">
        <v>1</v>
      </c>
      <c r="I98" s="209"/>
      <c r="J98" s="210">
        <f>ROUND(I98*H98,2)</f>
        <v>0</v>
      </c>
      <c r="K98" s="206" t="s">
        <v>1</v>
      </c>
      <c r="L98" s="41"/>
      <c r="M98" s="211" t="s">
        <v>1</v>
      </c>
      <c r="N98" s="212" t="s">
        <v>43</v>
      </c>
      <c r="O98" s="77"/>
      <c r="P98" s="213">
        <f>O98*H98</f>
        <v>0</v>
      </c>
      <c r="Q98" s="213">
        <v>0</v>
      </c>
      <c r="R98" s="213">
        <f>Q98*H98</f>
        <v>0</v>
      </c>
      <c r="S98" s="213">
        <v>0</v>
      </c>
      <c r="T98" s="214">
        <f>S98*H98</f>
        <v>0</v>
      </c>
      <c r="AR98" s="15" t="s">
        <v>204</v>
      </c>
      <c r="AT98" s="15" t="s">
        <v>133</v>
      </c>
      <c r="AU98" s="15" t="s">
        <v>82</v>
      </c>
      <c r="AY98" s="15" t="s">
        <v>130</v>
      </c>
      <c r="BE98" s="215">
        <f>IF(N98="základní",J98,0)</f>
        <v>0</v>
      </c>
      <c r="BF98" s="215">
        <f>IF(N98="snížená",J98,0)</f>
        <v>0</v>
      </c>
      <c r="BG98" s="215">
        <f>IF(N98="zákl. přenesená",J98,0)</f>
        <v>0</v>
      </c>
      <c r="BH98" s="215">
        <f>IF(N98="sníž. přenesená",J98,0)</f>
        <v>0</v>
      </c>
      <c r="BI98" s="215">
        <f>IF(N98="nulová",J98,0)</f>
        <v>0</v>
      </c>
      <c r="BJ98" s="15" t="s">
        <v>80</v>
      </c>
      <c r="BK98" s="215">
        <f>ROUND(I98*H98,2)</f>
        <v>0</v>
      </c>
      <c r="BL98" s="15" t="s">
        <v>204</v>
      </c>
      <c r="BM98" s="15" t="s">
        <v>1139</v>
      </c>
    </row>
    <row r="99" s="1" customFormat="1" ht="16.5" customHeight="1">
      <c r="B99" s="36"/>
      <c r="C99" s="204" t="s">
        <v>8</v>
      </c>
      <c r="D99" s="204" t="s">
        <v>133</v>
      </c>
      <c r="E99" s="205" t="s">
        <v>1140</v>
      </c>
      <c r="F99" s="206" t="s">
        <v>1141</v>
      </c>
      <c r="G99" s="207" t="s">
        <v>153</v>
      </c>
      <c r="H99" s="208">
        <v>2</v>
      </c>
      <c r="I99" s="209"/>
      <c r="J99" s="210">
        <f>ROUND(I99*H99,2)</f>
        <v>0</v>
      </c>
      <c r="K99" s="206" t="s">
        <v>1</v>
      </c>
      <c r="L99" s="41"/>
      <c r="M99" s="211" t="s">
        <v>1</v>
      </c>
      <c r="N99" s="212" t="s">
        <v>43</v>
      </c>
      <c r="O99" s="77"/>
      <c r="P99" s="213">
        <f>O99*H99</f>
        <v>0</v>
      </c>
      <c r="Q99" s="213">
        <v>0</v>
      </c>
      <c r="R99" s="213">
        <f>Q99*H99</f>
        <v>0</v>
      </c>
      <c r="S99" s="213">
        <v>0</v>
      </c>
      <c r="T99" s="214">
        <f>S99*H99</f>
        <v>0</v>
      </c>
      <c r="AR99" s="15" t="s">
        <v>204</v>
      </c>
      <c r="AT99" s="15" t="s">
        <v>133</v>
      </c>
      <c r="AU99" s="15" t="s">
        <v>82</v>
      </c>
      <c r="AY99" s="15" t="s">
        <v>130</v>
      </c>
      <c r="BE99" s="215">
        <f>IF(N99="základní",J99,0)</f>
        <v>0</v>
      </c>
      <c r="BF99" s="215">
        <f>IF(N99="snížená",J99,0)</f>
        <v>0</v>
      </c>
      <c r="BG99" s="215">
        <f>IF(N99="zákl. přenesená",J99,0)</f>
        <v>0</v>
      </c>
      <c r="BH99" s="215">
        <f>IF(N99="sníž. přenesená",J99,0)</f>
        <v>0</v>
      </c>
      <c r="BI99" s="215">
        <f>IF(N99="nulová",J99,0)</f>
        <v>0</v>
      </c>
      <c r="BJ99" s="15" t="s">
        <v>80</v>
      </c>
      <c r="BK99" s="215">
        <f>ROUND(I99*H99,2)</f>
        <v>0</v>
      </c>
      <c r="BL99" s="15" t="s">
        <v>204</v>
      </c>
      <c r="BM99" s="15" t="s">
        <v>1142</v>
      </c>
    </row>
    <row r="100" s="1" customFormat="1" ht="16.5" customHeight="1">
      <c r="B100" s="36"/>
      <c r="C100" s="204" t="s">
        <v>204</v>
      </c>
      <c r="D100" s="204" t="s">
        <v>133</v>
      </c>
      <c r="E100" s="205" t="s">
        <v>1143</v>
      </c>
      <c r="F100" s="206" t="s">
        <v>1144</v>
      </c>
      <c r="G100" s="207" t="s">
        <v>153</v>
      </c>
      <c r="H100" s="208">
        <v>4</v>
      </c>
      <c r="I100" s="209"/>
      <c r="J100" s="210">
        <f>ROUND(I100*H100,2)</f>
        <v>0</v>
      </c>
      <c r="K100" s="206" t="s">
        <v>1</v>
      </c>
      <c r="L100" s="41"/>
      <c r="M100" s="211" t="s">
        <v>1</v>
      </c>
      <c r="N100" s="212" t="s">
        <v>43</v>
      </c>
      <c r="O100" s="77"/>
      <c r="P100" s="213">
        <f>O100*H100</f>
        <v>0</v>
      </c>
      <c r="Q100" s="213">
        <v>0</v>
      </c>
      <c r="R100" s="213">
        <f>Q100*H100</f>
        <v>0</v>
      </c>
      <c r="S100" s="213">
        <v>0</v>
      </c>
      <c r="T100" s="214">
        <f>S100*H100</f>
        <v>0</v>
      </c>
      <c r="AR100" s="15" t="s">
        <v>204</v>
      </c>
      <c r="AT100" s="15" t="s">
        <v>133</v>
      </c>
      <c r="AU100" s="15" t="s">
        <v>82</v>
      </c>
      <c r="AY100" s="15" t="s">
        <v>130</v>
      </c>
      <c r="BE100" s="215">
        <f>IF(N100="základní",J100,0)</f>
        <v>0</v>
      </c>
      <c r="BF100" s="215">
        <f>IF(N100="snížená",J100,0)</f>
        <v>0</v>
      </c>
      <c r="BG100" s="215">
        <f>IF(N100="zákl. přenesená",J100,0)</f>
        <v>0</v>
      </c>
      <c r="BH100" s="215">
        <f>IF(N100="sníž. přenesená",J100,0)</f>
        <v>0</v>
      </c>
      <c r="BI100" s="215">
        <f>IF(N100="nulová",J100,0)</f>
        <v>0</v>
      </c>
      <c r="BJ100" s="15" t="s">
        <v>80</v>
      </c>
      <c r="BK100" s="215">
        <f>ROUND(I100*H100,2)</f>
        <v>0</v>
      </c>
      <c r="BL100" s="15" t="s">
        <v>204</v>
      </c>
      <c r="BM100" s="15" t="s">
        <v>1145</v>
      </c>
    </row>
    <row r="101" s="1" customFormat="1" ht="16.5" customHeight="1">
      <c r="B101" s="36"/>
      <c r="C101" s="204" t="s">
        <v>208</v>
      </c>
      <c r="D101" s="204" t="s">
        <v>133</v>
      </c>
      <c r="E101" s="205" t="s">
        <v>1146</v>
      </c>
      <c r="F101" s="206" t="s">
        <v>1147</v>
      </c>
      <c r="G101" s="207" t="s">
        <v>153</v>
      </c>
      <c r="H101" s="208">
        <v>2</v>
      </c>
      <c r="I101" s="209"/>
      <c r="J101" s="210">
        <f>ROUND(I101*H101,2)</f>
        <v>0</v>
      </c>
      <c r="K101" s="206" t="s">
        <v>1</v>
      </c>
      <c r="L101" s="41"/>
      <c r="M101" s="211" t="s">
        <v>1</v>
      </c>
      <c r="N101" s="212" t="s">
        <v>43</v>
      </c>
      <c r="O101" s="77"/>
      <c r="P101" s="213">
        <f>O101*H101</f>
        <v>0</v>
      </c>
      <c r="Q101" s="213">
        <v>0</v>
      </c>
      <c r="R101" s="213">
        <f>Q101*H101</f>
        <v>0</v>
      </c>
      <c r="S101" s="213">
        <v>0</v>
      </c>
      <c r="T101" s="214">
        <f>S101*H101</f>
        <v>0</v>
      </c>
      <c r="AR101" s="15" t="s">
        <v>204</v>
      </c>
      <c r="AT101" s="15" t="s">
        <v>133</v>
      </c>
      <c r="AU101" s="15" t="s">
        <v>82</v>
      </c>
      <c r="AY101" s="15" t="s">
        <v>130</v>
      </c>
      <c r="BE101" s="215">
        <f>IF(N101="základní",J101,0)</f>
        <v>0</v>
      </c>
      <c r="BF101" s="215">
        <f>IF(N101="snížená",J101,0)</f>
        <v>0</v>
      </c>
      <c r="BG101" s="215">
        <f>IF(N101="zákl. přenesená",J101,0)</f>
        <v>0</v>
      </c>
      <c r="BH101" s="215">
        <f>IF(N101="sníž. přenesená",J101,0)</f>
        <v>0</v>
      </c>
      <c r="BI101" s="215">
        <f>IF(N101="nulová",J101,0)</f>
        <v>0</v>
      </c>
      <c r="BJ101" s="15" t="s">
        <v>80</v>
      </c>
      <c r="BK101" s="215">
        <f>ROUND(I101*H101,2)</f>
        <v>0</v>
      </c>
      <c r="BL101" s="15" t="s">
        <v>204</v>
      </c>
      <c r="BM101" s="15" t="s">
        <v>1148</v>
      </c>
    </row>
    <row r="102" s="1" customFormat="1" ht="16.5" customHeight="1">
      <c r="B102" s="36"/>
      <c r="C102" s="204" t="s">
        <v>213</v>
      </c>
      <c r="D102" s="204" t="s">
        <v>133</v>
      </c>
      <c r="E102" s="205" t="s">
        <v>1149</v>
      </c>
      <c r="F102" s="206" t="s">
        <v>1150</v>
      </c>
      <c r="G102" s="207" t="s">
        <v>153</v>
      </c>
      <c r="H102" s="208">
        <v>4</v>
      </c>
      <c r="I102" s="209"/>
      <c r="J102" s="210">
        <f>ROUND(I102*H102,2)</f>
        <v>0</v>
      </c>
      <c r="K102" s="206" t="s">
        <v>1</v>
      </c>
      <c r="L102" s="41"/>
      <c r="M102" s="211" t="s">
        <v>1</v>
      </c>
      <c r="N102" s="212" t="s">
        <v>43</v>
      </c>
      <c r="O102" s="77"/>
      <c r="P102" s="213">
        <f>O102*H102</f>
        <v>0</v>
      </c>
      <c r="Q102" s="213">
        <v>0</v>
      </c>
      <c r="R102" s="213">
        <f>Q102*H102</f>
        <v>0</v>
      </c>
      <c r="S102" s="213">
        <v>0</v>
      </c>
      <c r="T102" s="214">
        <f>S102*H102</f>
        <v>0</v>
      </c>
      <c r="AR102" s="15" t="s">
        <v>204</v>
      </c>
      <c r="AT102" s="15" t="s">
        <v>133</v>
      </c>
      <c r="AU102" s="15" t="s">
        <v>82</v>
      </c>
      <c r="AY102" s="15" t="s">
        <v>130</v>
      </c>
      <c r="BE102" s="215">
        <f>IF(N102="základní",J102,0)</f>
        <v>0</v>
      </c>
      <c r="BF102" s="215">
        <f>IF(N102="snížená",J102,0)</f>
        <v>0</v>
      </c>
      <c r="BG102" s="215">
        <f>IF(N102="zákl. přenesená",J102,0)</f>
        <v>0</v>
      </c>
      <c r="BH102" s="215">
        <f>IF(N102="sníž. přenesená",J102,0)</f>
        <v>0</v>
      </c>
      <c r="BI102" s="215">
        <f>IF(N102="nulová",J102,0)</f>
        <v>0</v>
      </c>
      <c r="BJ102" s="15" t="s">
        <v>80</v>
      </c>
      <c r="BK102" s="215">
        <f>ROUND(I102*H102,2)</f>
        <v>0</v>
      </c>
      <c r="BL102" s="15" t="s">
        <v>204</v>
      </c>
      <c r="BM102" s="15" t="s">
        <v>1151</v>
      </c>
    </row>
    <row r="103" s="1" customFormat="1" ht="22.5" customHeight="1">
      <c r="B103" s="36"/>
      <c r="C103" s="204" t="s">
        <v>217</v>
      </c>
      <c r="D103" s="204" t="s">
        <v>133</v>
      </c>
      <c r="E103" s="205" t="s">
        <v>1152</v>
      </c>
      <c r="F103" s="206" t="s">
        <v>1153</v>
      </c>
      <c r="G103" s="207" t="s">
        <v>153</v>
      </c>
      <c r="H103" s="208">
        <v>1</v>
      </c>
      <c r="I103" s="209"/>
      <c r="J103" s="210">
        <f>ROUND(I103*H103,2)</f>
        <v>0</v>
      </c>
      <c r="K103" s="206" t="s">
        <v>1</v>
      </c>
      <c r="L103" s="41"/>
      <c r="M103" s="211" t="s">
        <v>1</v>
      </c>
      <c r="N103" s="212" t="s">
        <v>43</v>
      </c>
      <c r="O103" s="77"/>
      <c r="P103" s="213">
        <f>O103*H103</f>
        <v>0</v>
      </c>
      <c r="Q103" s="213">
        <v>0</v>
      </c>
      <c r="R103" s="213">
        <f>Q103*H103</f>
        <v>0</v>
      </c>
      <c r="S103" s="213">
        <v>0</v>
      </c>
      <c r="T103" s="214">
        <f>S103*H103</f>
        <v>0</v>
      </c>
      <c r="AR103" s="15" t="s">
        <v>204</v>
      </c>
      <c r="AT103" s="15" t="s">
        <v>133</v>
      </c>
      <c r="AU103" s="15" t="s">
        <v>82</v>
      </c>
      <c r="AY103" s="15" t="s">
        <v>130</v>
      </c>
      <c r="BE103" s="215">
        <f>IF(N103="základní",J103,0)</f>
        <v>0</v>
      </c>
      <c r="BF103" s="215">
        <f>IF(N103="snížená",J103,0)</f>
        <v>0</v>
      </c>
      <c r="BG103" s="215">
        <f>IF(N103="zákl. přenesená",J103,0)</f>
        <v>0</v>
      </c>
      <c r="BH103" s="215">
        <f>IF(N103="sníž. přenesená",J103,0)</f>
        <v>0</v>
      </c>
      <c r="BI103" s="215">
        <f>IF(N103="nulová",J103,0)</f>
        <v>0</v>
      </c>
      <c r="BJ103" s="15" t="s">
        <v>80</v>
      </c>
      <c r="BK103" s="215">
        <f>ROUND(I103*H103,2)</f>
        <v>0</v>
      </c>
      <c r="BL103" s="15" t="s">
        <v>204</v>
      </c>
      <c r="BM103" s="15" t="s">
        <v>1154</v>
      </c>
    </row>
    <row r="104" s="1" customFormat="1" ht="16.5" customHeight="1">
      <c r="B104" s="36"/>
      <c r="C104" s="204" t="s">
        <v>222</v>
      </c>
      <c r="D104" s="204" t="s">
        <v>133</v>
      </c>
      <c r="E104" s="205" t="s">
        <v>1155</v>
      </c>
      <c r="F104" s="206" t="s">
        <v>1156</v>
      </c>
      <c r="G104" s="207" t="s">
        <v>933</v>
      </c>
      <c r="H104" s="208">
        <v>2</v>
      </c>
      <c r="I104" s="209"/>
      <c r="J104" s="210">
        <f>ROUND(I104*H104,2)</f>
        <v>0</v>
      </c>
      <c r="K104" s="206" t="s">
        <v>1</v>
      </c>
      <c r="L104" s="41"/>
      <c r="M104" s="211" t="s">
        <v>1</v>
      </c>
      <c r="N104" s="212" t="s">
        <v>43</v>
      </c>
      <c r="O104" s="77"/>
      <c r="P104" s="213">
        <f>O104*H104</f>
        <v>0</v>
      </c>
      <c r="Q104" s="213">
        <v>0</v>
      </c>
      <c r="R104" s="213">
        <f>Q104*H104</f>
        <v>0</v>
      </c>
      <c r="S104" s="213">
        <v>0</v>
      </c>
      <c r="T104" s="214">
        <f>S104*H104</f>
        <v>0</v>
      </c>
      <c r="AR104" s="15" t="s">
        <v>204</v>
      </c>
      <c r="AT104" s="15" t="s">
        <v>133</v>
      </c>
      <c r="AU104" s="15" t="s">
        <v>82</v>
      </c>
      <c r="AY104" s="15" t="s">
        <v>130</v>
      </c>
      <c r="BE104" s="215">
        <f>IF(N104="základní",J104,0)</f>
        <v>0</v>
      </c>
      <c r="BF104" s="215">
        <f>IF(N104="snížená",J104,0)</f>
        <v>0</v>
      </c>
      <c r="BG104" s="215">
        <f>IF(N104="zákl. přenesená",J104,0)</f>
        <v>0</v>
      </c>
      <c r="BH104" s="215">
        <f>IF(N104="sníž. přenesená",J104,0)</f>
        <v>0</v>
      </c>
      <c r="BI104" s="215">
        <f>IF(N104="nulová",J104,0)</f>
        <v>0</v>
      </c>
      <c r="BJ104" s="15" t="s">
        <v>80</v>
      </c>
      <c r="BK104" s="215">
        <f>ROUND(I104*H104,2)</f>
        <v>0</v>
      </c>
      <c r="BL104" s="15" t="s">
        <v>204</v>
      </c>
      <c r="BM104" s="15" t="s">
        <v>1157</v>
      </c>
    </row>
    <row r="105" s="1" customFormat="1" ht="16.5" customHeight="1">
      <c r="B105" s="36"/>
      <c r="C105" s="204" t="s">
        <v>7</v>
      </c>
      <c r="D105" s="204" t="s">
        <v>133</v>
      </c>
      <c r="E105" s="205" t="s">
        <v>1158</v>
      </c>
      <c r="F105" s="206" t="s">
        <v>1159</v>
      </c>
      <c r="G105" s="207" t="s">
        <v>136</v>
      </c>
      <c r="H105" s="208">
        <v>0.159</v>
      </c>
      <c r="I105" s="209"/>
      <c r="J105" s="210">
        <f>ROUND(I105*H105,2)</f>
        <v>0</v>
      </c>
      <c r="K105" s="206" t="s">
        <v>1</v>
      </c>
      <c r="L105" s="41"/>
      <c r="M105" s="211" t="s">
        <v>1</v>
      </c>
      <c r="N105" s="212" t="s">
        <v>43</v>
      </c>
      <c r="O105" s="77"/>
      <c r="P105" s="213">
        <f>O105*H105</f>
        <v>0</v>
      </c>
      <c r="Q105" s="213">
        <v>0</v>
      </c>
      <c r="R105" s="213">
        <f>Q105*H105</f>
        <v>0</v>
      </c>
      <c r="S105" s="213">
        <v>0</v>
      </c>
      <c r="T105" s="214">
        <f>S105*H105</f>
        <v>0</v>
      </c>
      <c r="AR105" s="15" t="s">
        <v>204</v>
      </c>
      <c r="AT105" s="15" t="s">
        <v>133</v>
      </c>
      <c r="AU105" s="15" t="s">
        <v>82</v>
      </c>
      <c r="AY105" s="15" t="s">
        <v>130</v>
      </c>
      <c r="BE105" s="215">
        <f>IF(N105="základní",J105,0)</f>
        <v>0</v>
      </c>
      <c r="BF105" s="215">
        <f>IF(N105="snížená",J105,0)</f>
        <v>0</v>
      </c>
      <c r="BG105" s="215">
        <f>IF(N105="zákl. přenesená",J105,0)</f>
        <v>0</v>
      </c>
      <c r="BH105" s="215">
        <f>IF(N105="sníž. přenesená",J105,0)</f>
        <v>0</v>
      </c>
      <c r="BI105" s="215">
        <f>IF(N105="nulová",J105,0)</f>
        <v>0</v>
      </c>
      <c r="BJ105" s="15" t="s">
        <v>80</v>
      </c>
      <c r="BK105" s="215">
        <f>ROUND(I105*H105,2)</f>
        <v>0</v>
      </c>
      <c r="BL105" s="15" t="s">
        <v>204</v>
      </c>
      <c r="BM105" s="15" t="s">
        <v>1160</v>
      </c>
    </row>
    <row r="106" s="1" customFormat="1" ht="16.5" customHeight="1">
      <c r="B106" s="36"/>
      <c r="C106" s="204" t="s">
        <v>231</v>
      </c>
      <c r="D106" s="204" t="s">
        <v>133</v>
      </c>
      <c r="E106" s="205" t="s">
        <v>1161</v>
      </c>
      <c r="F106" s="206" t="s">
        <v>1162</v>
      </c>
      <c r="G106" s="207" t="s">
        <v>933</v>
      </c>
      <c r="H106" s="208">
        <v>1</v>
      </c>
      <c r="I106" s="209"/>
      <c r="J106" s="210">
        <f>ROUND(I106*H106,2)</f>
        <v>0</v>
      </c>
      <c r="K106" s="206" t="s">
        <v>1</v>
      </c>
      <c r="L106" s="41"/>
      <c r="M106" s="211" t="s">
        <v>1</v>
      </c>
      <c r="N106" s="212" t="s">
        <v>43</v>
      </c>
      <c r="O106" s="77"/>
      <c r="P106" s="213">
        <f>O106*H106</f>
        <v>0</v>
      </c>
      <c r="Q106" s="213">
        <v>0</v>
      </c>
      <c r="R106" s="213">
        <f>Q106*H106</f>
        <v>0</v>
      </c>
      <c r="S106" s="213">
        <v>0</v>
      </c>
      <c r="T106" s="214">
        <f>S106*H106</f>
        <v>0</v>
      </c>
      <c r="AR106" s="15" t="s">
        <v>204</v>
      </c>
      <c r="AT106" s="15" t="s">
        <v>133</v>
      </c>
      <c r="AU106" s="15" t="s">
        <v>82</v>
      </c>
      <c r="AY106" s="15" t="s">
        <v>130</v>
      </c>
      <c r="BE106" s="215">
        <f>IF(N106="základní",J106,0)</f>
        <v>0</v>
      </c>
      <c r="BF106" s="215">
        <f>IF(N106="snížená",J106,0)</f>
        <v>0</v>
      </c>
      <c r="BG106" s="215">
        <f>IF(N106="zákl. přenesená",J106,0)</f>
        <v>0</v>
      </c>
      <c r="BH106" s="215">
        <f>IF(N106="sníž. přenesená",J106,0)</f>
        <v>0</v>
      </c>
      <c r="BI106" s="215">
        <f>IF(N106="nulová",J106,0)</f>
        <v>0</v>
      </c>
      <c r="BJ106" s="15" t="s">
        <v>80</v>
      </c>
      <c r="BK106" s="215">
        <f>ROUND(I106*H106,2)</f>
        <v>0</v>
      </c>
      <c r="BL106" s="15" t="s">
        <v>204</v>
      </c>
      <c r="BM106" s="15" t="s">
        <v>1163</v>
      </c>
    </row>
    <row r="107" s="1" customFormat="1" ht="16.5" customHeight="1">
      <c r="B107" s="36"/>
      <c r="C107" s="204" t="s">
        <v>235</v>
      </c>
      <c r="D107" s="204" t="s">
        <v>133</v>
      </c>
      <c r="E107" s="205" t="s">
        <v>1164</v>
      </c>
      <c r="F107" s="206" t="s">
        <v>1165</v>
      </c>
      <c r="G107" s="207" t="s">
        <v>933</v>
      </c>
      <c r="H107" s="208">
        <v>1</v>
      </c>
      <c r="I107" s="209"/>
      <c r="J107" s="210">
        <f>ROUND(I107*H107,2)</f>
        <v>0</v>
      </c>
      <c r="K107" s="206" t="s">
        <v>1</v>
      </c>
      <c r="L107" s="41"/>
      <c r="M107" s="211" t="s">
        <v>1</v>
      </c>
      <c r="N107" s="212" t="s">
        <v>43</v>
      </c>
      <c r="O107" s="77"/>
      <c r="P107" s="213">
        <f>O107*H107</f>
        <v>0</v>
      </c>
      <c r="Q107" s="213">
        <v>0</v>
      </c>
      <c r="R107" s="213">
        <f>Q107*H107</f>
        <v>0</v>
      </c>
      <c r="S107" s="213">
        <v>0</v>
      </c>
      <c r="T107" s="214">
        <f>S107*H107</f>
        <v>0</v>
      </c>
      <c r="AR107" s="15" t="s">
        <v>204</v>
      </c>
      <c r="AT107" s="15" t="s">
        <v>133</v>
      </c>
      <c r="AU107" s="15" t="s">
        <v>82</v>
      </c>
      <c r="AY107" s="15" t="s">
        <v>130</v>
      </c>
      <c r="BE107" s="215">
        <f>IF(N107="základní",J107,0)</f>
        <v>0</v>
      </c>
      <c r="BF107" s="215">
        <f>IF(N107="snížená",J107,0)</f>
        <v>0</v>
      </c>
      <c r="BG107" s="215">
        <f>IF(N107="zákl. přenesená",J107,0)</f>
        <v>0</v>
      </c>
      <c r="BH107" s="215">
        <f>IF(N107="sníž. přenesená",J107,0)</f>
        <v>0</v>
      </c>
      <c r="BI107" s="215">
        <f>IF(N107="nulová",J107,0)</f>
        <v>0</v>
      </c>
      <c r="BJ107" s="15" t="s">
        <v>80</v>
      </c>
      <c r="BK107" s="215">
        <f>ROUND(I107*H107,2)</f>
        <v>0</v>
      </c>
      <c r="BL107" s="15" t="s">
        <v>204</v>
      </c>
      <c r="BM107" s="15" t="s">
        <v>1166</v>
      </c>
    </row>
    <row r="108" s="1" customFormat="1" ht="16.5" customHeight="1">
      <c r="B108" s="36"/>
      <c r="C108" s="204" t="s">
        <v>239</v>
      </c>
      <c r="D108" s="204" t="s">
        <v>133</v>
      </c>
      <c r="E108" s="205" t="s">
        <v>1167</v>
      </c>
      <c r="F108" s="206" t="s">
        <v>1168</v>
      </c>
      <c r="G108" s="207" t="s">
        <v>393</v>
      </c>
      <c r="H108" s="264"/>
      <c r="I108" s="209"/>
      <c r="J108" s="210">
        <f>ROUND(I108*H108,2)</f>
        <v>0</v>
      </c>
      <c r="K108" s="206" t="s">
        <v>1</v>
      </c>
      <c r="L108" s="41"/>
      <c r="M108" s="211" t="s">
        <v>1</v>
      </c>
      <c r="N108" s="212" t="s">
        <v>43</v>
      </c>
      <c r="O108" s="77"/>
      <c r="P108" s="213">
        <f>O108*H108</f>
        <v>0</v>
      </c>
      <c r="Q108" s="213">
        <v>0</v>
      </c>
      <c r="R108" s="213">
        <f>Q108*H108</f>
        <v>0</v>
      </c>
      <c r="S108" s="213">
        <v>0</v>
      </c>
      <c r="T108" s="214">
        <f>S108*H108</f>
        <v>0</v>
      </c>
      <c r="AR108" s="15" t="s">
        <v>204</v>
      </c>
      <c r="AT108" s="15" t="s">
        <v>133</v>
      </c>
      <c r="AU108" s="15" t="s">
        <v>82</v>
      </c>
      <c r="AY108" s="15" t="s">
        <v>130</v>
      </c>
      <c r="BE108" s="215">
        <f>IF(N108="základní",J108,0)</f>
        <v>0</v>
      </c>
      <c r="BF108" s="215">
        <f>IF(N108="snížená",J108,0)</f>
        <v>0</v>
      </c>
      <c r="BG108" s="215">
        <f>IF(N108="zákl. přenesená",J108,0)</f>
        <v>0</v>
      </c>
      <c r="BH108" s="215">
        <f>IF(N108="sníž. přenesená",J108,0)</f>
        <v>0</v>
      </c>
      <c r="BI108" s="215">
        <f>IF(N108="nulová",J108,0)</f>
        <v>0</v>
      </c>
      <c r="BJ108" s="15" t="s">
        <v>80</v>
      </c>
      <c r="BK108" s="215">
        <f>ROUND(I108*H108,2)</f>
        <v>0</v>
      </c>
      <c r="BL108" s="15" t="s">
        <v>204</v>
      </c>
      <c r="BM108" s="15" t="s">
        <v>1169</v>
      </c>
    </row>
    <row r="109" s="10" customFormat="1" ht="22.8" customHeight="1">
      <c r="B109" s="188"/>
      <c r="C109" s="189"/>
      <c r="D109" s="190" t="s">
        <v>71</v>
      </c>
      <c r="E109" s="202" t="s">
        <v>307</v>
      </c>
      <c r="F109" s="202" t="s">
        <v>308</v>
      </c>
      <c r="G109" s="189"/>
      <c r="H109" s="189"/>
      <c r="I109" s="192"/>
      <c r="J109" s="203">
        <f>BK109</f>
        <v>0</v>
      </c>
      <c r="K109" s="189"/>
      <c r="L109" s="194"/>
      <c r="M109" s="195"/>
      <c r="N109" s="196"/>
      <c r="O109" s="196"/>
      <c r="P109" s="197">
        <f>SUM(P110:P115)</f>
        <v>0</v>
      </c>
      <c r="Q109" s="196"/>
      <c r="R109" s="197">
        <f>SUM(R110:R115)</f>
        <v>0</v>
      </c>
      <c r="S109" s="196"/>
      <c r="T109" s="198">
        <f>SUM(T110:T115)</f>
        <v>0</v>
      </c>
      <c r="AR109" s="199" t="s">
        <v>82</v>
      </c>
      <c r="AT109" s="200" t="s">
        <v>71</v>
      </c>
      <c r="AU109" s="200" t="s">
        <v>80</v>
      </c>
      <c r="AY109" s="199" t="s">
        <v>130</v>
      </c>
      <c r="BK109" s="201">
        <f>SUM(BK110:BK115)</f>
        <v>0</v>
      </c>
    </row>
    <row r="110" s="1" customFormat="1" ht="16.5" customHeight="1">
      <c r="B110" s="36"/>
      <c r="C110" s="204" t="s">
        <v>246</v>
      </c>
      <c r="D110" s="204" t="s">
        <v>133</v>
      </c>
      <c r="E110" s="205" t="s">
        <v>1170</v>
      </c>
      <c r="F110" s="206" t="s">
        <v>1171</v>
      </c>
      <c r="G110" s="207" t="s">
        <v>225</v>
      </c>
      <c r="H110" s="208">
        <v>13</v>
      </c>
      <c r="I110" s="209"/>
      <c r="J110" s="210">
        <f>ROUND(I110*H110,2)</f>
        <v>0</v>
      </c>
      <c r="K110" s="206" t="s">
        <v>1</v>
      </c>
      <c r="L110" s="41"/>
      <c r="M110" s="211" t="s">
        <v>1</v>
      </c>
      <c r="N110" s="212" t="s">
        <v>43</v>
      </c>
      <c r="O110" s="77"/>
      <c r="P110" s="213">
        <f>O110*H110</f>
        <v>0</v>
      </c>
      <c r="Q110" s="213">
        <v>0</v>
      </c>
      <c r="R110" s="213">
        <f>Q110*H110</f>
        <v>0</v>
      </c>
      <c r="S110" s="213">
        <v>0</v>
      </c>
      <c r="T110" s="214">
        <f>S110*H110</f>
        <v>0</v>
      </c>
      <c r="AR110" s="15" t="s">
        <v>204</v>
      </c>
      <c r="AT110" s="15" t="s">
        <v>133</v>
      </c>
      <c r="AU110" s="15" t="s">
        <v>82</v>
      </c>
      <c r="AY110" s="15" t="s">
        <v>130</v>
      </c>
      <c r="BE110" s="215">
        <f>IF(N110="základní",J110,0)</f>
        <v>0</v>
      </c>
      <c r="BF110" s="215">
        <f>IF(N110="snížená",J110,0)</f>
        <v>0</v>
      </c>
      <c r="BG110" s="215">
        <f>IF(N110="zákl. přenesená",J110,0)</f>
        <v>0</v>
      </c>
      <c r="BH110" s="215">
        <f>IF(N110="sníž. přenesená",J110,0)</f>
        <v>0</v>
      </c>
      <c r="BI110" s="215">
        <f>IF(N110="nulová",J110,0)</f>
        <v>0</v>
      </c>
      <c r="BJ110" s="15" t="s">
        <v>80</v>
      </c>
      <c r="BK110" s="215">
        <f>ROUND(I110*H110,2)</f>
        <v>0</v>
      </c>
      <c r="BL110" s="15" t="s">
        <v>204</v>
      </c>
      <c r="BM110" s="15" t="s">
        <v>1172</v>
      </c>
    </row>
    <row r="111" s="1" customFormat="1" ht="16.5" customHeight="1">
      <c r="B111" s="36"/>
      <c r="C111" s="204" t="s">
        <v>250</v>
      </c>
      <c r="D111" s="204" t="s">
        <v>133</v>
      </c>
      <c r="E111" s="205" t="s">
        <v>1173</v>
      </c>
      <c r="F111" s="206" t="s">
        <v>1174</v>
      </c>
      <c r="G111" s="207" t="s">
        <v>225</v>
      </c>
      <c r="H111" s="208">
        <v>4</v>
      </c>
      <c r="I111" s="209"/>
      <c r="J111" s="210">
        <f>ROUND(I111*H111,2)</f>
        <v>0</v>
      </c>
      <c r="K111" s="206" t="s">
        <v>1</v>
      </c>
      <c r="L111" s="41"/>
      <c r="M111" s="211" t="s">
        <v>1</v>
      </c>
      <c r="N111" s="212" t="s">
        <v>43</v>
      </c>
      <c r="O111" s="77"/>
      <c r="P111" s="213">
        <f>O111*H111</f>
        <v>0</v>
      </c>
      <c r="Q111" s="213">
        <v>0</v>
      </c>
      <c r="R111" s="213">
        <f>Q111*H111</f>
        <v>0</v>
      </c>
      <c r="S111" s="213">
        <v>0</v>
      </c>
      <c r="T111" s="214">
        <f>S111*H111</f>
        <v>0</v>
      </c>
      <c r="AR111" s="15" t="s">
        <v>204</v>
      </c>
      <c r="AT111" s="15" t="s">
        <v>133</v>
      </c>
      <c r="AU111" s="15" t="s">
        <v>82</v>
      </c>
      <c r="AY111" s="15" t="s">
        <v>130</v>
      </c>
      <c r="BE111" s="215">
        <f>IF(N111="základní",J111,0)</f>
        <v>0</v>
      </c>
      <c r="BF111" s="215">
        <f>IF(N111="snížená",J111,0)</f>
        <v>0</v>
      </c>
      <c r="BG111" s="215">
        <f>IF(N111="zákl. přenesená",J111,0)</f>
        <v>0</v>
      </c>
      <c r="BH111" s="215">
        <f>IF(N111="sníž. přenesená",J111,0)</f>
        <v>0</v>
      </c>
      <c r="BI111" s="215">
        <f>IF(N111="nulová",J111,0)</f>
        <v>0</v>
      </c>
      <c r="BJ111" s="15" t="s">
        <v>80</v>
      </c>
      <c r="BK111" s="215">
        <f>ROUND(I111*H111,2)</f>
        <v>0</v>
      </c>
      <c r="BL111" s="15" t="s">
        <v>204</v>
      </c>
      <c r="BM111" s="15" t="s">
        <v>1175</v>
      </c>
    </row>
    <row r="112" s="1" customFormat="1" ht="16.5" customHeight="1">
      <c r="B112" s="36"/>
      <c r="C112" s="204" t="s">
        <v>254</v>
      </c>
      <c r="D112" s="204" t="s">
        <v>133</v>
      </c>
      <c r="E112" s="205" t="s">
        <v>1176</v>
      </c>
      <c r="F112" s="206" t="s">
        <v>1177</v>
      </c>
      <c r="G112" s="207" t="s">
        <v>225</v>
      </c>
      <c r="H112" s="208">
        <v>2</v>
      </c>
      <c r="I112" s="209"/>
      <c r="J112" s="210">
        <f>ROUND(I112*H112,2)</f>
        <v>0</v>
      </c>
      <c r="K112" s="206" t="s">
        <v>1</v>
      </c>
      <c r="L112" s="41"/>
      <c r="M112" s="211" t="s">
        <v>1</v>
      </c>
      <c r="N112" s="212" t="s">
        <v>43</v>
      </c>
      <c r="O112" s="77"/>
      <c r="P112" s="213">
        <f>O112*H112</f>
        <v>0</v>
      </c>
      <c r="Q112" s="213">
        <v>0</v>
      </c>
      <c r="R112" s="213">
        <f>Q112*H112</f>
        <v>0</v>
      </c>
      <c r="S112" s="213">
        <v>0</v>
      </c>
      <c r="T112" s="214">
        <f>S112*H112</f>
        <v>0</v>
      </c>
      <c r="AR112" s="15" t="s">
        <v>204</v>
      </c>
      <c r="AT112" s="15" t="s">
        <v>133</v>
      </c>
      <c r="AU112" s="15" t="s">
        <v>82</v>
      </c>
      <c r="AY112" s="15" t="s">
        <v>130</v>
      </c>
      <c r="BE112" s="215">
        <f>IF(N112="základní",J112,0)</f>
        <v>0</v>
      </c>
      <c r="BF112" s="215">
        <f>IF(N112="snížená",J112,0)</f>
        <v>0</v>
      </c>
      <c r="BG112" s="215">
        <f>IF(N112="zákl. přenesená",J112,0)</f>
        <v>0</v>
      </c>
      <c r="BH112" s="215">
        <f>IF(N112="sníž. přenesená",J112,0)</f>
        <v>0</v>
      </c>
      <c r="BI112" s="215">
        <f>IF(N112="nulová",J112,0)</f>
        <v>0</v>
      </c>
      <c r="BJ112" s="15" t="s">
        <v>80</v>
      </c>
      <c r="BK112" s="215">
        <f>ROUND(I112*H112,2)</f>
        <v>0</v>
      </c>
      <c r="BL112" s="15" t="s">
        <v>204</v>
      </c>
      <c r="BM112" s="15" t="s">
        <v>1178</v>
      </c>
    </row>
    <row r="113" s="1" customFormat="1" ht="16.5" customHeight="1">
      <c r="B113" s="36"/>
      <c r="C113" s="204" t="s">
        <v>259</v>
      </c>
      <c r="D113" s="204" t="s">
        <v>133</v>
      </c>
      <c r="E113" s="205" t="s">
        <v>1179</v>
      </c>
      <c r="F113" s="206" t="s">
        <v>1180</v>
      </c>
      <c r="G113" s="207" t="s">
        <v>225</v>
      </c>
      <c r="H113" s="208">
        <v>13</v>
      </c>
      <c r="I113" s="209"/>
      <c r="J113" s="210">
        <f>ROUND(I113*H113,2)</f>
        <v>0</v>
      </c>
      <c r="K113" s="206" t="s">
        <v>1</v>
      </c>
      <c r="L113" s="41"/>
      <c r="M113" s="211" t="s">
        <v>1</v>
      </c>
      <c r="N113" s="212" t="s">
        <v>43</v>
      </c>
      <c r="O113" s="77"/>
      <c r="P113" s="213">
        <f>O113*H113</f>
        <v>0</v>
      </c>
      <c r="Q113" s="213">
        <v>0</v>
      </c>
      <c r="R113" s="213">
        <f>Q113*H113</f>
        <v>0</v>
      </c>
      <c r="S113" s="213">
        <v>0</v>
      </c>
      <c r="T113" s="214">
        <f>S113*H113</f>
        <v>0</v>
      </c>
      <c r="AR113" s="15" t="s">
        <v>204</v>
      </c>
      <c r="AT113" s="15" t="s">
        <v>133</v>
      </c>
      <c r="AU113" s="15" t="s">
        <v>82</v>
      </c>
      <c r="AY113" s="15" t="s">
        <v>130</v>
      </c>
      <c r="BE113" s="215">
        <f>IF(N113="základní",J113,0)</f>
        <v>0</v>
      </c>
      <c r="BF113" s="215">
        <f>IF(N113="snížená",J113,0)</f>
        <v>0</v>
      </c>
      <c r="BG113" s="215">
        <f>IF(N113="zákl. přenesená",J113,0)</f>
        <v>0</v>
      </c>
      <c r="BH113" s="215">
        <f>IF(N113="sníž. přenesená",J113,0)</f>
        <v>0</v>
      </c>
      <c r="BI113" s="215">
        <f>IF(N113="nulová",J113,0)</f>
        <v>0</v>
      </c>
      <c r="BJ113" s="15" t="s">
        <v>80</v>
      </c>
      <c r="BK113" s="215">
        <f>ROUND(I113*H113,2)</f>
        <v>0</v>
      </c>
      <c r="BL113" s="15" t="s">
        <v>204</v>
      </c>
      <c r="BM113" s="15" t="s">
        <v>1181</v>
      </c>
    </row>
    <row r="114" s="1" customFormat="1" ht="16.5" customHeight="1">
      <c r="B114" s="36"/>
      <c r="C114" s="204" t="s">
        <v>263</v>
      </c>
      <c r="D114" s="204" t="s">
        <v>133</v>
      </c>
      <c r="E114" s="205" t="s">
        <v>1182</v>
      </c>
      <c r="F114" s="206" t="s">
        <v>1183</v>
      </c>
      <c r="G114" s="207" t="s">
        <v>225</v>
      </c>
      <c r="H114" s="208">
        <v>4</v>
      </c>
      <c r="I114" s="209"/>
      <c r="J114" s="210">
        <f>ROUND(I114*H114,2)</f>
        <v>0</v>
      </c>
      <c r="K114" s="206" t="s">
        <v>1</v>
      </c>
      <c r="L114" s="41"/>
      <c r="M114" s="211" t="s">
        <v>1</v>
      </c>
      <c r="N114" s="212" t="s">
        <v>43</v>
      </c>
      <c r="O114" s="77"/>
      <c r="P114" s="213">
        <f>O114*H114</f>
        <v>0</v>
      </c>
      <c r="Q114" s="213">
        <v>0</v>
      </c>
      <c r="R114" s="213">
        <f>Q114*H114</f>
        <v>0</v>
      </c>
      <c r="S114" s="213">
        <v>0</v>
      </c>
      <c r="T114" s="214">
        <f>S114*H114</f>
        <v>0</v>
      </c>
      <c r="AR114" s="15" t="s">
        <v>204</v>
      </c>
      <c r="AT114" s="15" t="s">
        <v>133</v>
      </c>
      <c r="AU114" s="15" t="s">
        <v>82</v>
      </c>
      <c r="AY114" s="15" t="s">
        <v>130</v>
      </c>
      <c r="BE114" s="215">
        <f>IF(N114="základní",J114,0)</f>
        <v>0</v>
      </c>
      <c r="BF114" s="215">
        <f>IF(N114="snížená",J114,0)</f>
        <v>0</v>
      </c>
      <c r="BG114" s="215">
        <f>IF(N114="zákl. přenesená",J114,0)</f>
        <v>0</v>
      </c>
      <c r="BH114" s="215">
        <f>IF(N114="sníž. přenesená",J114,0)</f>
        <v>0</v>
      </c>
      <c r="BI114" s="215">
        <f>IF(N114="nulová",J114,0)</f>
        <v>0</v>
      </c>
      <c r="BJ114" s="15" t="s">
        <v>80</v>
      </c>
      <c r="BK114" s="215">
        <f>ROUND(I114*H114,2)</f>
        <v>0</v>
      </c>
      <c r="BL114" s="15" t="s">
        <v>204</v>
      </c>
      <c r="BM114" s="15" t="s">
        <v>1184</v>
      </c>
    </row>
    <row r="115" s="1" customFormat="1" ht="16.5" customHeight="1">
      <c r="B115" s="36"/>
      <c r="C115" s="204" t="s">
        <v>271</v>
      </c>
      <c r="D115" s="204" t="s">
        <v>133</v>
      </c>
      <c r="E115" s="205" t="s">
        <v>1185</v>
      </c>
      <c r="F115" s="206" t="s">
        <v>1186</v>
      </c>
      <c r="G115" s="207" t="s">
        <v>225</v>
      </c>
      <c r="H115" s="208">
        <v>2</v>
      </c>
      <c r="I115" s="209"/>
      <c r="J115" s="210">
        <f>ROUND(I115*H115,2)</f>
        <v>0</v>
      </c>
      <c r="K115" s="206" t="s">
        <v>1</v>
      </c>
      <c r="L115" s="41"/>
      <c r="M115" s="259" t="s">
        <v>1</v>
      </c>
      <c r="N115" s="260" t="s">
        <v>43</v>
      </c>
      <c r="O115" s="261"/>
      <c r="P115" s="262">
        <f>O115*H115</f>
        <v>0</v>
      </c>
      <c r="Q115" s="262">
        <v>0</v>
      </c>
      <c r="R115" s="262">
        <f>Q115*H115</f>
        <v>0</v>
      </c>
      <c r="S115" s="262">
        <v>0</v>
      </c>
      <c r="T115" s="263">
        <f>S115*H115</f>
        <v>0</v>
      </c>
      <c r="AR115" s="15" t="s">
        <v>204</v>
      </c>
      <c r="AT115" s="15" t="s">
        <v>133</v>
      </c>
      <c r="AU115" s="15" t="s">
        <v>82</v>
      </c>
      <c r="AY115" s="15" t="s">
        <v>130</v>
      </c>
      <c r="BE115" s="215">
        <f>IF(N115="základní",J115,0)</f>
        <v>0</v>
      </c>
      <c r="BF115" s="215">
        <f>IF(N115="snížená",J115,0)</f>
        <v>0</v>
      </c>
      <c r="BG115" s="215">
        <f>IF(N115="zákl. přenesená",J115,0)</f>
        <v>0</v>
      </c>
      <c r="BH115" s="215">
        <f>IF(N115="sníž. přenesená",J115,0)</f>
        <v>0</v>
      </c>
      <c r="BI115" s="215">
        <f>IF(N115="nulová",J115,0)</f>
        <v>0</v>
      </c>
      <c r="BJ115" s="15" t="s">
        <v>80</v>
      </c>
      <c r="BK115" s="215">
        <f>ROUND(I115*H115,2)</f>
        <v>0</v>
      </c>
      <c r="BL115" s="15" t="s">
        <v>204</v>
      </c>
      <c r="BM115" s="15" t="s">
        <v>1187</v>
      </c>
    </row>
    <row r="116" s="1" customFormat="1" ht="6.96" customHeight="1">
      <c r="B116" s="55"/>
      <c r="C116" s="56"/>
      <c r="D116" s="56"/>
      <c r="E116" s="56"/>
      <c r="F116" s="56"/>
      <c r="G116" s="56"/>
      <c r="H116" s="56"/>
      <c r="I116" s="153"/>
      <c r="J116" s="56"/>
      <c r="K116" s="56"/>
      <c r="L116" s="41"/>
    </row>
  </sheetData>
  <sheetProtection sheet="1" autoFilter="0" formatColumns="0" formatRows="0" objects="1" scenarios="1" spinCount="100000" saltValue="x4HPxMlj7yaMsziU4oN5LpRhPZpuH8+cmfA31HIzL3Lf9dTo9g3cpQQjdMfanaCw4gXnpojqoaoj+Lrlt6Y47g==" hashValue="FnuCDlUvzFm0PVHekFI2VzpmnN5YjXL3LMmPY4OUd63bRqjxxt1j1pYZT/DJnJHL79Wz624WqPbbdN8MlSbNoQ==" algorithmName="SHA-512" password="CC35"/>
  <autoFilter ref="C81:K115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14.17" style="122" customWidth="1"/>
    <col min="10" max="10" width="23.5" customWidth="1"/>
    <col min="11" max="11" width="15.5" hidden="1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5" t="s">
        <v>94</v>
      </c>
    </row>
    <row r="3" ht="6.96" customHeight="1">
      <c r="B3" s="123"/>
      <c r="C3" s="124"/>
      <c r="D3" s="124"/>
      <c r="E3" s="124"/>
      <c r="F3" s="124"/>
      <c r="G3" s="124"/>
      <c r="H3" s="124"/>
      <c r="I3" s="125"/>
      <c r="J3" s="124"/>
      <c r="K3" s="124"/>
      <c r="L3" s="18"/>
      <c r="AT3" s="15" t="s">
        <v>82</v>
      </c>
    </row>
    <row r="4" ht="24.96" customHeight="1">
      <c r="B4" s="18"/>
      <c r="D4" s="126" t="s">
        <v>98</v>
      </c>
      <c r="L4" s="18"/>
      <c r="M4" s="22" t="s">
        <v>10</v>
      </c>
      <c r="AT4" s="15" t="s">
        <v>4</v>
      </c>
    </row>
    <row r="5" ht="6.96" customHeight="1">
      <c r="B5" s="18"/>
      <c r="L5" s="18"/>
    </row>
    <row r="6" ht="12" customHeight="1">
      <c r="B6" s="18"/>
      <c r="D6" s="127" t="s">
        <v>16</v>
      </c>
      <c r="L6" s="18"/>
    </row>
    <row r="7" ht="16.5" customHeight="1">
      <c r="B7" s="18"/>
      <c r="E7" s="128" t="str">
        <f>'Rekapitulace stavby'!K6</f>
        <v>MÚ Horažďovice - energetická úsporná opatření čp. 1, 2 a 3 - rkce kotelny</v>
      </c>
      <c r="F7" s="127"/>
      <c r="G7" s="127"/>
      <c r="H7" s="127"/>
      <c r="L7" s="18"/>
    </row>
    <row r="8" s="1" customFormat="1" ht="12" customHeight="1">
      <c r="B8" s="41"/>
      <c r="D8" s="127" t="s">
        <v>99</v>
      </c>
      <c r="I8" s="129"/>
      <c r="L8" s="41"/>
    </row>
    <row r="9" s="1" customFormat="1" ht="36.96" customHeight="1">
      <c r="B9" s="41"/>
      <c r="E9" s="130" t="s">
        <v>1188</v>
      </c>
      <c r="F9" s="1"/>
      <c r="G9" s="1"/>
      <c r="H9" s="1"/>
      <c r="I9" s="129"/>
      <c r="L9" s="41"/>
    </row>
    <row r="10" s="1" customFormat="1">
      <c r="B10" s="41"/>
      <c r="I10" s="129"/>
      <c r="L10" s="41"/>
    </row>
    <row r="11" s="1" customFormat="1" ht="12" customHeight="1">
      <c r="B11" s="41"/>
      <c r="D11" s="127" t="s">
        <v>18</v>
      </c>
      <c r="F11" s="15" t="s">
        <v>1</v>
      </c>
      <c r="I11" s="131" t="s">
        <v>19</v>
      </c>
      <c r="J11" s="15" t="s">
        <v>1</v>
      </c>
      <c r="L11" s="41"/>
    </row>
    <row r="12" s="1" customFormat="1" ht="12" customHeight="1">
      <c r="B12" s="41"/>
      <c r="D12" s="127" t="s">
        <v>20</v>
      </c>
      <c r="F12" s="15" t="s">
        <v>21</v>
      </c>
      <c r="I12" s="131" t="s">
        <v>22</v>
      </c>
      <c r="J12" s="132" t="str">
        <f>'Rekapitulace stavby'!AN8</f>
        <v>11. 1. 2019</v>
      </c>
      <c r="L12" s="41"/>
    </row>
    <row r="13" s="1" customFormat="1" ht="10.8" customHeight="1">
      <c r="B13" s="41"/>
      <c r="I13" s="129"/>
      <c r="L13" s="41"/>
    </row>
    <row r="14" s="1" customFormat="1" ht="12" customHeight="1">
      <c r="B14" s="41"/>
      <c r="D14" s="127" t="s">
        <v>24</v>
      </c>
      <c r="I14" s="131" t="s">
        <v>25</v>
      </c>
      <c r="J14" s="15" t="str">
        <f>IF('Rekapitulace stavby'!AN10="","",'Rekapitulace stavby'!AN10)</f>
        <v>00255513</v>
      </c>
      <c r="L14" s="41"/>
    </row>
    <row r="15" s="1" customFormat="1" ht="18" customHeight="1">
      <c r="B15" s="41"/>
      <c r="E15" s="15" t="str">
        <f>IF('Rekapitulace stavby'!E11="","",'Rekapitulace stavby'!E11)</f>
        <v>město Horažďovice, Horažďovice 1</v>
      </c>
      <c r="I15" s="131" t="s">
        <v>28</v>
      </c>
      <c r="J15" s="15" t="str">
        <f>IF('Rekapitulace stavby'!AN11="","",'Rekapitulace stavby'!AN11)</f>
        <v/>
      </c>
      <c r="L15" s="41"/>
    </row>
    <row r="16" s="1" customFormat="1" ht="6.96" customHeight="1">
      <c r="B16" s="41"/>
      <c r="I16" s="129"/>
      <c r="L16" s="41"/>
    </row>
    <row r="17" s="1" customFormat="1" ht="12" customHeight="1">
      <c r="B17" s="41"/>
      <c r="D17" s="127" t="s">
        <v>29</v>
      </c>
      <c r="I17" s="131" t="s">
        <v>25</v>
      </c>
      <c r="J17" s="31" t="str">
        <f>'Rekapitulace stavby'!AN13</f>
        <v>Vyplň údaj</v>
      </c>
      <c r="L17" s="41"/>
    </row>
    <row r="18" s="1" customFormat="1" ht="18" customHeight="1">
      <c r="B18" s="41"/>
      <c r="E18" s="31" t="str">
        <f>'Rekapitulace stavby'!E14</f>
        <v>Vyplň údaj</v>
      </c>
      <c r="F18" s="15"/>
      <c r="G18" s="15"/>
      <c r="H18" s="15"/>
      <c r="I18" s="131" t="s">
        <v>28</v>
      </c>
      <c r="J18" s="31" t="str">
        <f>'Rekapitulace stavby'!AN14</f>
        <v>Vyplň údaj</v>
      </c>
      <c r="L18" s="41"/>
    </row>
    <row r="19" s="1" customFormat="1" ht="6.96" customHeight="1">
      <c r="B19" s="41"/>
      <c r="I19" s="129"/>
      <c r="L19" s="41"/>
    </row>
    <row r="20" s="1" customFormat="1" ht="12" customHeight="1">
      <c r="B20" s="41"/>
      <c r="D20" s="127" t="s">
        <v>31</v>
      </c>
      <c r="I20" s="131" t="s">
        <v>25</v>
      </c>
      <c r="J20" s="15" t="str">
        <f>IF('Rekapitulace stavby'!AN16="","",'Rekapitulace stavby'!AN16)</f>
        <v>74221841</v>
      </c>
      <c r="L20" s="41"/>
    </row>
    <row r="21" s="1" customFormat="1" ht="18" customHeight="1">
      <c r="B21" s="41"/>
      <c r="E21" s="15" t="str">
        <f>IF('Rekapitulace stavby'!E17="","",'Rekapitulace stavby'!E17)</f>
        <v>Ing. Martin Liška, Horažďovice 1133</v>
      </c>
      <c r="I21" s="131" t="s">
        <v>28</v>
      </c>
      <c r="J21" s="15" t="str">
        <f>IF('Rekapitulace stavby'!AN17="","",'Rekapitulace stavby'!AN17)</f>
        <v/>
      </c>
      <c r="L21" s="41"/>
    </row>
    <row r="22" s="1" customFormat="1" ht="6.96" customHeight="1">
      <c r="B22" s="41"/>
      <c r="I22" s="129"/>
      <c r="L22" s="41"/>
    </row>
    <row r="23" s="1" customFormat="1" ht="12" customHeight="1">
      <c r="B23" s="41"/>
      <c r="D23" s="127" t="s">
        <v>35</v>
      </c>
      <c r="I23" s="131" t="s">
        <v>25</v>
      </c>
      <c r="J23" s="15" t="str">
        <f>IF('Rekapitulace stavby'!AN19="","",'Rekapitulace stavby'!AN19)</f>
        <v/>
      </c>
      <c r="L23" s="41"/>
    </row>
    <row r="24" s="1" customFormat="1" ht="18" customHeight="1">
      <c r="B24" s="41"/>
      <c r="E24" s="15" t="str">
        <f>IF('Rekapitulace stavby'!E20="","",'Rekapitulace stavby'!E20)</f>
        <v>Pavel Matoušek</v>
      </c>
      <c r="I24" s="131" t="s">
        <v>28</v>
      </c>
      <c r="J24" s="15" t="str">
        <f>IF('Rekapitulace stavby'!AN20="","",'Rekapitulace stavby'!AN20)</f>
        <v/>
      </c>
      <c r="L24" s="41"/>
    </row>
    <row r="25" s="1" customFormat="1" ht="6.96" customHeight="1">
      <c r="B25" s="41"/>
      <c r="I25" s="129"/>
      <c r="L25" s="41"/>
    </row>
    <row r="26" s="1" customFormat="1" ht="12" customHeight="1">
      <c r="B26" s="41"/>
      <c r="D26" s="127" t="s">
        <v>37</v>
      </c>
      <c r="I26" s="129"/>
      <c r="L26" s="41"/>
    </row>
    <row r="27" s="6" customFormat="1" ht="16.5" customHeight="1">
      <c r="B27" s="133"/>
      <c r="E27" s="134" t="s">
        <v>1</v>
      </c>
      <c r="F27" s="134"/>
      <c r="G27" s="134"/>
      <c r="H27" s="134"/>
      <c r="I27" s="135"/>
      <c r="L27" s="133"/>
    </row>
    <row r="28" s="1" customFormat="1" ht="6.96" customHeight="1">
      <c r="B28" s="41"/>
      <c r="I28" s="129"/>
      <c r="L28" s="41"/>
    </row>
    <row r="29" s="1" customFormat="1" ht="6.96" customHeight="1">
      <c r="B29" s="41"/>
      <c r="D29" s="69"/>
      <c r="E29" s="69"/>
      <c r="F29" s="69"/>
      <c r="G29" s="69"/>
      <c r="H29" s="69"/>
      <c r="I29" s="136"/>
      <c r="J29" s="69"/>
      <c r="K29" s="69"/>
      <c r="L29" s="41"/>
    </row>
    <row r="30" s="1" customFormat="1" ht="25.44" customHeight="1">
      <c r="B30" s="41"/>
      <c r="D30" s="137" t="s">
        <v>38</v>
      </c>
      <c r="I30" s="129"/>
      <c r="J30" s="138">
        <f>ROUND(J81, 2)</f>
        <v>0</v>
      </c>
      <c r="L30" s="41"/>
    </row>
    <row r="31" s="1" customFormat="1" ht="6.96" customHeight="1">
      <c r="B31" s="41"/>
      <c r="D31" s="69"/>
      <c r="E31" s="69"/>
      <c r="F31" s="69"/>
      <c r="G31" s="69"/>
      <c r="H31" s="69"/>
      <c r="I31" s="136"/>
      <c r="J31" s="69"/>
      <c r="K31" s="69"/>
      <c r="L31" s="41"/>
    </row>
    <row r="32" s="1" customFormat="1" ht="14.4" customHeight="1">
      <c r="B32" s="41"/>
      <c r="F32" s="139" t="s">
        <v>40</v>
      </c>
      <c r="I32" s="140" t="s">
        <v>39</v>
      </c>
      <c r="J32" s="139" t="s">
        <v>41</v>
      </c>
      <c r="L32" s="41"/>
    </row>
    <row r="33" s="1" customFormat="1" ht="14.4" customHeight="1">
      <c r="B33" s="41"/>
      <c r="D33" s="127" t="s">
        <v>42</v>
      </c>
      <c r="E33" s="127" t="s">
        <v>43</v>
      </c>
      <c r="F33" s="141">
        <f>ROUND((SUM(BE81:BE84)),  2)</f>
        <v>0</v>
      </c>
      <c r="I33" s="142">
        <v>0.20999999999999999</v>
      </c>
      <c r="J33" s="141">
        <f>ROUND(((SUM(BE81:BE84))*I33),  2)</f>
        <v>0</v>
      </c>
      <c r="L33" s="41"/>
    </row>
    <row r="34" s="1" customFormat="1" ht="14.4" customHeight="1">
      <c r="B34" s="41"/>
      <c r="E34" s="127" t="s">
        <v>44</v>
      </c>
      <c r="F34" s="141">
        <f>ROUND((SUM(BF81:BF84)),  2)</f>
        <v>0</v>
      </c>
      <c r="I34" s="142">
        <v>0.14999999999999999</v>
      </c>
      <c r="J34" s="141">
        <f>ROUND(((SUM(BF81:BF84))*I34),  2)</f>
        <v>0</v>
      </c>
      <c r="L34" s="41"/>
    </row>
    <row r="35" hidden="1" s="1" customFormat="1" ht="14.4" customHeight="1">
      <c r="B35" s="41"/>
      <c r="E35" s="127" t="s">
        <v>45</v>
      </c>
      <c r="F35" s="141">
        <f>ROUND((SUM(BG81:BG84)),  2)</f>
        <v>0</v>
      </c>
      <c r="I35" s="142">
        <v>0.20999999999999999</v>
      </c>
      <c r="J35" s="141">
        <f>0</f>
        <v>0</v>
      </c>
      <c r="L35" s="41"/>
    </row>
    <row r="36" hidden="1" s="1" customFormat="1" ht="14.4" customHeight="1">
      <c r="B36" s="41"/>
      <c r="E36" s="127" t="s">
        <v>46</v>
      </c>
      <c r="F36" s="141">
        <f>ROUND((SUM(BH81:BH84)),  2)</f>
        <v>0</v>
      </c>
      <c r="I36" s="142">
        <v>0.14999999999999999</v>
      </c>
      <c r="J36" s="141">
        <f>0</f>
        <v>0</v>
      </c>
      <c r="L36" s="41"/>
    </row>
    <row r="37" hidden="1" s="1" customFormat="1" ht="14.4" customHeight="1">
      <c r="B37" s="41"/>
      <c r="E37" s="127" t="s">
        <v>47</v>
      </c>
      <c r="F37" s="141">
        <f>ROUND((SUM(BI81:BI84)),  2)</f>
        <v>0</v>
      </c>
      <c r="I37" s="142">
        <v>0</v>
      </c>
      <c r="J37" s="141">
        <f>0</f>
        <v>0</v>
      </c>
      <c r="L37" s="41"/>
    </row>
    <row r="38" s="1" customFormat="1" ht="6.96" customHeight="1">
      <c r="B38" s="41"/>
      <c r="I38" s="129"/>
      <c r="L38" s="41"/>
    </row>
    <row r="39" s="1" customFormat="1" ht="25.44" customHeight="1">
      <c r="B39" s="41"/>
      <c r="C39" s="143"/>
      <c r="D39" s="144" t="s">
        <v>48</v>
      </c>
      <c r="E39" s="145"/>
      <c r="F39" s="145"/>
      <c r="G39" s="146" t="s">
        <v>49</v>
      </c>
      <c r="H39" s="147" t="s">
        <v>50</v>
      </c>
      <c r="I39" s="148"/>
      <c r="J39" s="149">
        <f>SUM(J30:J37)</f>
        <v>0</v>
      </c>
      <c r="K39" s="150"/>
      <c r="L39" s="41"/>
    </row>
    <row r="40" s="1" customFormat="1" ht="14.4" customHeight="1">
      <c r="B40" s="151"/>
      <c r="C40" s="152"/>
      <c r="D40" s="152"/>
      <c r="E40" s="152"/>
      <c r="F40" s="152"/>
      <c r="G40" s="152"/>
      <c r="H40" s="152"/>
      <c r="I40" s="153"/>
      <c r="J40" s="152"/>
      <c r="K40" s="152"/>
      <c r="L40" s="41"/>
    </row>
    <row r="44" s="1" customFormat="1" ht="6.96" customHeight="1">
      <c r="B44" s="154"/>
      <c r="C44" s="155"/>
      <c r="D44" s="155"/>
      <c r="E44" s="155"/>
      <c r="F44" s="155"/>
      <c r="G44" s="155"/>
      <c r="H44" s="155"/>
      <c r="I44" s="156"/>
      <c r="J44" s="155"/>
      <c r="K44" s="155"/>
      <c r="L44" s="41"/>
    </row>
    <row r="45" s="1" customFormat="1" ht="24.96" customHeight="1">
      <c r="B45" s="36"/>
      <c r="C45" s="21" t="s">
        <v>101</v>
      </c>
      <c r="D45" s="37"/>
      <c r="E45" s="37"/>
      <c r="F45" s="37"/>
      <c r="G45" s="37"/>
      <c r="H45" s="37"/>
      <c r="I45" s="129"/>
      <c r="J45" s="37"/>
      <c r="K45" s="37"/>
      <c r="L45" s="41"/>
    </row>
    <row r="46" s="1" customFormat="1" ht="6.96" customHeight="1">
      <c r="B46" s="36"/>
      <c r="C46" s="37"/>
      <c r="D46" s="37"/>
      <c r="E46" s="37"/>
      <c r="F46" s="37"/>
      <c r="G46" s="37"/>
      <c r="H46" s="37"/>
      <c r="I46" s="129"/>
      <c r="J46" s="37"/>
      <c r="K46" s="37"/>
      <c r="L46" s="41"/>
    </row>
    <row r="47" s="1" customFormat="1" ht="12" customHeight="1">
      <c r="B47" s="36"/>
      <c r="C47" s="30" t="s">
        <v>16</v>
      </c>
      <c r="D47" s="37"/>
      <c r="E47" s="37"/>
      <c r="F47" s="37"/>
      <c r="G47" s="37"/>
      <c r="H47" s="37"/>
      <c r="I47" s="129"/>
      <c r="J47" s="37"/>
      <c r="K47" s="37"/>
      <c r="L47" s="41"/>
    </row>
    <row r="48" s="1" customFormat="1" ht="16.5" customHeight="1">
      <c r="B48" s="36"/>
      <c r="C48" s="37"/>
      <c r="D48" s="37"/>
      <c r="E48" s="157" t="str">
        <f>E7</f>
        <v>MÚ Horažďovice - energetická úsporná opatření čp. 1, 2 a 3 - rkce kotelny</v>
      </c>
      <c r="F48" s="30"/>
      <c r="G48" s="30"/>
      <c r="H48" s="30"/>
      <c r="I48" s="129"/>
      <c r="J48" s="37"/>
      <c r="K48" s="37"/>
      <c r="L48" s="41"/>
    </row>
    <row r="49" s="1" customFormat="1" ht="12" customHeight="1">
      <c r="B49" s="36"/>
      <c r="C49" s="30" t="s">
        <v>99</v>
      </c>
      <c r="D49" s="37"/>
      <c r="E49" s="37"/>
      <c r="F49" s="37"/>
      <c r="G49" s="37"/>
      <c r="H49" s="37"/>
      <c r="I49" s="129"/>
      <c r="J49" s="37"/>
      <c r="K49" s="37"/>
      <c r="L49" s="41"/>
    </row>
    <row r="50" s="1" customFormat="1" ht="16.5" customHeight="1">
      <c r="B50" s="36"/>
      <c r="C50" s="37"/>
      <c r="D50" s="37"/>
      <c r="E50" s="62" t="str">
        <f>E9</f>
        <v>030e - Rekonstrukce kotelny - vytápění - EI + MAR</v>
      </c>
      <c r="F50" s="37"/>
      <c r="G50" s="37"/>
      <c r="H50" s="37"/>
      <c r="I50" s="129"/>
      <c r="J50" s="37"/>
      <c r="K50" s="37"/>
      <c r="L50" s="41"/>
    </row>
    <row r="51" s="1" customFormat="1" ht="6.96" customHeight="1">
      <c r="B51" s="36"/>
      <c r="C51" s="37"/>
      <c r="D51" s="37"/>
      <c r="E51" s="37"/>
      <c r="F51" s="37"/>
      <c r="G51" s="37"/>
      <c r="H51" s="37"/>
      <c r="I51" s="129"/>
      <c r="J51" s="37"/>
      <c r="K51" s="37"/>
      <c r="L51" s="41"/>
    </row>
    <row r="52" s="1" customFormat="1" ht="12" customHeight="1">
      <c r="B52" s="36"/>
      <c r="C52" s="30" t="s">
        <v>20</v>
      </c>
      <c r="D52" s="37"/>
      <c r="E52" s="37"/>
      <c r="F52" s="25" t="str">
        <f>F12</f>
        <v xml:space="preserve"> </v>
      </c>
      <c r="G52" s="37"/>
      <c r="H52" s="37"/>
      <c r="I52" s="131" t="s">
        <v>22</v>
      </c>
      <c r="J52" s="65" t="str">
        <f>IF(J12="","",J12)</f>
        <v>11. 1. 2019</v>
      </c>
      <c r="K52" s="37"/>
      <c r="L52" s="41"/>
    </row>
    <row r="53" s="1" customFormat="1" ht="6.96" customHeight="1">
      <c r="B53" s="36"/>
      <c r="C53" s="37"/>
      <c r="D53" s="37"/>
      <c r="E53" s="37"/>
      <c r="F53" s="37"/>
      <c r="G53" s="37"/>
      <c r="H53" s="37"/>
      <c r="I53" s="129"/>
      <c r="J53" s="37"/>
      <c r="K53" s="37"/>
      <c r="L53" s="41"/>
    </row>
    <row r="54" s="1" customFormat="1" ht="24.9" customHeight="1">
      <c r="B54" s="36"/>
      <c r="C54" s="30" t="s">
        <v>24</v>
      </c>
      <c r="D54" s="37"/>
      <c r="E54" s="37"/>
      <c r="F54" s="25" t="str">
        <f>E15</f>
        <v>město Horažďovice, Horažďovice 1</v>
      </c>
      <c r="G54" s="37"/>
      <c r="H54" s="37"/>
      <c r="I54" s="131" t="s">
        <v>31</v>
      </c>
      <c r="J54" s="34" t="str">
        <f>E21</f>
        <v>Ing. Martin Liška, Horažďovice 1133</v>
      </c>
      <c r="K54" s="37"/>
      <c r="L54" s="41"/>
    </row>
    <row r="55" s="1" customFormat="1" ht="13.65" customHeight="1">
      <c r="B55" s="36"/>
      <c r="C55" s="30" t="s">
        <v>29</v>
      </c>
      <c r="D55" s="37"/>
      <c r="E55" s="37"/>
      <c r="F55" s="25" t="str">
        <f>IF(E18="","",E18)</f>
        <v>Vyplň údaj</v>
      </c>
      <c r="G55" s="37"/>
      <c r="H55" s="37"/>
      <c r="I55" s="131" t="s">
        <v>35</v>
      </c>
      <c r="J55" s="34" t="str">
        <f>E24</f>
        <v>Pavel Matoušek</v>
      </c>
      <c r="K55" s="37"/>
      <c r="L55" s="41"/>
    </row>
    <row r="56" s="1" customFormat="1" ht="10.32" customHeight="1">
      <c r="B56" s="36"/>
      <c r="C56" s="37"/>
      <c r="D56" s="37"/>
      <c r="E56" s="37"/>
      <c r="F56" s="37"/>
      <c r="G56" s="37"/>
      <c r="H56" s="37"/>
      <c r="I56" s="129"/>
      <c r="J56" s="37"/>
      <c r="K56" s="37"/>
      <c r="L56" s="41"/>
    </row>
    <row r="57" s="1" customFormat="1" ht="29.28" customHeight="1">
      <c r="B57" s="36"/>
      <c r="C57" s="158" t="s">
        <v>102</v>
      </c>
      <c r="D57" s="159"/>
      <c r="E57" s="159"/>
      <c r="F57" s="159"/>
      <c r="G57" s="159"/>
      <c r="H57" s="159"/>
      <c r="I57" s="160"/>
      <c r="J57" s="161" t="s">
        <v>103</v>
      </c>
      <c r="K57" s="159"/>
      <c r="L57" s="41"/>
    </row>
    <row r="58" s="1" customFormat="1" ht="10.32" customHeight="1">
      <c r="B58" s="36"/>
      <c r="C58" s="37"/>
      <c r="D58" s="37"/>
      <c r="E58" s="37"/>
      <c r="F58" s="37"/>
      <c r="G58" s="37"/>
      <c r="H58" s="37"/>
      <c r="I58" s="129"/>
      <c r="J58" s="37"/>
      <c r="K58" s="37"/>
      <c r="L58" s="41"/>
    </row>
    <row r="59" s="1" customFormat="1" ht="22.8" customHeight="1">
      <c r="B59" s="36"/>
      <c r="C59" s="162" t="s">
        <v>104</v>
      </c>
      <c r="D59" s="37"/>
      <c r="E59" s="37"/>
      <c r="F59" s="37"/>
      <c r="G59" s="37"/>
      <c r="H59" s="37"/>
      <c r="I59" s="129"/>
      <c r="J59" s="96">
        <f>J81</f>
        <v>0</v>
      </c>
      <c r="K59" s="37"/>
      <c r="L59" s="41"/>
      <c r="AU59" s="15" t="s">
        <v>105</v>
      </c>
    </row>
    <row r="60" s="7" customFormat="1" ht="24.96" customHeight="1">
      <c r="B60" s="163"/>
      <c r="C60" s="164"/>
      <c r="D60" s="165" t="s">
        <v>111</v>
      </c>
      <c r="E60" s="166"/>
      <c r="F60" s="166"/>
      <c r="G60" s="166"/>
      <c r="H60" s="166"/>
      <c r="I60" s="167"/>
      <c r="J60" s="168">
        <f>J82</f>
        <v>0</v>
      </c>
      <c r="K60" s="164"/>
      <c r="L60" s="169"/>
    </row>
    <row r="61" s="8" customFormat="1" ht="19.92" customHeight="1">
      <c r="B61" s="170"/>
      <c r="C61" s="171"/>
      <c r="D61" s="172" t="s">
        <v>1189</v>
      </c>
      <c r="E61" s="173"/>
      <c r="F61" s="173"/>
      <c r="G61" s="173"/>
      <c r="H61" s="173"/>
      <c r="I61" s="174"/>
      <c r="J61" s="175">
        <f>J83</f>
        <v>0</v>
      </c>
      <c r="K61" s="171"/>
      <c r="L61" s="176"/>
    </row>
    <row r="62" s="1" customFormat="1" ht="21.84" customHeight="1">
      <c r="B62" s="36"/>
      <c r="C62" s="37"/>
      <c r="D62" s="37"/>
      <c r="E62" s="37"/>
      <c r="F62" s="37"/>
      <c r="G62" s="37"/>
      <c r="H62" s="37"/>
      <c r="I62" s="129"/>
      <c r="J62" s="37"/>
      <c r="K62" s="37"/>
      <c r="L62" s="41"/>
    </row>
    <row r="63" s="1" customFormat="1" ht="6.96" customHeight="1">
      <c r="B63" s="55"/>
      <c r="C63" s="56"/>
      <c r="D63" s="56"/>
      <c r="E63" s="56"/>
      <c r="F63" s="56"/>
      <c r="G63" s="56"/>
      <c r="H63" s="56"/>
      <c r="I63" s="153"/>
      <c r="J63" s="56"/>
      <c r="K63" s="56"/>
      <c r="L63" s="41"/>
    </row>
    <row r="67" s="1" customFormat="1" ht="6.96" customHeight="1">
      <c r="B67" s="57"/>
      <c r="C67" s="58"/>
      <c r="D67" s="58"/>
      <c r="E67" s="58"/>
      <c r="F67" s="58"/>
      <c r="G67" s="58"/>
      <c r="H67" s="58"/>
      <c r="I67" s="156"/>
      <c r="J67" s="58"/>
      <c r="K67" s="58"/>
      <c r="L67" s="41"/>
    </row>
    <row r="68" s="1" customFormat="1" ht="24.96" customHeight="1">
      <c r="B68" s="36"/>
      <c r="C68" s="21" t="s">
        <v>115</v>
      </c>
      <c r="D68" s="37"/>
      <c r="E68" s="37"/>
      <c r="F68" s="37"/>
      <c r="G68" s="37"/>
      <c r="H68" s="37"/>
      <c r="I68" s="129"/>
      <c r="J68" s="37"/>
      <c r="K68" s="37"/>
      <c r="L68" s="41"/>
    </row>
    <row r="69" s="1" customFormat="1" ht="6.96" customHeight="1">
      <c r="B69" s="36"/>
      <c r="C69" s="37"/>
      <c r="D69" s="37"/>
      <c r="E69" s="37"/>
      <c r="F69" s="37"/>
      <c r="G69" s="37"/>
      <c r="H69" s="37"/>
      <c r="I69" s="129"/>
      <c r="J69" s="37"/>
      <c r="K69" s="37"/>
      <c r="L69" s="41"/>
    </row>
    <row r="70" s="1" customFormat="1" ht="12" customHeight="1">
      <c r="B70" s="36"/>
      <c r="C70" s="30" t="s">
        <v>16</v>
      </c>
      <c r="D70" s="37"/>
      <c r="E70" s="37"/>
      <c r="F70" s="37"/>
      <c r="G70" s="37"/>
      <c r="H70" s="37"/>
      <c r="I70" s="129"/>
      <c r="J70" s="37"/>
      <c r="K70" s="37"/>
      <c r="L70" s="41"/>
    </row>
    <row r="71" s="1" customFormat="1" ht="16.5" customHeight="1">
      <c r="B71" s="36"/>
      <c r="C71" s="37"/>
      <c r="D71" s="37"/>
      <c r="E71" s="157" t="str">
        <f>E7</f>
        <v>MÚ Horažďovice - energetická úsporná opatření čp. 1, 2 a 3 - rkce kotelny</v>
      </c>
      <c r="F71" s="30"/>
      <c r="G71" s="30"/>
      <c r="H71" s="30"/>
      <c r="I71" s="129"/>
      <c r="J71" s="37"/>
      <c r="K71" s="37"/>
      <c r="L71" s="41"/>
    </row>
    <row r="72" s="1" customFormat="1" ht="12" customHeight="1">
      <c r="B72" s="36"/>
      <c r="C72" s="30" t="s">
        <v>99</v>
      </c>
      <c r="D72" s="37"/>
      <c r="E72" s="37"/>
      <c r="F72" s="37"/>
      <c r="G72" s="37"/>
      <c r="H72" s="37"/>
      <c r="I72" s="129"/>
      <c r="J72" s="37"/>
      <c r="K72" s="37"/>
      <c r="L72" s="41"/>
    </row>
    <row r="73" s="1" customFormat="1" ht="16.5" customHeight="1">
      <c r="B73" s="36"/>
      <c r="C73" s="37"/>
      <c r="D73" s="37"/>
      <c r="E73" s="62" t="str">
        <f>E9</f>
        <v>030e - Rekonstrukce kotelny - vytápění - EI + MAR</v>
      </c>
      <c r="F73" s="37"/>
      <c r="G73" s="37"/>
      <c r="H73" s="37"/>
      <c r="I73" s="129"/>
      <c r="J73" s="37"/>
      <c r="K73" s="37"/>
      <c r="L73" s="41"/>
    </row>
    <row r="74" s="1" customFormat="1" ht="6.96" customHeight="1">
      <c r="B74" s="36"/>
      <c r="C74" s="37"/>
      <c r="D74" s="37"/>
      <c r="E74" s="37"/>
      <c r="F74" s="37"/>
      <c r="G74" s="37"/>
      <c r="H74" s="37"/>
      <c r="I74" s="129"/>
      <c r="J74" s="37"/>
      <c r="K74" s="37"/>
      <c r="L74" s="41"/>
    </row>
    <row r="75" s="1" customFormat="1" ht="12" customHeight="1">
      <c r="B75" s="36"/>
      <c r="C75" s="30" t="s">
        <v>20</v>
      </c>
      <c r="D75" s="37"/>
      <c r="E75" s="37"/>
      <c r="F75" s="25" t="str">
        <f>F12</f>
        <v xml:space="preserve"> </v>
      </c>
      <c r="G75" s="37"/>
      <c r="H75" s="37"/>
      <c r="I75" s="131" t="s">
        <v>22</v>
      </c>
      <c r="J75" s="65" t="str">
        <f>IF(J12="","",J12)</f>
        <v>11. 1. 2019</v>
      </c>
      <c r="K75" s="37"/>
      <c r="L75" s="41"/>
    </row>
    <row r="76" s="1" customFormat="1" ht="6.96" customHeight="1">
      <c r="B76" s="36"/>
      <c r="C76" s="37"/>
      <c r="D76" s="37"/>
      <c r="E76" s="37"/>
      <c r="F76" s="37"/>
      <c r="G76" s="37"/>
      <c r="H76" s="37"/>
      <c r="I76" s="129"/>
      <c r="J76" s="37"/>
      <c r="K76" s="37"/>
      <c r="L76" s="41"/>
    </row>
    <row r="77" s="1" customFormat="1" ht="24.9" customHeight="1">
      <c r="B77" s="36"/>
      <c r="C77" s="30" t="s">
        <v>24</v>
      </c>
      <c r="D77" s="37"/>
      <c r="E77" s="37"/>
      <c r="F77" s="25" t="str">
        <f>E15</f>
        <v>město Horažďovice, Horažďovice 1</v>
      </c>
      <c r="G77" s="37"/>
      <c r="H77" s="37"/>
      <c r="I77" s="131" t="s">
        <v>31</v>
      </c>
      <c r="J77" s="34" t="str">
        <f>E21</f>
        <v>Ing. Martin Liška, Horažďovice 1133</v>
      </c>
      <c r="K77" s="37"/>
      <c r="L77" s="41"/>
    </row>
    <row r="78" s="1" customFormat="1" ht="13.65" customHeight="1">
      <c r="B78" s="36"/>
      <c r="C78" s="30" t="s">
        <v>29</v>
      </c>
      <c r="D78" s="37"/>
      <c r="E78" s="37"/>
      <c r="F78" s="25" t="str">
        <f>IF(E18="","",E18)</f>
        <v>Vyplň údaj</v>
      </c>
      <c r="G78" s="37"/>
      <c r="H78" s="37"/>
      <c r="I78" s="131" t="s">
        <v>35</v>
      </c>
      <c r="J78" s="34" t="str">
        <f>E24</f>
        <v>Pavel Matoušek</v>
      </c>
      <c r="K78" s="37"/>
      <c r="L78" s="41"/>
    </row>
    <row r="79" s="1" customFormat="1" ht="10.32" customHeight="1">
      <c r="B79" s="36"/>
      <c r="C79" s="37"/>
      <c r="D79" s="37"/>
      <c r="E79" s="37"/>
      <c r="F79" s="37"/>
      <c r="G79" s="37"/>
      <c r="H79" s="37"/>
      <c r="I79" s="129"/>
      <c r="J79" s="37"/>
      <c r="K79" s="37"/>
      <c r="L79" s="41"/>
    </row>
    <row r="80" s="9" customFormat="1" ht="29.28" customHeight="1">
      <c r="B80" s="177"/>
      <c r="C80" s="178" t="s">
        <v>116</v>
      </c>
      <c r="D80" s="179" t="s">
        <v>57</v>
      </c>
      <c r="E80" s="179" t="s">
        <v>53</v>
      </c>
      <c r="F80" s="179" t="s">
        <v>54</v>
      </c>
      <c r="G80" s="179" t="s">
        <v>117</v>
      </c>
      <c r="H80" s="179" t="s">
        <v>118</v>
      </c>
      <c r="I80" s="180" t="s">
        <v>119</v>
      </c>
      <c r="J80" s="181" t="s">
        <v>103</v>
      </c>
      <c r="K80" s="182" t="s">
        <v>120</v>
      </c>
      <c r="L80" s="183"/>
      <c r="M80" s="86" t="s">
        <v>1</v>
      </c>
      <c r="N80" s="87" t="s">
        <v>42</v>
      </c>
      <c r="O80" s="87" t="s">
        <v>121</v>
      </c>
      <c r="P80" s="87" t="s">
        <v>122</v>
      </c>
      <c r="Q80" s="87" t="s">
        <v>123</v>
      </c>
      <c r="R80" s="87" t="s">
        <v>124</v>
      </c>
      <c r="S80" s="87" t="s">
        <v>125</v>
      </c>
      <c r="T80" s="88" t="s">
        <v>126</v>
      </c>
    </row>
    <row r="81" s="1" customFormat="1" ht="22.8" customHeight="1">
      <c r="B81" s="36"/>
      <c r="C81" s="93" t="s">
        <v>127</v>
      </c>
      <c r="D81" s="37"/>
      <c r="E81" s="37"/>
      <c r="F81" s="37"/>
      <c r="G81" s="37"/>
      <c r="H81" s="37"/>
      <c r="I81" s="129"/>
      <c r="J81" s="184">
        <f>BK81</f>
        <v>0</v>
      </c>
      <c r="K81" s="37"/>
      <c r="L81" s="41"/>
      <c r="M81" s="89"/>
      <c r="N81" s="90"/>
      <c r="O81" s="90"/>
      <c r="P81" s="185">
        <f>P82</f>
        <v>0</v>
      </c>
      <c r="Q81" s="90"/>
      <c r="R81" s="185">
        <f>R82</f>
        <v>0</v>
      </c>
      <c r="S81" s="90"/>
      <c r="T81" s="186">
        <f>T82</f>
        <v>0</v>
      </c>
      <c r="AT81" s="15" t="s">
        <v>71</v>
      </c>
      <c r="AU81" s="15" t="s">
        <v>105</v>
      </c>
      <c r="BK81" s="187">
        <f>BK82</f>
        <v>0</v>
      </c>
    </row>
    <row r="82" s="10" customFormat="1" ht="25.92" customHeight="1">
      <c r="B82" s="188"/>
      <c r="C82" s="189"/>
      <c r="D82" s="190" t="s">
        <v>71</v>
      </c>
      <c r="E82" s="191" t="s">
        <v>267</v>
      </c>
      <c r="F82" s="191" t="s">
        <v>268</v>
      </c>
      <c r="G82" s="189"/>
      <c r="H82" s="189"/>
      <c r="I82" s="192"/>
      <c r="J82" s="193">
        <f>BK82</f>
        <v>0</v>
      </c>
      <c r="K82" s="189"/>
      <c r="L82" s="194"/>
      <c r="M82" s="195"/>
      <c r="N82" s="196"/>
      <c r="O82" s="196"/>
      <c r="P82" s="197">
        <f>P83</f>
        <v>0</v>
      </c>
      <c r="Q82" s="196"/>
      <c r="R82" s="197">
        <f>R83</f>
        <v>0</v>
      </c>
      <c r="S82" s="196"/>
      <c r="T82" s="198">
        <f>T83</f>
        <v>0</v>
      </c>
      <c r="AR82" s="199" t="s">
        <v>82</v>
      </c>
      <c r="AT82" s="200" t="s">
        <v>71</v>
      </c>
      <c r="AU82" s="200" t="s">
        <v>72</v>
      </c>
      <c r="AY82" s="199" t="s">
        <v>130</v>
      </c>
      <c r="BK82" s="201">
        <f>BK83</f>
        <v>0</v>
      </c>
    </row>
    <row r="83" s="10" customFormat="1" ht="22.8" customHeight="1">
      <c r="B83" s="188"/>
      <c r="C83" s="189"/>
      <c r="D83" s="190" t="s">
        <v>71</v>
      </c>
      <c r="E83" s="202" t="s">
        <v>1190</v>
      </c>
      <c r="F83" s="202" t="s">
        <v>1191</v>
      </c>
      <c r="G83" s="189"/>
      <c r="H83" s="189"/>
      <c r="I83" s="192"/>
      <c r="J83" s="203">
        <f>BK83</f>
        <v>0</v>
      </c>
      <c r="K83" s="189"/>
      <c r="L83" s="194"/>
      <c r="M83" s="195"/>
      <c r="N83" s="196"/>
      <c r="O83" s="196"/>
      <c r="P83" s="197">
        <f>P84</f>
        <v>0</v>
      </c>
      <c r="Q83" s="196"/>
      <c r="R83" s="197">
        <f>R84</f>
        <v>0</v>
      </c>
      <c r="S83" s="196"/>
      <c r="T83" s="198">
        <f>T84</f>
        <v>0</v>
      </c>
      <c r="AR83" s="199" t="s">
        <v>82</v>
      </c>
      <c r="AT83" s="200" t="s">
        <v>71</v>
      </c>
      <c r="AU83" s="200" t="s">
        <v>80</v>
      </c>
      <c r="AY83" s="199" t="s">
        <v>130</v>
      </c>
      <c r="BK83" s="201">
        <f>BK84</f>
        <v>0</v>
      </c>
    </row>
    <row r="84" s="1" customFormat="1" ht="16.5" customHeight="1">
      <c r="B84" s="36"/>
      <c r="C84" s="204" t="s">
        <v>80</v>
      </c>
      <c r="D84" s="204" t="s">
        <v>133</v>
      </c>
      <c r="E84" s="205" t="s">
        <v>1192</v>
      </c>
      <c r="F84" s="206" t="s">
        <v>1193</v>
      </c>
      <c r="G84" s="207" t="s">
        <v>153</v>
      </c>
      <c r="H84" s="208">
        <v>1</v>
      </c>
      <c r="I84" s="209"/>
      <c r="J84" s="210">
        <f>ROUND(I84*H84,2)</f>
        <v>0</v>
      </c>
      <c r="K84" s="206" t="s">
        <v>1</v>
      </c>
      <c r="L84" s="41"/>
      <c r="M84" s="259" t="s">
        <v>1</v>
      </c>
      <c r="N84" s="260" t="s">
        <v>43</v>
      </c>
      <c r="O84" s="261"/>
      <c r="P84" s="262">
        <f>O84*H84</f>
        <v>0</v>
      </c>
      <c r="Q84" s="262">
        <v>0</v>
      </c>
      <c r="R84" s="262">
        <f>Q84*H84</f>
        <v>0</v>
      </c>
      <c r="S84" s="262">
        <v>0</v>
      </c>
      <c r="T84" s="263">
        <f>S84*H84</f>
        <v>0</v>
      </c>
      <c r="AR84" s="15" t="s">
        <v>204</v>
      </c>
      <c r="AT84" s="15" t="s">
        <v>133</v>
      </c>
      <c r="AU84" s="15" t="s">
        <v>82</v>
      </c>
      <c r="AY84" s="15" t="s">
        <v>130</v>
      </c>
      <c r="BE84" s="215">
        <f>IF(N84="základní",J84,0)</f>
        <v>0</v>
      </c>
      <c r="BF84" s="215">
        <f>IF(N84="snížená",J84,0)</f>
        <v>0</v>
      </c>
      <c r="BG84" s="215">
        <f>IF(N84="zákl. přenesená",J84,0)</f>
        <v>0</v>
      </c>
      <c r="BH84" s="215">
        <f>IF(N84="sníž. přenesená",J84,0)</f>
        <v>0</v>
      </c>
      <c r="BI84" s="215">
        <f>IF(N84="nulová",J84,0)</f>
        <v>0</v>
      </c>
      <c r="BJ84" s="15" t="s">
        <v>80</v>
      </c>
      <c r="BK84" s="215">
        <f>ROUND(I84*H84,2)</f>
        <v>0</v>
      </c>
      <c r="BL84" s="15" t="s">
        <v>204</v>
      </c>
      <c r="BM84" s="15" t="s">
        <v>1194</v>
      </c>
    </row>
    <row r="85" s="1" customFormat="1" ht="6.96" customHeight="1">
      <c r="B85" s="55"/>
      <c r="C85" s="56"/>
      <c r="D85" s="56"/>
      <c r="E85" s="56"/>
      <c r="F85" s="56"/>
      <c r="G85" s="56"/>
      <c r="H85" s="56"/>
      <c r="I85" s="153"/>
      <c r="J85" s="56"/>
      <c r="K85" s="56"/>
      <c r="L85" s="41"/>
    </row>
  </sheetData>
  <sheetProtection sheet="1" autoFilter="0" formatColumns="0" formatRows="0" objects="1" scenarios="1" spinCount="100000" saltValue="wuY0aQqvgG4W2MuRAtNur8+kc9YQW35TazRimfz36umvYLMxgVjolN+ByhLYUgQc7UpEjS4QaRVr/pXmiuWVqQ==" hashValue="4KCIKerGOr0MYngAdXAnnM2lhplXMNMr9O4b5Li91FCOqHdHUMWNdYQPmeFSAVem2Pm/EOObyZYfL/BbjKnGfw==" algorithmName="SHA-512" password="CC35"/>
  <autoFilter ref="C80:K84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14.17" style="122" customWidth="1"/>
    <col min="10" max="10" width="23.5" customWidth="1"/>
    <col min="11" max="11" width="15.5" hidden="1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5" t="s">
        <v>97</v>
      </c>
    </row>
    <row r="3" ht="6.96" customHeight="1">
      <c r="B3" s="123"/>
      <c r="C3" s="124"/>
      <c r="D3" s="124"/>
      <c r="E3" s="124"/>
      <c r="F3" s="124"/>
      <c r="G3" s="124"/>
      <c r="H3" s="124"/>
      <c r="I3" s="125"/>
      <c r="J3" s="124"/>
      <c r="K3" s="124"/>
      <c r="L3" s="18"/>
      <c r="AT3" s="15" t="s">
        <v>82</v>
      </c>
    </row>
    <row r="4" ht="24.96" customHeight="1">
      <c r="B4" s="18"/>
      <c r="D4" s="126" t="s">
        <v>98</v>
      </c>
      <c r="L4" s="18"/>
      <c r="M4" s="22" t="s">
        <v>10</v>
      </c>
      <c r="AT4" s="15" t="s">
        <v>4</v>
      </c>
    </row>
    <row r="5" ht="6.96" customHeight="1">
      <c r="B5" s="18"/>
      <c r="L5" s="18"/>
    </row>
    <row r="6" ht="12" customHeight="1">
      <c r="B6" s="18"/>
      <c r="D6" s="127" t="s">
        <v>16</v>
      </c>
      <c r="L6" s="18"/>
    </row>
    <row r="7" ht="16.5" customHeight="1">
      <c r="B7" s="18"/>
      <c r="E7" s="128" t="str">
        <f>'Rekapitulace stavby'!K6</f>
        <v>MÚ Horažďovice - energetická úsporná opatření čp. 1, 2 a 3 - rkce kotelny</v>
      </c>
      <c r="F7" s="127"/>
      <c r="G7" s="127"/>
      <c r="H7" s="127"/>
      <c r="L7" s="18"/>
    </row>
    <row r="8" s="1" customFormat="1" ht="12" customHeight="1">
      <c r="B8" s="41"/>
      <c r="D8" s="127" t="s">
        <v>99</v>
      </c>
      <c r="I8" s="129"/>
      <c r="L8" s="41"/>
    </row>
    <row r="9" s="1" customFormat="1" ht="36.96" customHeight="1">
      <c r="B9" s="41"/>
      <c r="E9" s="130" t="s">
        <v>1195</v>
      </c>
      <c r="F9" s="1"/>
      <c r="G9" s="1"/>
      <c r="H9" s="1"/>
      <c r="I9" s="129"/>
      <c r="L9" s="41"/>
    </row>
    <row r="10" s="1" customFormat="1">
      <c r="B10" s="41"/>
      <c r="I10" s="129"/>
      <c r="L10" s="41"/>
    </row>
    <row r="11" s="1" customFormat="1" ht="12" customHeight="1">
      <c r="B11" s="41"/>
      <c r="D11" s="127" t="s">
        <v>18</v>
      </c>
      <c r="F11" s="15" t="s">
        <v>1</v>
      </c>
      <c r="I11" s="131" t="s">
        <v>19</v>
      </c>
      <c r="J11" s="15" t="s">
        <v>1</v>
      </c>
      <c r="L11" s="41"/>
    </row>
    <row r="12" s="1" customFormat="1" ht="12" customHeight="1">
      <c r="B12" s="41"/>
      <c r="D12" s="127" t="s">
        <v>20</v>
      </c>
      <c r="F12" s="15" t="s">
        <v>21</v>
      </c>
      <c r="I12" s="131" t="s">
        <v>22</v>
      </c>
      <c r="J12" s="132" t="str">
        <f>'Rekapitulace stavby'!AN8</f>
        <v>11. 1. 2019</v>
      </c>
      <c r="L12" s="41"/>
    </row>
    <row r="13" s="1" customFormat="1" ht="10.8" customHeight="1">
      <c r="B13" s="41"/>
      <c r="I13" s="129"/>
      <c r="L13" s="41"/>
    </row>
    <row r="14" s="1" customFormat="1" ht="12" customHeight="1">
      <c r="B14" s="41"/>
      <c r="D14" s="127" t="s">
        <v>24</v>
      </c>
      <c r="I14" s="131" t="s">
        <v>25</v>
      </c>
      <c r="J14" s="15" t="str">
        <f>IF('Rekapitulace stavby'!AN10="","",'Rekapitulace stavby'!AN10)</f>
        <v>00255513</v>
      </c>
      <c r="L14" s="41"/>
    </row>
    <row r="15" s="1" customFormat="1" ht="18" customHeight="1">
      <c r="B15" s="41"/>
      <c r="E15" s="15" t="str">
        <f>IF('Rekapitulace stavby'!E11="","",'Rekapitulace stavby'!E11)</f>
        <v>město Horažďovice, Horažďovice 1</v>
      </c>
      <c r="I15" s="131" t="s">
        <v>28</v>
      </c>
      <c r="J15" s="15" t="str">
        <f>IF('Rekapitulace stavby'!AN11="","",'Rekapitulace stavby'!AN11)</f>
        <v/>
      </c>
      <c r="L15" s="41"/>
    </row>
    <row r="16" s="1" customFormat="1" ht="6.96" customHeight="1">
      <c r="B16" s="41"/>
      <c r="I16" s="129"/>
      <c r="L16" s="41"/>
    </row>
    <row r="17" s="1" customFormat="1" ht="12" customHeight="1">
      <c r="B17" s="41"/>
      <c r="D17" s="127" t="s">
        <v>29</v>
      </c>
      <c r="I17" s="131" t="s">
        <v>25</v>
      </c>
      <c r="J17" s="31" t="str">
        <f>'Rekapitulace stavby'!AN13</f>
        <v>Vyplň údaj</v>
      </c>
      <c r="L17" s="41"/>
    </row>
    <row r="18" s="1" customFormat="1" ht="18" customHeight="1">
      <c r="B18" s="41"/>
      <c r="E18" s="31" t="str">
        <f>'Rekapitulace stavby'!E14</f>
        <v>Vyplň údaj</v>
      </c>
      <c r="F18" s="15"/>
      <c r="G18" s="15"/>
      <c r="H18" s="15"/>
      <c r="I18" s="131" t="s">
        <v>28</v>
      </c>
      <c r="J18" s="31" t="str">
        <f>'Rekapitulace stavby'!AN14</f>
        <v>Vyplň údaj</v>
      </c>
      <c r="L18" s="41"/>
    </row>
    <row r="19" s="1" customFormat="1" ht="6.96" customHeight="1">
      <c r="B19" s="41"/>
      <c r="I19" s="129"/>
      <c r="L19" s="41"/>
    </row>
    <row r="20" s="1" customFormat="1" ht="12" customHeight="1">
      <c r="B20" s="41"/>
      <c r="D20" s="127" t="s">
        <v>31</v>
      </c>
      <c r="I20" s="131" t="s">
        <v>25</v>
      </c>
      <c r="J20" s="15" t="str">
        <f>IF('Rekapitulace stavby'!AN16="","",'Rekapitulace stavby'!AN16)</f>
        <v>74221841</v>
      </c>
      <c r="L20" s="41"/>
    </row>
    <row r="21" s="1" customFormat="1" ht="18" customHeight="1">
      <c r="B21" s="41"/>
      <c r="E21" s="15" t="str">
        <f>IF('Rekapitulace stavby'!E17="","",'Rekapitulace stavby'!E17)</f>
        <v>Ing. Martin Liška, Horažďovice 1133</v>
      </c>
      <c r="I21" s="131" t="s">
        <v>28</v>
      </c>
      <c r="J21" s="15" t="str">
        <f>IF('Rekapitulace stavby'!AN17="","",'Rekapitulace stavby'!AN17)</f>
        <v/>
      </c>
      <c r="L21" s="41"/>
    </row>
    <row r="22" s="1" customFormat="1" ht="6.96" customHeight="1">
      <c r="B22" s="41"/>
      <c r="I22" s="129"/>
      <c r="L22" s="41"/>
    </row>
    <row r="23" s="1" customFormat="1" ht="12" customHeight="1">
      <c r="B23" s="41"/>
      <c r="D23" s="127" t="s">
        <v>35</v>
      </c>
      <c r="I23" s="131" t="s">
        <v>25</v>
      </c>
      <c r="J23" s="15" t="str">
        <f>IF('Rekapitulace stavby'!AN19="","",'Rekapitulace stavby'!AN19)</f>
        <v/>
      </c>
      <c r="L23" s="41"/>
    </row>
    <row r="24" s="1" customFormat="1" ht="18" customHeight="1">
      <c r="B24" s="41"/>
      <c r="E24" s="15" t="str">
        <f>IF('Rekapitulace stavby'!E20="","",'Rekapitulace stavby'!E20)</f>
        <v>Pavel Matoušek</v>
      </c>
      <c r="I24" s="131" t="s">
        <v>28</v>
      </c>
      <c r="J24" s="15" t="str">
        <f>IF('Rekapitulace stavby'!AN20="","",'Rekapitulace stavby'!AN20)</f>
        <v/>
      </c>
      <c r="L24" s="41"/>
    </row>
    <row r="25" s="1" customFormat="1" ht="6.96" customHeight="1">
      <c r="B25" s="41"/>
      <c r="I25" s="129"/>
      <c r="L25" s="41"/>
    </row>
    <row r="26" s="1" customFormat="1" ht="12" customHeight="1">
      <c r="B26" s="41"/>
      <c r="D26" s="127" t="s">
        <v>37</v>
      </c>
      <c r="I26" s="129"/>
      <c r="L26" s="41"/>
    </row>
    <row r="27" s="6" customFormat="1" ht="16.5" customHeight="1">
      <c r="B27" s="133"/>
      <c r="E27" s="134" t="s">
        <v>1</v>
      </c>
      <c r="F27" s="134"/>
      <c r="G27" s="134"/>
      <c r="H27" s="134"/>
      <c r="I27" s="135"/>
      <c r="L27" s="133"/>
    </row>
    <row r="28" s="1" customFormat="1" ht="6.96" customHeight="1">
      <c r="B28" s="41"/>
      <c r="I28" s="129"/>
      <c r="L28" s="41"/>
    </row>
    <row r="29" s="1" customFormat="1" ht="6.96" customHeight="1">
      <c r="B29" s="41"/>
      <c r="D29" s="69"/>
      <c r="E29" s="69"/>
      <c r="F29" s="69"/>
      <c r="G29" s="69"/>
      <c r="H29" s="69"/>
      <c r="I29" s="136"/>
      <c r="J29" s="69"/>
      <c r="K29" s="69"/>
      <c r="L29" s="41"/>
    </row>
    <row r="30" s="1" customFormat="1" ht="25.44" customHeight="1">
      <c r="B30" s="41"/>
      <c r="D30" s="137" t="s">
        <v>38</v>
      </c>
      <c r="I30" s="129"/>
      <c r="J30" s="138">
        <f>ROUND(J81, 2)</f>
        <v>0</v>
      </c>
      <c r="L30" s="41"/>
    </row>
    <row r="31" s="1" customFormat="1" ht="6.96" customHeight="1">
      <c r="B31" s="41"/>
      <c r="D31" s="69"/>
      <c r="E31" s="69"/>
      <c r="F31" s="69"/>
      <c r="G31" s="69"/>
      <c r="H31" s="69"/>
      <c r="I31" s="136"/>
      <c r="J31" s="69"/>
      <c r="K31" s="69"/>
      <c r="L31" s="41"/>
    </row>
    <row r="32" s="1" customFormat="1" ht="14.4" customHeight="1">
      <c r="B32" s="41"/>
      <c r="F32" s="139" t="s">
        <v>40</v>
      </c>
      <c r="I32" s="140" t="s">
        <v>39</v>
      </c>
      <c r="J32" s="139" t="s">
        <v>41</v>
      </c>
      <c r="L32" s="41"/>
    </row>
    <row r="33" s="1" customFormat="1" ht="14.4" customHeight="1">
      <c r="B33" s="41"/>
      <c r="D33" s="127" t="s">
        <v>42</v>
      </c>
      <c r="E33" s="127" t="s">
        <v>43</v>
      </c>
      <c r="F33" s="141">
        <f>ROUND((SUM(BE81:BE90)),  2)</f>
        <v>0</v>
      </c>
      <c r="I33" s="142">
        <v>0.20999999999999999</v>
      </c>
      <c r="J33" s="141">
        <f>ROUND(((SUM(BE81:BE90))*I33),  2)</f>
        <v>0</v>
      </c>
      <c r="L33" s="41"/>
    </row>
    <row r="34" s="1" customFormat="1" ht="14.4" customHeight="1">
      <c r="B34" s="41"/>
      <c r="E34" s="127" t="s">
        <v>44</v>
      </c>
      <c r="F34" s="141">
        <f>ROUND((SUM(BF81:BF90)),  2)</f>
        <v>0</v>
      </c>
      <c r="I34" s="142">
        <v>0.14999999999999999</v>
      </c>
      <c r="J34" s="141">
        <f>ROUND(((SUM(BF81:BF90))*I34),  2)</f>
        <v>0</v>
      </c>
      <c r="L34" s="41"/>
    </row>
    <row r="35" hidden="1" s="1" customFormat="1" ht="14.4" customHeight="1">
      <c r="B35" s="41"/>
      <c r="E35" s="127" t="s">
        <v>45</v>
      </c>
      <c r="F35" s="141">
        <f>ROUND((SUM(BG81:BG90)),  2)</f>
        <v>0</v>
      </c>
      <c r="I35" s="142">
        <v>0.20999999999999999</v>
      </c>
      <c r="J35" s="141">
        <f>0</f>
        <v>0</v>
      </c>
      <c r="L35" s="41"/>
    </row>
    <row r="36" hidden="1" s="1" customFormat="1" ht="14.4" customHeight="1">
      <c r="B36" s="41"/>
      <c r="E36" s="127" t="s">
        <v>46</v>
      </c>
      <c r="F36" s="141">
        <f>ROUND((SUM(BH81:BH90)),  2)</f>
        <v>0</v>
      </c>
      <c r="I36" s="142">
        <v>0.14999999999999999</v>
      </c>
      <c r="J36" s="141">
        <f>0</f>
        <v>0</v>
      </c>
      <c r="L36" s="41"/>
    </row>
    <row r="37" hidden="1" s="1" customFormat="1" ht="14.4" customHeight="1">
      <c r="B37" s="41"/>
      <c r="E37" s="127" t="s">
        <v>47</v>
      </c>
      <c r="F37" s="141">
        <f>ROUND((SUM(BI81:BI90)),  2)</f>
        <v>0</v>
      </c>
      <c r="I37" s="142">
        <v>0</v>
      </c>
      <c r="J37" s="141">
        <f>0</f>
        <v>0</v>
      </c>
      <c r="L37" s="41"/>
    </row>
    <row r="38" s="1" customFormat="1" ht="6.96" customHeight="1">
      <c r="B38" s="41"/>
      <c r="I38" s="129"/>
      <c r="L38" s="41"/>
    </row>
    <row r="39" s="1" customFormat="1" ht="25.44" customHeight="1">
      <c r="B39" s="41"/>
      <c r="C39" s="143"/>
      <c r="D39" s="144" t="s">
        <v>48</v>
      </c>
      <c r="E39" s="145"/>
      <c r="F39" s="145"/>
      <c r="G39" s="146" t="s">
        <v>49</v>
      </c>
      <c r="H39" s="147" t="s">
        <v>50</v>
      </c>
      <c r="I39" s="148"/>
      <c r="J39" s="149">
        <f>SUM(J30:J37)</f>
        <v>0</v>
      </c>
      <c r="K39" s="150"/>
      <c r="L39" s="41"/>
    </row>
    <row r="40" s="1" customFormat="1" ht="14.4" customHeight="1">
      <c r="B40" s="151"/>
      <c r="C40" s="152"/>
      <c r="D40" s="152"/>
      <c r="E40" s="152"/>
      <c r="F40" s="152"/>
      <c r="G40" s="152"/>
      <c r="H40" s="152"/>
      <c r="I40" s="153"/>
      <c r="J40" s="152"/>
      <c r="K40" s="152"/>
      <c r="L40" s="41"/>
    </row>
    <row r="44" s="1" customFormat="1" ht="6.96" customHeight="1">
      <c r="B44" s="154"/>
      <c r="C44" s="155"/>
      <c r="D44" s="155"/>
      <c r="E44" s="155"/>
      <c r="F44" s="155"/>
      <c r="G44" s="155"/>
      <c r="H44" s="155"/>
      <c r="I44" s="156"/>
      <c r="J44" s="155"/>
      <c r="K44" s="155"/>
      <c r="L44" s="41"/>
    </row>
    <row r="45" s="1" customFormat="1" ht="24.96" customHeight="1">
      <c r="B45" s="36"/>
      <c r="C45" s="21" t="s">
        <v>101</v>
      </c>
      <c r="D45" s="37"/>
      <c r="E45" s="37"/>
      <c r="F45" s="37"/>
      <c r="G45" s="37"/>
      <c r="H45" s="37"/>
      <c r="I45" s="129"/>
      <c r="J45" s="37"/>
      <c r="K45" s="37"/>
      <c r="L45" s="41"/>
    </row>
    <row r="46" s="1" customFormat="1" ht="6.96" customHeight="1">
      <c r="B46" s="36"/>
      <c r="C46" s="37"/>
      <c r="D46" s="37"/>
      <c r="E46" s="37"/>
      <c r="F46" s="37"/>
      <c r="G46" s="37"/>
      <c r="H46" s="37"/>
      <c r="I46" s="129"/>
      <c r="J46" s="37"/>
      <c r="K46" s="37"/>
      <c r="L46" s="41"/>
    </row>
    <row r="47" s="1" customFormat="1" ht="12" customHeight="1">
      <c r="B47" s="36"/>
      <c r="C47" s="30" t="s">
        <v>16</v>
      </c>
      <c r="D47" s="37"/>
      <c r="E47" s="37"/>
      <c r="F47" s="37"/>
      <c r="G47" s="37"/>
      <c r="H47" s="37"/>
      <c r="I47" s="129"/>
      <c r="J47" s="37"/>
      <c r="K47" s="37"/>
      <c r="L47" s="41"/>
    </row>
    <row r="48" s="1" customFormat="1" ht="16.5" customHeight="1">
      <c r="B48" s="36"/>
      <c r="C48" s="37"/>
      <c r="D48" s="37"/>
      <c r="E48" s="157" t="str">
        <f>E7</f>
        <v>MÚ Horažďovice - energetická úsporná opatření čp. 1, 2 a 3 - rkce kotelny</v>
      </c>
      <c r="F48" s="30"/>
      <c r="G48" s="30"/>
      <c r="H48" s="30"/>
      <c r="I48" s="129"/>
      <c r="J48" s="37"/>
      <c r="K48" s="37"/>
      <c r="L48" s="41"/>
    </row>
    <row r="49" s="1" customFormat="1" ht="12" customHeight="1">
      <c r="B49" s="36"/>
      <c r="C49" s="30" t="s">
        <v>99</v>
      </c>
      <c r="D49" s="37"/>
      <c r="E49" s="37"/>
      <c r="F49" s="37"/>
      <c r="G49" s="37"/>
      <c r="H49" s="37"/>
      <c r="I49" s="129"/>
      <c r="J49" s="37"/>
      <c r="K49" s="37"/>
      <c r="L49" s="41"/>
    </row>
    <row r="50" s="1" customFormat="1" ht="16.5" customHeight="1">
      <c r="B50" s="36"/>
      <c r="C50" s="37"/>
      <c r="D50" s="37"/>
      <c r="E50" s="62" t="str">
        <f>E9</f>
        <v>040 - Vedlejší a ostatní náklady stavby</v>
      </c>
      <c r="F50" s="37"/>
      <c r="G50" s="37"/>
      <c r="H50" s="37"/>
      <c r="I50" s="129"/>
      <c r="J50" s="37"/>
      <c r="K50" s="37"/>
      <c r="L50" s="41"/>
    </row>
    <row r="51" s="1" customFormat="1" ht="6.96" customHeight="1">
      <c r="B51" s="36"/>
      <c r="C51" s="37"/>
      <c r="D51" s="37"/>
      <c r="E51" s="37"/>
      <c r="F51" s="37"/>
      <c r="G51" s="37"/>
      <c r="H51" s="37"/>
      <c r="I51" s="129"/>
      <c r="J51" s="37"/>
      <c r="K51" s="37"/>
      <c r="L51" s="41"/>
    </row>
    <row r="52" s="1" customFormat="1" ht="12" customHeight="1">
      <c r="B52" s="36"/>
      <c r="C52" s="30" t="s">
        <v>20</v>
      </c>
      <c r="D52" s="37"/>
      <c r="E52" s="37"/>
      <c r="F52" s="25" t="str">
        <f>F12</f>
        <v xml:space="preserve"> </v>
      </c>
      <c r="G52" s="37"/>
      <c r="H52" s="37"/>
      <c r="I52" s="131" t="s">
        <v>22</v>
      </c>
      <c r="J52" s="65" t="str">
        <f>IF(J12="","",J12)</f>
        <v>11. 1. 2019</v>
      </c>
      <c r="K52" s="37"/>
      <c r="L52" s="41"/>
    </row>
    <row r="53" s="1" customFormat="1" ht="6.96" customHeight="1">
      <c r="B53" s="36"/>
      <c r="C53" s="37"/>
      <c r="D53" s="37"/>
      <c r="E53" s="37"/>
      <c r="F53" s="37"/>
      <c r="G53" s="37"/>
      <c r="H53" s="37"/>
      <c r="I53" s="129"/>
      <c r="J53" s="37"/>
      <c r="K53" s="37"/>
      <c r="L53" s="41"/>
    </row>
    <row r="54" s="1" customFormat="1" ht="24.9" customHeight="1">
      <c r="B54" s="36"/>
      <c r="C54" s="30" t="s">
        <v>24</v>
      </c>
      <c r="D54" s="37"/>
      <c r="E54" s="37"/>
      <c r="F54" s="25" t="str">
        <f>E15</f>
        <v>město Horažďovice, Horažďovice 1</v>
      </c>
      <c r="G54" s="37"/>
      <c r="H54" s="37"/>
      <c r="I54" s="131" t="s">
        <v>31</v>
      </c>
      <c r="J54" s="34" t="str">
        <f>E21</f>
        <v>Ing. Martin Liška, Horažďovice 1133</v>
      </c>
      <c r="K54" s="37"/>
      <c r="L54" s="41"/>
    </row>
    <row r="55" s="1" customFormat="1" ht="13.65" customHeight="1">
      <c r="B55" s="36"/>
      <c r="C55" s="30" t="s">
        <v>29</v>
      </c>
      <c r="D55" s="37"/>
      <c r="E55" s="37"/>
      <c r="F55" s="25" t="str">
        <f>IF(E18="","",E18)</f>
        <v>Vyplň údaj</v>
      </c>
      <c r="G55" s="37"/>
      <c r="H55" s="37"/>
      <c r="I55" s="131" t="s">
        <v>35</v>
      </c>
      <c r="J55" s="34" t="str">
        <f>E24</f>
        <v>Pavel Matoušek</v>
      </c>
      <c r="K55" s="37"/>
      <c r="L55" s="41"/>
    </row>
    <row r="56" s="1" customFormat="1" ht="10.32" customHeight="1">
      <c r="B56" s="36"/>
      <c r="C56" s="37"/>
      <c r="D56" s="37"/>
      <c r="E56" s="37"/>
      <c r="F56" s="37"/>
      <c r="G56" s="37"/>
      <c r="H56" s="37"/>
      <c r="I56" s="129"/>
      <c r="J56" s="37"/>
      <c r="K56" s="37"/>
      <c r="L56" s="41"/>
    </row>
    <row r="57" s="1" customFormat="1" ht="29.28" customHeight="1">
      <c r="B57" s="36"/>
      <c r="C57" s="158" t="s">
        <v>102</v>
      </c>
      <c r="D57" s="159"/>
      <c r="E57" s="159"/>
      <c r="F57" s="159"/>
      <c r="G57" s="159"/>
      <c r="H57" s="159"/>
      <c r="I57" s="160"/>
      <c r="J57" s="161" t="s">
        <v>103</v>
      </c>
      <c r="K57" s="159"/>
      <c r="L57" s="41"/>
    </row>
    <row r="58" s="1" customFormat="1" ht="10.32" customHeight="1">
      <c r="B58" s="36"/>
      <c r="C58" s="37"/>
      <c r="D58" s="37"/>
      <c r="E58" s="37"/>
      <c r="F58" s="37"/>
      <c r="G58" s="37"/>
      <c r="H58" s="37"/>
      <c r="I58" s="129"/>
      <c r="J58" s="37"/>
      <c r="K58" s="37"/>
      <c r="L58" s="41"/>
    </row>
    <row r="59" s="1" customFormat="1" ht="22.8" customHeight="1">
      <c r="B59" s="36"/>
      <c r="C59" s="162" t="s">
        <v>104</v>
      </c>
      <c r="D59" s="37"/>
      <c r="E59" s="37"/>
      <c r="F59" s="37"/>
      <c r="G59" s="37"/>
      <c r="H59" s="37"/>
      <c r="I59" s="129"/>
      <c r="J59" s="96">
        <f>J81</f>
        <v>0</v>
      </c>
      <c r="K59" s="37"/>
      <c r="L59" s="41"/>
      <c r="AU59" s="15" t="s">
        <v>105</v>
      </c>
    </row>
    <row r="60" s="7" customFormat="1" ht="24.96" customHeight="1">
      <c r="B60" s="163"/>
      <c r="C60" s="164"/>
      <c r="D60" s="165" t="s">
        <v>957</v>
      </c>
      <c r="E60" s="166"/>
      <c r="F60" s="166"/>
      <c r="G60" s="166"/>
      <c r="H60" s="166"/>
      <c r="I60" s="167"/>
      <c r="J60" s="168">
        <f>J82</f>
        <v>0</v>
      </c>
      <c r="K60" s="164"/>
      <c r="L60" s="169"/>
    </row>
    <row r="61" s="8" customFormat="1" ht="19.92" customHeight="1">
      <c r="B61" s="170"/>
      <c r="C61" s="171"/>
      <c r="D61" s="172" t="s">
        <v>958</v>
      </c>
      <c r="E61" s="173"/>
      <c r="F61" s="173"/>
      <c r="G61" s="173"/>
      <c r="H61" s="173"/>
      <c r="I61" s="174"/>
      <c r="J61" s="175">
        <f>J83</f>
        <v>0</v>
      </c>
      <c r="K61" s="171"/>
      <c r="L61" s="176"/>
    </row>
    <row r="62" s="1" customFormat="1" ht="21.84" customHeight="1">
      <c r="B62" s="36"/>
      <c r="C62" s="37"/>
      <c r="D62" s="37"/>
      <c r="E62" s="37"/>
      <c r="F62" s="37"/>
      <c r="G62" s="37"/>
      <c r="H62" s="37"/>
      <c r="I62" s="129"/>
      <c r="J62" s="37"/>
      <c r="K62" s="37"/>
      <c r="L62" s="41"/>
    </row>
    <row r="63" s="1" customFormat="1" ht="6.96" customHeight="1">
      <c r="B63" s="55"/>
      <c r="C63" s="56"/>
      <c r="D63" s="56"/>
      <c r="E63" s="56"/>
      <c r="F63" s="56"/>
      <c r="G63" s="56"/>
      <c r="H63" s="56"/>
      <c r="I63" s="153"/>
      <c r="J63" s="56"/>
      <c r="K63" s="56"/>
      <c r="L63" s="41"/>
    </row>
    <row r="67" s="1" customFormat="1" ht="6.96" customHeight="1">
      <c r="B67" s="57"/>
      <c r="C67" s="58"/>
      <c r="D67" s="58"/>
      <c r="E67" s="58"/>
      <c r="F67" s="58"/>
      <c r="G67" s="58"/>
      <c r="H67" s="58"/>
      <c r="I67" s="156"/>
      <c r="J67" s="58"/>
      <c r="K67" s="58"/>
      <c r="L67" s="41"/>
    </row>
    <row r="68" s="1" customFormat="1" ht="24.96" customHeight="1">
      <c r="B68" s="36"/>
      <c r="C68" s="21" t="s">
        <v>115</v>
      </c>
      <c r="D68" s="37"/>
      <c r="E68" s="37"/>
      <c r="F68" s="37"/>
      <c r="G68" s="37"/>
      <c r="H68" s="37"/>
      <c r="I68" s="129"/>
      <c r="J68" s="37"/>
      <c r="K68" s="37"/>
      <c r="L68" s="41"/>
    </row>
    <row r="69" s="1" customFormat="1" ht="6.96" customHeight="1">
      <c r="B69" s="36"/>
      <c r="C69" s="37"/>
      <c r="D69" s="37"/>
      <c r="E69" s="37"/>
      <c r="F69" s="37"/>
      <c r="G69" s="37"/>
      <c r="H69" s="37"/>
      <c r="I69" s="129"/>
      <c r="J69" s="37"/>
      <c r="K69" s="37"/>
      <c r="L69" s="41"/>
    </row>
    <row r="70" s="1" customFormat="1" ht="12" customHeight="1">
      <c r="B70" s="36"/>
      <c r="C70" s="30" t="s">
        <v>16</v>
      </c>
      <c r="D70" s="37"/>
      <c r="E70" s="37"/>
      <c r="F70" s="37"/>
      <c r="G70" s="37"/>
      <c r="H70" s="37"/>
      <c r="I70" s="129"/>
      <c r="J70" s="37"/>
      <c r="K70" s="37"/>
      <c r="L70" s="41"/>
    </row>
    <row r="71" s="1" customFormat="1" ht="16.5" customHeight="1">
      <c r="B71" s="36"/>
      <c r="C71" s="37"/>
      <c r="D71" s="37"/>
      <c r="E71" s="157" t="str">
        <f>E7</f>
        <v>MÚ Horažďovice - energetická úsporná opatření čp. 1, 2 a 3 - rkce kotelny</v>
      </c>
      <c r="F71" s="30"/>
      <c r="G71" s="30"/>
      <c r="H71" s="30"/>
      <c r="I71" s="129"/>
      <c r="J71" s="37"/>
      <c r="K71" s="37"/>
      <c r="L71" s="41"/>
    </row>
    <row r="72" s="1" customFormat="1" ht="12" customHeight="1">
      <c r="B72" s="36"/>
      <c r="C72" s="30" t="s">
        <v>99</v>
      </c>
      <c r="D72" s="37"/>
      <c r="E72" s="37"/>
      <c r="F72" s="37"/>
      <c r="G72" s="37"/>
      <c r="H72" s="37"/>
      <c r="I72" s="129"/>
      <c r="J72" s="37"/>
      <c r="K72" s="37"/>
      <c r="L72" s="41"/>
    </row>
    <row r="73" s="1" customFormat="1" ht="16.5" customHeight="1">
      <c r="B73" s="36"/>
      <c r="C73" s="37"/>
      <c r="D73" s="37"/>
      <c r="E73" s="62" t="str">
        <f>E9</f>
        <v>040 - Vedlejší a ostatní náklady stavby</v>
      </c>
      <c r="F73" s="37"/>
      <c r="G73" s="37"/>
      <c r="H73" s="37"/>
      <c r="I73" s="129"/>
      <c r="J73" s="37"/>
      <c r="K73" s="37"/>
      <c r="L73" s="41"/>
    </row>
    <row r="74" s="1" customFormat="1" ht="6.96" customHeight="1">
      <c r="B74" s="36"/>
      <c r="C74" s="37"/>
      <c r="D74" s="37"/>
      <c r="E74" s="37"/>
      <c r="F74" s="37"/>
      <c r="G74" s="37"/>
      <c r="H74" s="37"/>
      <c r="I74" s="129"/>
      <c r="J74" s="37"/>
      <c r="K74" s="37"/>
      <c r="L74" s="41"/>
    </row>
    <row r="75" s="1" customFormat="1" ht="12" customHeight="1">
      <c r="B75" s="36"/>
      <c r="C75" s="30" t="s">
        <v>20</v>
      </c>
      <c r="D75" s="37"/>
      <c r="E75" s="37"/>
      <c r="F75" s="25" t="str">
        <f>F12</f>
        <v xml:space="preserve"> </v>
      </c>
      <c r="G75" s="37"/>
      <c r="H75" s="37"/>
      <c r="I75" s="131" t="s">
        <v>22</v>
      </c>
      <c r="J75" s="65" t="str">
        <f>IF(J12="","",J12)</f>
        <v>11. 1. 2019</v>
      </c>
      <c r="K75" s="37"/>
      <c r="L75" s="41"/>
    </row>
    <row r="76" s="1" customFormat="1" ht="6.96" customHeight="1">
      <c r="B76" s="36"/>
      <c r="C76" s="37"/>
      <c r="D76" s="37"/>
      <c r="E76" s="37"/>
      <c r="F76" s="37"/>
      <c r="G76" s="37"/>
      <c r="H76" s="37"/>
      <c r="I76" s="129"/>
      <c r="J76" s="37"/>
      <c r="K76" s="37"/>
      <c r="L76" s="41"/>
    </row>
    <row r="77" s="1" customFormat="1" ht="24.9" customHeight="1">
      <c r="B77" s="36"/>
      <c r="C77" s="30" t="s">
        <v>24</v>
      </c>
      <c r="D77" s="37"/>
      <c r="E77" s="37"/>
      <c r="F77" s="25" t="str">
        <f>E15</f>
        <v>město Horažďovice, Horažďovice 1</v>
      </c>
      <c r="G77" s="37"/>
      <c r="H77" s="37"/>
      <c r="I77" s="131" t="s">
        <v>31</v>
      </c>
      <c r="J77" s="34" t="str">
        <f>E21</f>
        <v>Ing. Martin Liška, Horažďovice 1133</v>
      </c>
      <c r="K77" s="37"/>
      <c r="L77" s="41"/>
    </row>
    <row r="78" s="1" customFormat="1" ht="13.65" customHeight="1">
      <c r="B78" s="36"/>
      <c r="C78" s="30" t="s">
        <v>29</v>
      </c>
      <c r="D78" s="37"/>
      <c r="E78" s="37"/>
      <c r="F78" s="25" t="str">
        <f>IF(E18="","",E18)</f>
        <v>Vyplň údaj</v>
      </c>
      <c r="G78" s="37"/>
      <c r="H78" s="37"/>
      <c r="I78" s="131" t="s">
        <v>35</v>
      </c>
      <c r="J78" s="34" t="str">
        <f>E24</f>
        <v>Pavel Matoušek</v>
      </c>
      <c r="K78" s="37"/>
      <c r="L78" s="41"/>
    </row>
    <row r="79" s="1" customFormat="1" ht="10.32" customHeight="1">
      <c r="B79" s="36"/>
      <c r="C79" s="37"/>
      <c r="D79" s="37"/>
      <c r="E79" s="37"/>
      <c r="F79" s="37"/>
      <c r="G79" s="37"/>
      <c r="H79" s="37"/>
      <c r="I79" s="129"/>
      <c r="J79" s="37"/>
      <c r="K79" s="37"/>
      <c r="L79" s="41"/>
    </row>
    <row r="80" s="9" customFormat="1" ht="29.28" customHeight="1">
      <c r="B80" s="177"/>
      <c r="C80" s="178" t="s">
        <v>116</v>
      </c>
      <c r="D80" s="179" t="s">
        <v>57</v>
      </c>
      <c r="E80" s="179" t="s">
        <v>53</v>
      </c>
      <c r="F80" s="179" t="s">
        <v>54</v>
      </c>
      <c r="G80" s="179" t="s">
        <v>117</v>
      </c>
      <c r="H80" s="179" t="s">
        <v>118</v>
      </c>
      <c r="I80" s="180" t="s">
        <v>119</v>
      </c>
      <c r="J80" s="181" t="s">
        <v>103</v>
      </c>
      <c r="K80" s="182" t="s">
        <v>120</v>
      </c>
      <c r="L80" s="183"/>
      <c r="M80" s="86" t="s">
        <v>1</v>
      </c>
      <c r="N80" s="87" t="s">
        <v>42</v>
      </c>
      <c r="O80" s="87" t="s">
        <v>121</v>
      </c>
      <c r="P80" s="87" t="s">
        <v>122</v>
      </c>
      <c r="Q80" s="87" t="s">
        <v>123</v>
      </c>
      <c r="R80" s="87" t="s">
        <v>124</v>
      </c>
      <c r="S80" s="87" t="s">
        <v>125</v>
      </c>
      <c r="T80" s="88" t="s">
        <v>126</v>
      </c>
    </row>
    <row r="81" s="1" customFormat="1" ht="22.8" customHeight="1">
      <c r="B81" s="36"/>
      <c r="C81" s="93" t="s">
        <v>127</v>
      </c>
      <c r="D81" s="37"/>
      <c r="E81" s="37"/>
      <c r="F81" s="37"/>
      <c r="G81" s="37"/>
      <c r="H81" s="37"/>
      <c r="I81" s="129"/>
      <c r="J81" s="184">
        <f>BK81</f>
        <v>0</v>
      </c>
      <c r="K81" s="37"/>
      <c r="L81" s="41"/>
      <c r="M81" s="89"/>
      <c r="N81" s="90"/>
      <c r="O81" s="90"/>
      <c r="P81" s="185">
        <f>P82</f>
        <v>0</v>
      </c>
      <c r="Q81" s="90"/>
      <c r="R81" s="185">
        <f>R82</f>
        <v>0</v>
      </c>
      <c r="S81" s="90"/>
      <c r="T81" s="186">
        <f>T82</f>
        <v>0</v>
      </c>
      <c r="AT81" s="15" t="s">
        <v>71</v>
      </c>
      <c r="AU81" s="15" t="s">
        <v>105</v>
      </c>
      <c r="BK81" s="187">
        <f>BK82</f>
        <v>0</v>
      </c>
    </row>
    <row r="82" s="10" customFormat="1" ht="25.92" customHeight="1">
      <c r="B82" s="188"/>
      <c r="C82" s="189"/>
      <c r="D82" s="190" t="s">
        <v>71</v>
      </c>
      <c r="E82" s="191" t="s">
        <v>1086</v>
      </c>
      <c r="F82" s="191" t="s">
        <v>1087</v>
      </c>
      <c r="G82" s="189"/>
      <c r="H82" s="189"/>
      <c r="I82" s="192"/>
      <c r="J82" s="193">
        <f>BK82</f>
        <v>0</v>
      </c>
      <c r="K82" s="189"/>
      <c r="L82" s="194"/>
      <c r="M82" s="195"/>
      <c r="N82" s="196"/>
      <c r="O82" s="196"/>
      <c r="P82" s="197">
        <f>P83</f>
        <v>0</v>
      </c>
      <c r="Q82" s="196"/>
      <c r="R82" s="197">
        <f>R83</f>
        <v>0</v>
      </c>
      <c r="S82" s="196"/>
      <c r="T82" s="198">
        <f>T83</f>
        <v>0</v>
      </c>
      <c r="AR82" s="199" t="s">
        <v>155</v>
      </c>
      <c r="AT82" s="200" t="s">
        <v>71</v>
      </c>
      <c r="AU82" s="200" t="s">
        <v>72</v>
      </c>
      <c r="AY82" s="199" t="s">
        <v>130</v>
      </c>
      <c r="BK82" s="201">
        <f>BK83</f>
        <v>0</v>
      </c>
    </row>
    <row r="83" s="10" customFormat="1" ht="22.8" customHeight="1">
      <c r="B83" s="188"/>
      <c r="C83" s="189"/>
      <c r="D83" s="190" t="s">
        <v>71</v>
      </c>
      <c r="E83" s="202" t="s">
        <v>1088</v>
      </c>
      <c r="F83" s="202" t="s">
        <v>1089</v>
      </c>
      <c r="G83" s="189"/>
      <c r="H83" s="189"/>
      <c r="I83" s="192"/>
      <c r="J83" s="203">
        <f>BK83</f>
        <v>0</v>
      </c>
      <c r="K83" s="189"/>
      <c r="L83" s="194"/>
      <c r="M83" s="195"/>
      <c r="N83" s="196"/>
      <c r="O83" s="196"/>
      <c r="P83" s="197">
        <f>SUM(P84:P90)</f>
        <v>0</v>
      </c>
      <c r="Q83" s="196"/>
      <c r="R83" s="197">
        <f>SUM(R84:R90)</f>
        <v>0</v>
      </c>
      <c r="S83" s="196"/>
      <c r="T83" s="198">
        <f>SUM(T84:T90)</f>
        <v>0</v>
      </c>
      <c r="AR83" s="199" t="s">
        <v>155</v>
      </c>
      <c r="AT83" s="200" t="s">
        <v>71</v>
      </c>
      <c r="AU83" s="200" t="s">
        <v>80</v>
      </c>
      <c r="AY83" s="199" t="s">
        <v>130</v>
      </c>
      <c r="BK83" s="201">
        <f>SUM(BK84:BK90)</f>
        <v>0</v>
      </c>
    </row>
    <row r="84" s="1" customFormat="1" ht="22.5" customHeight="1">
      <c r="B84" s="36"/>
      <c r="C84" s="204" t="s">
        <v>80</v>
      </c>
      <c r="D84" s="204" t="s">
        <v>133</v>
      </c>
      <c r="E84" s="205" t="s">
        <v>1196</v>
      </c>
      <c r="F84" s="206" t="s">
        <v>1197</v>
      </c>
      <c r="G84" s="207" t="s">
        <v>499</v>
      </c>
      <c r="H84" s="208">
        <v>1</v>
      </c>
      <c r="I84" s="209"/>
      <c r="J84" s="210">
        <f>ROUND(I84*H84,2)</f>
        <v>0</v>
      </c>
      <c r="K84" s="206" t="s">
        <v>1</v>
      </c>
      <c r="L84" s="41"/>
      <c r="M84" s="211" t="s">
        <v>1</v>
      </c>
      <c r="N84" s="212" t="s">
        <v>43</v>
      </c>
      <c r="O84" s="77"/>
      <c r="P84" s="213">
        <f>O84*H84</f>
        <v>0</v>
      </c>
      <c r="Q84" s="213">
        <v>0</v>
      </c>
      <c r="R84" s="213">
        <f>Q84*H84</f>
        <v>0</v>
      </c>
      <c r="S84" s="213">
        <v>0</v>
      </c>
      <c r="T84" s="214">
        <f>S84*H84</f>
        <v>0</v>
      </c>
      <c r="AR84" s="15" t="s">
        <v>1092</v>
      </c>
      <c r="AT84" s="15" t="s">
        <v>133</v>
      </c>
      <c r="AU84" s="15" t="s">
        <v>82</v>
      </c>
      <c r="AY84" s="15" t="s">
        <v>130</v>
      </c>
      <c r="BE84" s="215">
        <f>IF(N84="základní",J84,0)</f>
        <v>0</v>
      </c>
      <c r="BF84" s="215">
        <f>IF(N84="snížená",J84,0)</f>
        <v>0</v>
      </c>
      <c r="BG84" s="215">
        <f>IF(N84="zákl. přenesená",J84,0)</f>
        <v>0</v>
      </c>
      <c r="BH84" s="215">
        <f>IF(N84="sníž. přenesená",J84,0)</f>
        <v>0</v>
      </c>
      <c r="BI84" s="215">
        <f>IF(N84="nulová",J84,0)</f>
        <v>0</v>
      </c>
      <c r="BJ84" s="15" t="s">
        <v>80</v>
      </c>
      <c r="BK84" s="215">
        <f>ROUND(I84*H84,2)</f>
        <v>0</v>
      </c>
      <c r="BL84" s="15" t="s">
        <v>1092</v>
      </c>
      <c r="BM84" s="15" t="s">
        <v>1198</v>
      </c>
    </row>
    <row r="85" s="1" customFormat="1" ht="16.5" customHeight="1">
      <c r="B85" s="36"/>
      <c r="C85" s="204" t="s">
        <v>82</v>
      </c>
      <c r="D85" s="204" t="s">
        <v>133</v>
      </c>
      <c r="E85" s="205" t="s">
        <v>1199</v>
      </c>
      <c r="F85" s="206" t="s">
        <v>1200</v>
      </c>
      <c r="G85" s="207" t="s">
        <v>499</v>
      </c>
      <c r="H85" s="208">
        <v>1</v>
      </c>
      <c r="I85" s="209"/>
      <c r="J85" s="210">
        <f>ROUND(I85*H85,2)</f>
        <v>0</v>
      </c>
      <c r="K85" s="206" t="s">
        <v>1</v>
      </c>
      <c r="L85" s="41"/>
      <c r="M85" s="211" t="s">
        <v>1</v>
      </c>
      <c r="N85" s="212" t="s">
        <v>43</v>
      </c>
      <c r="O85" s="77"/>
      <c r="P85" s="213">
        <f>O85*H85</f>
        <v>0</v>
      </c>
      <c r="Q85" s="213">
        <v>0</v>
      </c>
      <c r="R85" s="213">
        <f>Q85*H85</f>
        <v>0</v>
      </c>
      <c r="S85" s="213">
        <v>0</v>
      </c>
      <c r="T85" s="214">
        <f>S85*H85</f>
        <v>0</v>
      </c>
      <c r="AR85" s="15" t="s">
        <v>1092</v>
      </c>
      <c r="AT85" s="15" t="s">
        <v>133</v>
      </c>
      <c r="AU85" s="15" t="s">
        <v>82</v>
      </c>
      <c r="AY85" s="15" t="s">
        <v>130</v>
      </c>
      <c r="BE85" s="215">
        <f>IF(N85="základní",J85,0)</f>
        <v>0</v>
      </c>
      <c r="BF85" s="215">
        <f>IF(N85="snížená",J85,0)</f>
        <v>0</v>
      </c>
      <c r="BG85" s="215">
        <f>IF(N85="zákl. přenesená",J85,0)</f>
        <v>0</v>
      </c>
      <c r="BH85" s="215">
        <f>IF(N85="sníž. přenesená",J85,0)</f>
        <v>0</v>
      </c>
      <c r="BI85" s="215">
        <f>IF(N85="nulová",J85,0)</f>
        <v>0</v>
      </c>
      <c r="BJ85" s="15" t="s">
        <v>80</v>
      </c>
      <c r="BK85" s="215">
        <f>ROUND(I85*H85,2)</f>
        <v>0</v>
      </c>
      <c r="BL85" s="15" t="s">
        <v>1092</v>
      </c>
      <c r="BM85" s="15" t="s">
        <v>1201</v>
      </c>
    </row>
    <row r="86" s="1" customFormat="1" ht="22.5" customHeight="1">
      <c r="B86" s="36"/>
      <c r="C86" s="204" t="s">
        <v>131</v>
      </c>
      <c r="D86" s="204" t="s">
        <v>133</v>
      </c>
      <c r="E86" s="205" t="s">
        <v>1202</v>
      </c>
      <c r="F86" s="206" t="s">
        <v>1203</v>
      </c>
      <c r="G86" s="207" t="s">
        <v>499</v>
      </c>
      <c r="H86" s="208">
        <v>1</v>
      </c>
      <c r="I86" s="209"/>
      <c r="J86" s="210">
        <f>ROUND(I86*H86,2)</f>
        <v>0</v>
      </c>
      <c r="K86" s="206" t="s">
        <v>1</v>
      </c>
      <c r="L86" s="41"/>
      <c r="M86" s="211" t="s">
        <v>1</v>
      </c>
      <c r="N86" s="212" t="s">
        <v>43</v>
      </c>
      <c r="O86" s="77"/>
      <c r="P86" s="213">
        <f>O86*H86</f>
        <v>0</v>
      </c>
      <c r="Q86" s="213">
        <v>0</v>
      </c>
      <c r="R86" s="213">
        <f>Q86*H86</f>
        <v>0</v>
      </c>
      <c r="S86" s="213">
        <v>0</v>
      </c>
      <c r="T86" s="214">
        <f>S86*H86</f>
        <v>0</v>
      </c>
      <c r="AR86" s="15" t="s">
        <v>1092</v>
      </c>
      <c r="AT86" s="15" t="s">
        <v>133</v>
      </c>
      <c r="AU86" s="15" t="s">
        <v>82</v>
      </c>
      <c r="AY86" s="15" t="s">
        <v>130</v>
      </c>
      <c r="BE86" s="215">
        <f>IF(N86="základní",J86,0)</f>
        <v>0</v>
      </c>
      <c r="BF86" s="215">
        <f>IF(N86="snížená",J86,0)</f>
        <v>0</v>
      </c>
      <c r="BG86" s="215">
        <f>IF(N86="zákl. přenesená",J86,0)</f>
        <v>0</v>
      </c>
      <c r="BH86" s="215">
        <f>IF(N86="sníž. přenesená",J86,0)</f>
        <v>0</v>
      </c>
      <c r="BI86" s="215">
        <f>IF(N86="nulová",J86,0)</f>
        <v>0</v>
      </c>
      <c r="BJ86" s="15" t="s">
        <v>80</v>
      </c>
      <c r="BK86" s="215">
        <f>ROUND(I86*H86,2)</f>
        <v>0</v>
      </c>
      <c r="BL86" s="15" t="s">
        <v>1092</v>
      </c>
      <c r="BM86" s="15" t="s">
        <v>1204</v>
      </c>
    </row>
    <row r="87" s="1" customFormat="1" ht="22.5" customHeight="1">
      <c r="B87" s="36"/>
      <c r="C87" s="204" t="s">
        <v>137</v>
      </c>
      <c r="D87" s="204" t="s">
        <v>133</v>
      </c>
      <c r="E87" s="205" t="s">
        <v>1205</v>
      </c>
      <c r="F87" s="206" t="s">
        <v>1206</v>
      </c>
      <c r="G87" s="207" t="s">
        <v>499</v>
      </c>
      <c r="H87" s="208">
        <v>1</v>
      </c>
      <c r="I87" s="209"/>
      <c r="J87" s="210">
        <f>ROUND(I87*H87,2)</f>
        <v>0</v>
      </c>
      <c r="K87" s="206" t="s">
        <v>1</v>
      </c>
      <c r="L87" s="41"/>
      <c r="M87" s="211" t="s">
        <v>1</v>
      </c>
      <c r="N87" s="212" t="s">
        <v>43</v>
      </c>
      <c r="O87" s="77"/>
      <c r="P87" s="213">
        <f>O87*H87</f>
        <v>0</v>
      </c>
      <c r="Q87" s="213">
        <v>0</v>
      </c>
      <c r="R87" s="213">
        <f>Q87*H87</f>
        <v>0</v>
      </c>
      <c r="S87" s="213">
        <v>0</v>
      </c>
      <c r="T87" s="214">
        <f>S87*H87</f>
        <v>0</v>
      </c>
      <c r="AR87" s="15" t="s">
        <v>1092</v>
      </c>
      <c r="AT87" s="15" t="s">
        <v>133</v>
      </c>
      <c r="AU87" s="15" t="s">
        <v>82</v>
      </c>
      <c r="AY87" s="15" t="s">
        <v>130</v>
      </c>
      <c r="BE87" s="215">
        <f>IF(N87="základní",J87,0)</f>
        <v>0</v>
      </c>
      <c r="BF87" s="215">
        <f>IF(N87="snížená",J87,0)</f>
        <v>0</v>
      </c>
      <c r="BG87" s="215">
        <f>IF(N87="zákl. přenesená",J87,0)</f>
        <v>0</v>
      </c>
      <c r="BH87" s="215">
        <f>IF(N87="sníž. přenesená",J87,0)</f>
        <v>0</v>
      </c>
      <c r="BI87" s="215">
        <f>IF(N87="nulová",J87,0)</f>
        <v>0</v>
      </c>
      <c r="BJ87" s="15" t="s">
        <v>80</v>
      </c>
      <c r="BK87" s="215">
        <f>ROUND(I87*H87,2)</f>
        <v>0</v>
      </c>
      <c r="BL87" s="15" t="s">
        <v>1092</v>
      </c>
      <c r="BM87" s="15" t="s">
        <v>1207</v>
      </c>
    </row>
    <row r="88" s="1" customFormat="1" ht="16.5" customHeight="1">
      <c r="B88" s="36"/>
      <c r="C88" s="204" t="s">
        <v>155</v>
      </c>
      <c r="D88" s="204" t="s">
        <v>133</v>
      </c>
      <c r="E88" s="205" t="s">
        <v>1208</v>
      </c>
      <c r="F88" s="206" t="s">
        <v>1209</v>
      </c>
      <c r="G88" s="207" t="s">
        <v>499</v>
      </c>
      <c r="H88" s="208">
        <v>1</v>
      </c>
      <c r="I88" s="209"/>
      <c r="J88" s="210">
        <f>ROUND(I88*H88,2)</f>
        <v>0</v>
      </c>
      <c r="K88" s="206" t="s">
        <v>1</v>
      </c>
      <c r="L88" s="41"/>
      <c r="M88" s="211" t="s">
        <v>1</v>
      </c>
      <c r="N88" s="212" t="s">
        <v>43</v>
      </c>
      <c r="O88" s="77"/>
      <c r="P88" s="213">
        <f>O88*H88</f>
        <v>0</v>
      </c>
      <c r="Q88" s="213">
        <v>0</v>
      </c>
      <c r="R88" s="213">
        <f>Q88*H88</f>
        <v>0</v>
      </c>
      <c r="S88" s="213">
        <v>0</v>
      </c>
      <c r="T88" s="214">
        <f>S88*H88</f>
        <v>0</v>
      </c>
      <c r="AR88" s="15" t="s">
        <v>1092</v>
      </c>
      <c r="AT88" s="15" t="s">
        <v>133</v>
      </c>
      <c r="AU88" s="15" t="s">
        <v>82</v>
      </c>
      <c r="AY88" s="15" t="s">
        <v>130</v>
      </c>
      <c r="BE88" s="215">
        <f>IF(N88="základní",J88,0)</f>
        <v>0</v>
      </c>
      <c r="BF88" s="215">
        <f>IF(N88="snížená",J88,0)</f>
        <v>0</v>
      </c>
      <c r="BG88" s="215">
        <f>IF(N88="zákl. přenesená",J88,0)</f>
        <v>0</v>
      </c>
      <c r="BH88" s="215">
        <f>IF(N88="sníž. přenesená",J88,0)</f>
        <v>0</v>
      </c>
      <c r="BI88" s="215">
        <f>IF(N88="nulová",J88,0)</f>
        <v>0</v>
      </c>
      <c r="BJ88" s="15" t="s">
        <v>80</v>
      </c>
      <c r="BK88" s="215">
        <f>ROUND(I88*H88,2)</f>
        <v>0</v>
      </c>
      <c r="BL88" s="15" t="s">
        <v>1092</v>
      </c>
      <c r="BM88" s="15" t="s">
        <v>1210</v>
      </c>
    </row>
    <row r="89" s="1" customFormat="1" ht="16.5" customHeight="1">
      <c r="B89" s="36"/>
      <c r="C89" s="204" t="s">
        <v>161</v>
      </c>
      <c r="D89" s="204" t="s">
        <v>133</v>
      </c>
      <c r="E89" s="205" t="s">
        <v>1211</v>
      </c>
      <c r="F89" s="206" t="s">
        <v>1212</v>
      </c>
      <c r="G89" s="207" t="s">
        <v>499</v>
      </c>
      <c r="H89" s="208">
        <v>1</v>
      </c>
      <c r="I89" s="209"/>
      <c r="J89" s="210">
        <f>ROUND(I89*H89,2)</f>
        <v>0</v>
      </c>
      <c r="K89" s="206" t="s">
        <v>1</v>
      </c>
      <c r="L89" s="41"/>
      <c r="M89" s="211" t="s">
        <v>1</v>
      </c>
      <c r="N89" s="212" t="s">
        <v>43</v>
      </c>
      <c r="O89" s="77"/>
      <c r="P89" s="213">
        <f>O89*H89</f>
        <v>0</v>
      </c>
      <c r="Q89" s="213">
        <v>0</v>
      </c>
      <c r="R89" s="213">
        <f>Q89*H89</f>
        <v>0</v>
      </c>
      <c r="S89" s="213">
        <v>0</v>
      </c>
      <c r="T89" s="214">
        <f>S89*H89</f>
        <v>0</v>
      </c>
      <c r="AR89" s="15" t="s">
        <v>1092</v>
      </c>
      <c r="AT89" s="15" t="s">
        <v>133</v>
      </c>
      <c r="AU89" s="15" t="s">
        <v>82</v>
      </c>
      <c r="AY89" s="15" t="s">
        <v>130</v>
      </c>
      <c r="BE89" s="215">
        <f>IF(N89="základní",J89,0)</f>
        <v>0</v>
      </c>
      <c r="BF89" s="215">
        <f>IF(N89="snížená",J89,0)</f>
        <v>0</v>
      </c>
      <c r="BG89" s="215">
        <f>IF(N89="zákl. přenesená",J89,0)</f>
        <v>0</v>
      </c>
      <c r="BH89" s="215">
        <f>IF(N89="sníž. přenesená",J89,0)</f>
        <v>0</v>
      </c>
      <c r="BI89" s="215">
        <f>IF(N89="nulová",J89,0)</f>
        <v>0</v>
      </c>
      <c r="BJ89" s="15" t="s">
        <v>80</v>
      </c>
      <c r="BK89" s="215">
        <f>ROUND(I89*H89,2)</f>
        <v>0</v>
      </c>
      <c r="BL89" s="15" t="s">
        <v>1092</v>
      </c>
      <c r="BM89" s="15" t="s">
        <v>1213</v>
      </c>
    </row>
    <row r="90" s="1" customFormat="1" ht="22.5" customHeight="1">
      <c r="B90" s="36"/>
      <c r="C90" s="204" t="s">
        <v>165</v>
      </c>
      <c r="D90" s="204" t="s">
        <v>133</v>
      </c>
      <c r="E90" s="205" t="s">
        <v>1090</v>
      </c>
      <c r="F90" s="206" t="s">
        <v>1091</v>
      </c>
      <c r="G90" s="207" t="s">
        <v>499</v>
      </c>
      <c r="H90" s="208">
        <v>1</v>
      </c>
      <c r="I90" s="209"/>
      <c r="J90" s="210">
        <f>ROUND(I90*H90,2)</f>
        <v>0</v>
      </c>
      <c r="K90" s="206" t="s">
        <v>1</v>
      </c>
      <c r="L90" s="41"/>
      <c r="M90" s="259" t="s">
        <v>1</v>
      </c>
      <c r="N90" s="260" t="s">
        <v>43</v>
      </c>
      <c r="O90" s="261"/>
      <c r="P90" s="262">
        <f>O90*H90</f>
        <v>0</v>
      </c>
      <c r="Q90" s="262">
        <v>0</v>
      </c>
      <c r="R90" s="262">
        <f>Q90*H90</f>
        <v>0</v>
      </c>
      <c r="S90" s="262">
        <v>0</v>
      </c>
      <c r="T90" s="263">
        <f>S90*H90</f>
        <v>0</v>
      </c>
      <c r="AR90" s="15" t="s">
        <v>1092</v>
      </c>
      <c r="AT90" s="15" t="s">
        <v>133</v>
      </c>
      <c r="AU90" s="15" t="s">
        <v>82</v>
      </c>
      <c r="AY90" s="15" t="s">
        <v>130</v>
      </c>
      <c r="BE90" s="215">
        <f>IF(N90="základní",J90,0)</f>
        <v>0</v>
      </c>
      <c r="BF90" s="215">
        <f>IF(N90="snížená",J90,0)</f>
        <v>0</v>
      </c>
      <c r="BG90" s="215">
        <f>IF(N90="zákl. přenesená",J90,0)</f>
        <v>0</v>
      </c>
      <c r="BH90" s="215">
        <f>IF(N90="sníž. přenesená",J90,0)</f>
        <v>0</v>
      </c>
      <c r="BI90" s="215">
        <f>IF(N90="nulová",J90,0)</f>
        <v>0</v>
      </c>
      <c r="BJ90" s="15" t="s">
        <v>80</v>
      </c>
      <c r="BK90" s="215">
        <f>ROUND(I90*H90,2)</f>
        <v>0</v>
      </c>
      <c r="BL90" s="15" t="s">
        <v>1092</v>
      </c>
      <c r="BM90" s="15" t="s">
        <v>1214</v>
      </c>
    </row>
    <row r="91" s="1" customFormat="1" ht="6.96" customHeight="1">
      <c r="B91" s="55"/>
      <c r="C91" s="56"/>
      <c r="D91" s="56"/>
      <c r="E91" s="56"/>
      <c r="F91" s="56"/>
      <c r="G91" s="56"/>
      <c r="H91" s="56"/>
      <c r="I91" s="153"/>
      <c r="J91" s="56"/>
      <c r="K91" s="56"/>
      <c r="L91" s="41"/>
    </row>
  </sheetData>
  <sheetProtection sheet="1" autoFilter="0" formatColumns="0" formatRows="0" objects="1" scenarios="1" spinCount="100000" saltValue="XqDzAiYB+qNnoSEqV+XXmHxUheQ3ItGC2HRbVAZMREu2QuzcyzYd3j1Bp2eM/izcAjAcoFMC7BNcwitOFiPPFw==" hashValue="3BlqT2SJPda1mRdbBTAkezFIqzc2h4V92v2O0poJM1kVXLFHFMruZxUajw8NsEjjvwiOAfGgz7TNIkQPcXeVoA==" algorithmName="SHA-512" password="CC35"/>
  <autoFilter ref="C80:K90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Pavel Matoušek</dc:creator>
  <cp:lastModifiedBy>Pavel Matoušek</cp:lastModifiedBy>
  <dcterms:created xsi:type="dcterms:W3CDTF">2019-04-17T12:35:26Z</dcterms:created>
  <dcterms:modified xsi:type="dcterms:W3CDTF">2019-04-17T12:35:31Z</dcterms:modified>
</cp:coreProperties>
</file>