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131 - Stavební úpravy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'200131 - Stavební úpravy ...'!$C$141:$K$1699</definedName>
    <definedName name="_xlnm.Print_Area" localSheetId="1">'200131 - Stavební úpravy ...'!$C$4:$J$76,'200131 - Stavební úpravy ...'!$C$82:$J$125,'200131 - Stavební úpravy ...'!$C$131:$K$1699</definedName>
    <definedName name="_xlnm.Print_Titles" localSheetId="1">'200131 - Stavební úpravy ...'!$141:$141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699"/>
  <c r="BH1699"/>
  <c r="BG1699"/>
  <c r="BE1699"/>
  <c r="T1699"/>
  <c r="R1699"/>
  <c r="P1699"/>
  <c r="BK1699"/>
  <c r="J1699"/>
  <c r="BF1699"/>
  <c r="BI1698"/>
  <c r="BH1698"/>
  <c r="BG1698"/>
  <c r="BE1698"/>
  <c r="T1698"/>
  <c r="R1698"/>
  <c r="P1698"/>
  <c r="BK1698"/>
  <c r="J1698"/>
  <c r="BF1698"/>
  <c r="BI1697"/>
  <c r="BH1697"/>
  <c r="BG1697"/>
  <c r="BE1697"/>
  <c r="T1697"/>
  <c r="R1697"/>
  <c r="P1697"/>
  <c r="BK1697"/>
  <c r="J1697"/>
  <c r="BF1697"/>
  <c r="BI1696"/>
  <c r="BH1696"/>
  <c r="BG1696"/>
  <c r="BE1696"/>
  <c r="T1696"/>
  <c r="R1696"/>
  <c r="P1696"/>
  <c r="BK1696"/>
  <c r="J1696"/>
  <c r="BF1696"/>
  <c r="BI1695"/>
  <c r="BH1695"/>
  <c r="BG1695"/>
  <c r="BE1695"/>
  <c r="T1695"/>
  <c r="R1695"/>
  <c r="P1695"/>
  <c r="BK1695"/>
  <c r="J1695"/>
  <c r="BF1695"/>
  <c r="BI1694"/>
  <c r="BH1694"/>
  <c r="BG1694"/>
  <c r="BE1694"/>
  <c r="T1694"/>
  <c r="R1694"/>
  <c r="P1694"/>
  <c r="BK1694"/>
  <c r="J1694"/>
  <c r="BF1694"/>
  <c r="BI1693"/>
  <c r="BH1693"/>
  <c r="BG1693"/>
  <c r="BE1693"/>
  <c r="T1693"/>
  <c r="T1692"/>
  <c r="T1691"/>
  <c r="R1693"/>
  <c r="R1692"/>
  <c r="R1691"/>
  <c r="P1693"/>
  <c r="P1692"/>
  <c r="P1691"/>
  <c r="BK1693"/>
  <c r="BK1692"/>
  <c r="J1692"/>
  <c r="BK1691"/>
  <c r="J1691"/>
  <c r="J1693"/>
  <c r="BF1693"/>
  <c r="J124"/>
  <c r="J123"/>
  <c r="BI1688"/>
  <c r="BH1688"/>
  <c r="BG1688"/>
  <c r="BE1688"/>
  <c r="T1688"/>
  <c r="T1687"/>
  <c r="T1686"/>
  <c r="R1688"/>
  <c r="R1687"/>
  <c r="R1686"/>
  <c r="P1688"/>
  <c r="P1687"/>
  <c r="P1686"/>
  <c r="BK1688"/>
  <c r="BK1687"/>
  <c r="J1687"/>
  <c r="BK1686"/>
  <c r="J1686"/>
  <c r="J1688"/>
  <c r="BF1688"/>
  <c r="J122"/>
  <c r="J121"/>
  <c r="BI1685"/>
  <c r="BH1685"/>
  <c r="BG1685"/>
  <c r="BE1685"/>
  <c r="T1685"/>
  <c r="R1685"/>
  <c r="P1685"/>
  <c r="BK1685"/>
  <c r="J1685"/>
  <c r="BF1685"/>
  <c r="BI1681"/>
  <c r="BH1681"/>
  <c r="BG1681"/>
  <c r="BE1681"/>
  <c r="T1681"/>
  <c r="T1680"/>
  <c r="R1681"/>
  <c r="R1680"/>
  <c r="P1681"/>
  <c r="P1680"/>
  <c r="BK1681"/>
  <c r="BK1680"/>
  <c r="J1680"/>
  <c r="J1681"/>
  <c r="BF1681"/>
  <c r="J120"/>
  <c r="BI1675"/>
  <c r="BH1675"/>
  <c r="BG1675"/>
  <c r="BE1675"/>
  <c r="T1675"/>
  <c r="R1675"/>
  <c r="P1675"/>
  <c r="BK1675"/>
  <c r="J1675"/>
  <c r="BF1675"/>
  <c r="BI1670"/>
  <c r="BH1670"/>
  <c r="BG1670"/>
  <c r="BE1670"/>
  <c r="T1670"/>
  <c r="R1670"/>
  <c r="P1670"/>
  <c r="BK1670"/>
  <c r="J1670"/>
  <c r="BF1670"/>
  <c r="BI1667"/>
  <c r="BH1667"/>
  <c r="BG1667"/>
  <c r="BE1667"/>
  <c r="T1667"/>
  <c r="R1667"/>
  <c r="P1667"/>
  <c r="BK1667"/>
  <c r="J1667"/>
  <c r="BF1667"/>
  <c r="BI1664"/>
  <c r="BH1664"/>
  <c r="BG1664"/>
  <c r="BE1664"/>
  <c r="T1664"/>
  <c r="R1664"/>
  <c r="P1664"/>
  <c r="BK1664"/>
  <c r="J1664"/>
  <c r="BF1664"/>
  <c r="BI1661"/>
  <c r="BH1661"/>
  <c r="BG1661"/>
  <c r="BE1661"/>
  <c r="T1661"/>
  <c r="R1661"/>
  <c r="P1661"/>
  <c r="BK1661"/>
  <c r="J1661"/>
  <c r="BF1661"/>
  <c r="BI1656"/>
  <c r="BH1656"/>
  <c r="BG1656"/>
  <c r="BE1656"/>
  <c r="T1656"/>
  <c r="R1656"/>
  <c r="P1656"/>
  <c r="BK1656"/>
  <c r="J1656"/>
  <c r="BF1656"/>
  <c r="BI1651"/>
  <c r="BH1651"/>
  <c r="BG1651"/>
  <c r="BE1651"/>
  <c r="T1651"/>
  <c r="T1650"/>
  <c r="R1651"/>
  <c r="R1650"/>
  <c r="P1651"/>
  <c r="P1650"/>
  <c r="BK1651"/>
  <c r="BK1650"/>
  <c r="J1650"/>
  <c r="J1651"/>
  <c r="BF1651"/>
  <c r="J119"/>
  <c r="BI1646"/>
  <c r="BH1646"/>
  <c r="BG1646"/>
  <c r="BE1646"/>
  <c r="T1646"/>
  <c r="R1646"/>
  <c r="P1646"/>
  <c r="BK1646"/>
  <c r="J1646"/>
  <c r="BF1646"/>
  <c r="BI1642"/>
  <c r="BH1642"/>
  <c r="BG1642"/>
  <c r="BE1642"/>
  <c r="T1642"/>
  <c r="R1642"/>
  <c r="P1642"/>
  <c r="BK1642"/>
  <c r="J1642"/>
  <c r="BF1642"/>
  <c r="BI1638"/>
  <c r="BH1638"/>
  <c r="BG1638"/>
  <c r="BE1638"/>
  <c r="T1638"/>
  <c r="R1638"/>
  <c r="P1638"/>
  <c r="BK1638"/>
  <c r="J1638"/>
  <c r="BF1638"/>
  <c r="BI1634"/>
  <c r="BH1634"/>
  <c r="BG1634"/>
  <c r="BE1634"/>
  <c r="T1634"/>
  <c r="R1634"/>
  <c r="P1634"/>
  <c r="BK1634"/>
  <c r="J1634"/>
  <c r="BF1634"/>
  <c r="BI1630"/>
  <c r="BH1630"/>
  <c r="BG1630"/>
  <c r="BE1630"/>
  <c r="T1630"/>
  <c r="R1630"/>
  <c r="P1630"/>
  <c r="BK1630"/>
  <c r="J1630"/>
  <c r="BF1630"/>
  <c r="BI1623"/>
  <c r="BH1623"/>
  <c r="BG1623"/>
  <c r="BE1623"/>
  <c r="T1623"/>
  <c r="R1623"/>
  <c r="P1623"/>
  <c r="BK1623"/>
  <c r="J1623"/>
  <c r="BF1623"/>
  <c r="BI1602"/>
  <c r="BH1602"/>
  <c r="BG1602"/>
  <c r="BE1602"/>
  <c r="T1602"/>
  <c r="R1602"/>
  <c r="P1602"/>
  <c r="BK1602"/>
  <c r="J1602"/>
  <c r="BF1602"/>
  <c r="BI1596"/>
  <c r="BH1596"/>
  <c r="BG1596"/>
  <c r="BE1596"/>
  <c r="T1596"/>
  <c r="R1596"/>
  <c r="P1596"/>
  <c r="BK1596"/>
  <c r="J1596"/>
  <c r="BF1596"/>
  <c r="BI1576"/>
  <c r="BH1576"/>
  <c r="BG1576"/>
  <c r="BE1576"/>
  <c r="T1576"/>
  <c r="R1576"/>
  <c r="P1576"/>
  <c r="BK1576"/>
  <c r="J1576"/>
  <c r="BF1576"/>
  <c r="BI1570"/>
  <c r="BH1570"/>
  <c r="BG1570"/>
  <c r="BE1570"/>
  <c r="T1570"/>
  <c r="R1570"/>
  <c r="P1570"/>
  <c r="BK1570"/>
  <c r="J1570"/>
  <c r="BF1570"/>
  <c r="BI1550"/>
  <c r="BH1550"/>
  <c r="BG1550"/>
  <c r="BE1550"/>
  <c r="T1550"/>
  <c r="R1550"/>
  <c r="P1550"/>
  <c r="BK1550"/>
  <c r="J1550"/>
  <c r="BF1550"/>
  <c r="BI1544"/>
  <c r="BH1544"/>
  <c r="BG1544"/>
  <c r="BE1544"/>
  <c r="T1544"/>
  <c r="R1544"/>
  <c r="P1544"/>
  <c r="BK1544"/>
  <c r="J1544"/>
  <c r="BF1544"/>
  <c r="BI1524"/>
  <c r="BH1524"/>
  <c r="BG1524"/>
  <c r="BE1524"/>
  <c r="T1524"/>
  <c r="R1524"/>
  <c r="P1524"/>
  <c r="BK1524"/>
  <c r="J1524"/>
  <c r="BF1524"/>
  <c r="BI1518"/>
  <c r="BH1518"/>
  <c r="BG1518"/>
  <c r="BE1518"/>
  <c r="T1518"/>
  <c r="R1518"/>
  <c r="P1518"/>
  <c r="BK1518"/>
  <c r="J1518"/>
  <c r="BF1518"/>
  <c r="BI1512"/>
  <c r="BH1512"/>
  <c r="BG1512"/>
  <c r="BE1512"/>
  <c r="T1512"/>
  <c r="R1512"/>
  <c r="P1512"/>
  <c r="BK1512"/>
  <c r="J1512"/>
  <c r="BF1512"/>
  <c r="BI1506"/>
  <c r="BH1506"/>
  <c r="BG1506"/>
  <c r="BE1506"/>
  <c r="T1506"/>
  <c r="R1506"/>
  <c r="P1506"/>
  <c r="BK1506"/>
  <c r="J1506"/>
  <c r="BF1506"/>
  <c r="BI1500"/>
  <c r="BH1500"/>
  <c r="BG1500"/>
  <c r="BE1500"/>
  <c r="T1500"/>
  <c r="R1500"/>
  <c r="P1500"/>
  <c r="BK1500"/>
  <c r="J1500"/>
  <c r="BF1500"/>
  <c r="BI1494"/>
  <c r="BH1494"/>
  <c r="BG1494"/>
  <c r="BE1494"/>
  <c r="T1494"/>
  <c r="R1494"/>
  <c r="P1494"/>
  <c r="BK1494"/>
  <c r="J1494"/>
  <c r="BF1494"/>
  <c r="BI1489"/>
  <c r="BH1489"/>
  <c r="BG1489"/>
  <c r="BE1489"/>
  <c r="T1489"/>
  <c r="T1488"/>
  <c r="R1489"/>
  <c r="R1488"/>
  <c r="P1489"/>
  <c r="P1488"/>
  <c r="BK1489"/>
  <c r="BK1488"/>
  <c r="J1488"/>
  <c r="J1489"/>
  <c r="BF1489"/>
  <c r="J118"/>
  <c r="BI1487"/>
  <c r="BH1487"/>
  <c r="BG1487"/>
  <c r="BE1487"/>
  <c r="T1487"/>
  <c r="R1487"/>
  <c r="P1487"/>
  <c r="BK1487"/>
  <c r="J1487"/>
  <c r="BF1487"/>
  <c r="BI1484"/>
  <c r="BH1484"/>
  <c r="BG1484"/>
  <c r="BE1484"/>
  <c r="T1484"/>
  <c r="R1484"/>
  <c r="P1484"/>
  <c r="BK1484"/>
  <c r="J1484"/>
  <c r="BF1484"/>
  <c r="BI1480"/>
  <c r="BH1480"/>
  <c r="BG1480"/>
  <c r="BE1480"/>
  <c r="T1480"/>
  <c r="R1480"/>
  <c r="P1480"/>
  <c r="BK1480"/>
  <c r="J1480"/>
  <c r="BF1480"/>
  <c r="BI1477"/>
  <c r="BH1477"/>
  <c r="BG1477"/>
  <c r="BE1477"/>
  <c r="T1477"/>
  <c r="R1477"/>
  <c r="P1477"/>
  <c r="BK1477"/>
  <c r="J1477"/>
  <c r="BF1477"/>
  <c r="BI1475"/>
  <c r="BH1475"/>
  <c r="BG1475"/>
  <c r="BE1475"/>
  <c r="T1475"/>
  <c r="R1475"/>
  <c r="P1475"/>
  <c r="BK1475"/>
  <c r="J1475"/>
  <c r="BF1475"/>
  <c r="BI1471"/>
  <c r="BH1471"/>
  <c r="BG1471"/>
  <c r="BE1471"/>
  <c r="T1471"/>
  <c r="R1471"/>
  <c r="P1471"/>
  <c r="BK1471"/>
  <c r="J1471"/>
  <c r="BF1471"/>
  <c r="BI1469"/>
  <c r="BH1469"/>
  <c r="BG1469"/>
  <c r="BE1469"/>
  <c r="T1469"/>
  <c r="R1469"/>
  <c r="P1469"/>
  <c r="BK1469"/>
  <c r="J1469"/>
  <c r="BF1469"/>
  <c r="BI1466"/>
  <c r="BH1466"/>
  <c r="BG1466"/>
  <c r="BE1466"/>
  <c r="T1466"/>
  <c r="R1466"/>
  <c r="P1466"/>
  <c r="BK1466"/>
  <c r="J1466"/>
  <c r="BF1466"/>
  <c r="BI1462"/>
  <c r="BH1462"/>
  <c r="BG1462"/>
  <c r="BE1462"/>
  <c r="T1462"/>
  <c r="R1462"/>
  <c r="P1462"/>
  <c r="BK1462"/>
  <c r="J1462"/>
  <c r="BF1462"/>
  <c r="BI1458"/>
  <c r="BH1458"/>
  <c r="BG1458"/>
  <c r="BE1458"/>
  <c r="T1458"/>
  <c r="R1458"/>
  <c r="P1458"/>
  <c r="BK1458"/>
  <c r="J1458"/>
  <c r="BF1458"/>
  <c r="BI1454"/>
  <c r="BH1454"/>
  <c r="BG1454"/>
  <c r="BE1454"/>
  <c r="T1454"/>
  <c r="R1454"/>
  <c r="P1454"/>
  <c r="BK1454"/>
  <c r="J1454"/>
  <c r="BF1454"/>
  <c r="BI1452"/>
  <c r="BH1452"/>
  <c r="BG1452"/>
  <c r="BE1452"/>
  <c r="T1452"/>
  <c r="R1452"/>
  <c r="P1452"/>
  <c r="BK1452"/>
  <c r="J1452"/>
  <c r="BF1452"/>
  <c r="BI1448"/>
  <c r="BH1448"/>
  <c r="BG1448"/>
  <c r="BE1448"/>
  <c r="T1448"/>
  <c r="R1448"/>
  <c r="P1448"/>
  <c r="BK1448"/>
  <c r="J1448"/>
  <c r="BF1448"/>
  <c r="BI1445"/>
  <c r="BH1445"/>
  <c r="BG1445"/>
  <c r="BE1445"/>
  <c r="T1445"/>
  <c r="T1444"/>
  <c r="R1445"/>
  <c r="R1444"/>
  <c r="P1445"/>
  <c r="P1444"/>
  <c r="BK1445"/>
  <c r="BK1444"/>
  <c r="J1444"/>
  <c r="J1445"/>
  <c r="BF1445"/>
  <c r="J117"/>
  <c r="BI1443"/>
  <c r="BH1443"/>
  <c r="BG1443"/>
  <c r="BE1443"/>
  <c r="T1443"/>
  <c r="R1443"/>
  <c r="P1443"/>
  <c r="BK1443"/>
  <c r="J1443"/>
  <c r="BF1443"/>
  <c r="BI1440"/>
  <c r="BH1440"/>
  <c r="BG1440"/>
  <c r="BE1440"/>
  <c r="T1440"/>
  <c r="R1440"/>
  <c r="P1440"/>
  <c r="BK1440"/>
  <c r="J1440"/>
  <c r="BF1440"/>
  <c r="BI1437"/>
  <c r="BH1437"/>
  <c r="BG1437"/>
  <c r="BE1437"/>
  <c r="T1437"/>
  <c r="R1437"/>
  <c r="P1437"/>
  <c r="BK1437"/>
  <c r="J1437"/>
  <c r="BF1437"/>
  <c r="BI1434"/>
  <c r="BH1434"/>
  <c r="BG1434"/>
  <c r="BE1434"/>
  <c r="T1434"/>
  <c r="R1434"/>
  <c r="P1434"/>
  <c r="BK1434"/>
  <c r="J1434"/>
  <c r="BF1434"/>
  <c r="BI1431"/>
  <c r="BH1431"/>
  <c r="BG1431"/>
  <c r="BE1431"/>
  <c r="T1431"/>
  <c r="R1431"/>
  <c r="P1431"/>
  <c r="BK1431"/>
  <c r="J1431"/>
  <c r="BF1431"/>
  <c r="BI1428"/>
  <c r="BH1428"/>
  <c r="BG1428"/>
  <c r="BE1428"/>
  <c r="T1428"/>
  <c r="T1427"/>
  <c r="R1428"/>
  <c r="R1427"/>
  <c r="P1428"/>
  <c r="P1427"/>
  <c r="BK1428"/>
  <c r="BK1427"/>
  <c r="J1427"/>
  <c r="J1428"/>
  <c r="BF1428"/>
  <c r="J116"/>
  <c r="BI1426"/>
  <c r="BH1426"/>
  <c r="BG1426"/>
  <c r="BE1426"/>
  <c r="T1426"/>
  <c r="R1426"/>
  <c r="P1426"/>
  <c r="BK1426"/>
  <c r="J1426"/>
  <c r="BF1426"/>
  <c r="BI1424"/>
  <c r="BH1424"/>
  <c r="BG1424"/>
  <c r="BE1424"/>
  <c r="T1424"/>
  <c r="R1424"/>
  <c r="P1424"/>
  <c r="BK1424"/>
  <c r="J1424"/>
  <c r="BF1424"/>
  <c r="BI1421"/>
  <c r="BH1421"/>
  <c r="BG1421"/>
  <c r="BE1421"/>
  <c r="T1421"/>
  <c r="R1421"/>
  <c r="P1421"/>
  <c r="BK1421"/>
  <c r="J1421"/>
  <c r="BF1421"/>
  <c r="BI1418"/>
  <c r="BH1418"/>
  <c r="BG1418"/>
  <c r="BE1418"/>
  <c r="T1418"/>
  <c r="R1418"/>
  <c r="P1418"/>
  <c r="BK1418"/>
  <c r="J1418"/>
  <c r="BF1418"/>
  <c r="BI1415"/>
  <c r="BH1415"/>
  <c r="BG1415"/>
  <c r="BE1415"/>
  <c r="T1415"/>
  <c r="R1415"/>
  <c r="P1415"/>
  <c r="BK1415"/>
  <c r="J1415"/>
  <c r="BF1415"/>
  <c r="BI1413"/>
  <c r="BH1413"/>
  <c r="BG1413"/>
  <c r="BE1413"/>
  <c r="T1413"/>
  <c r="R1413"/>
  <c r="P1413"/>
  <c r="BK1413"/>
  <c r="J1413"/>
  <c r="BF1413"/>
  <c r="BI1410"/>
  <c r="BH1410"/>
  <c r="BG1410"/>
  <c r="BE1410"/>
  <c r="T1410"/>
  <c r="R1410"/>
  <c r="P1410"/>
  <c r="BK1410"/>
  <c r="J1410"/>
  <c r="BF1410"/>
  <c r="BI1408"/>
  <c r="BH1408"/>
  <c r="BG1408"/>
  <c r="BE1408"/>
  <c r="T1408"/>
  <c r="R1408"/>
  <c r="P1408"/>
  <c r="BK1408"/>
  <c r="J1408"/>
  <c r="BF1408"/>
  <c r="BI1405"/>
  <c r="BH1405"/>
  <c r="BG1405"/>
  <c r="BE1405"/>
  <c r="T1405"/>
  <c r="T1404"/>
  <c r="R1405"/>
  <c r="R1404"/>
  <c r="P1405"/>
  <c r="P1404"/>
  <c r="BK1405"/>
  <c r="BK1404"/>
  <c r="J1404"/>
  <c r="J1405"/>
  <c r="BF1405"/>
  <c r="J115"/>
  <c r="BI1403"/>
  <c r="BH1403"/>
  <c r="BG1403"/>
  <c r="BE1403"/>
  <c r="T1403"/>
  <c r="R1403"/>
  <c r="P1403"/>
  <c r="BK1403"/>
  <c r="J1403"/>
  <c r="BF1403"/>
  <c r="BI1400"/>
  <c r="BH1400"/>
  <c r="BG1400"/>
  <c r="BE1400"/>
  <c r="T1400"/>
  <c r="R1400"/>
  <c r="P1400"/>
  <c r="BK1400"/>
  <c r="J1400"/>
  <c r="BF1400"/>
  <c r="BI1392"/>
  <c r="BH1392"/>
  <c r="BG1392"/>
  <c r="BE1392"/>
  <c r="T1392"/>
  <c r="R1392"/>
  <c r="P1392"/>
  <c r="BK1392"/>
  <c r="J1392"/>
  <c r="BF1392"/>
  <c r="BI1388"/>
  <c r="BH1388"/>
  <c r="BG1388"/>
  <c r="BE1388"/>
  <c r="T1388"/>
  <c r="R1388"/>
  <c r="P1388"/>
  <c r="BK1388"/>
  <c r="J1388"/>
  <c r="BF1388"/>
  <c r="BI1384"/>
  <c r="BH1384"/>
  <c r="BG1384"/>
  <c r="BE1384"/>
  <c r="T1384"/>
  <c r="R1384"/>
  <c r="P1384"/>
  <c r="BK1384"/>
  <c r="J1384"/>
  <c r="BF1384"/>
  <c r="BI1380"/>
  <c r="BH1380"/>
  <c r="BG1380"/>
  <c r="BE1380"/>
  <c r="T1380"/>
  <c r="R1380"/>
  <c r="P1380"/>
  <c r="BK1380"/>
  <c r="J1380"/>
  <c r="BF1380"/>
  <c r="BI1377"/>
  <c r="BH1377"/>
  <c r="BG1377"/>
  <c r="BE1377"/>
  <c r="T1377"/>
  <c r="R1377"/>
  <c r="P1377"/>
  <c r="BK1377"/>
  <c r="J1377"/>
  <c r="BF1377"/>
  <c r="BI1374"/>
  <c r="BH1374"/>
  <c r="BG1374"/>
  <c r="BE1374"/>
  <c r="T1374"/>
  <c r="R1374"/>
  <c r="P1374"/>
  <c r="BK1374"/>
  <c r="J1374"/>
  <c r="BF1374"/>
  <c r="BI1371"/>
  <c r="BH1371"/>
  <c r="BG1371"/>
  <c r="BE1371"/>
  <c r="T1371"/>
  <c r="R1371"/>
  <c r="P1371"/>
  <c r="BK1371"/>
  <c r="J1371"/>
  <c r="BF1371"/>
  <c r="BI1368"/>
  <c r="BH1368"/>
  <c r="BG1368"/>
  <c r="BE1368"/>
  <c r="T1368"/>
  <c r="R1368"/>
  <c r="P1368"/>
  <c r="BK1368"/>
  <c r="J1368"/>
  <c r="BF1368"/>
  <c r="BI1365"/>
  <c r="BH1365"/>
  <c r="BG1365"/>
  <c r="BE1365"/>
  <c r="T1365"/>
  <c r="R1365"/>
  <c r="P1365"/>
  <c r="BK1365"/>
  <c r="J1365"/>
  <c r="BF1365"/>
  <c r="BI1362"/>
  <c r="BH1362"/>
  <c r="BG1362"/>
  <c r="BE1362"/>
  <c r="T1362"/>
  <c r="R1362"/>
  <c r="P1362"/>
  <c r="BK1362"/>
  <c r="J1362"/>
  <c r="BF1362"/>
  <c r="BI1359"/>
  <c r="BH1359"/>
  <c r="BG1359"/>
  <c r="BE1359"/>
  <c r="T1359"/>
  <c r="R1359"/>
  <c r="P1359"/>
  <c r="BK1359"/>
  <c r="J1359"/>
  <c r="BF1359"/>
  <c r="BI1355"/>
  <c r="BH1355"/>
  <c r="BG1355"/>
  <c r="BE1355"/>
  <c r="T1355"/>
  <c r="R1355"/>
  <c r="P1355"/>
  <c r="BK1355"/>
  <c r="J1355"/>
  <c r="BF1355"/>
  <c r="BI1351"/>
  <c r="BH1351"/>
  <c r="BG1351"/>
  <c r="BE1351"/>
  <c r="T1351"/>
  <c r="R1351"/>
  <c r="P1351"/>
  <c r="BK1351"/>
  <c r="J1351"/>
  <c r="BF1351"/>
  <c r="BI1347"/>
  <c r="BH1347"/>
  <c r="BG1347"/>
  <c r="BE1347"/>
  <c r="T1347"/>
  <c r="R1347"/>
  <c r="P1347"/>
  <c r="BK1347"/>
  <c r="J1347"/>
  <c r="BF1347"/>
  <c r="BI1344"/>
  <c r="BH1344"/>
  <c r="BG1344"/>
  <c r="BE1344"/>
  <c r="T1344"/>
  <c r="R1344"/>
  <c r="P1344"/>
  <c r="BK1344"/>
  <c r="J1344"/>
  <c r="BF1344"/>
  <c r="BI1340"/>
  <c r="BH1340"/>
  <c r="BG1340"/>
  <c r="BE1340"/>
  <c r="T1340"/>
  <c r="R1340"/>
  <c r="P1340"/>
  <c r="BK1340"/>
  <c r="J1340"/>
  <c r="BF1340"/>
  <c r="BI1330"/>
  <c r="BH1330"/>
  <c r="BG1330"/>
  <c r="BE1330"/>
  <c r="T1330"/>
  <c r="R1330"/>
  <c r="P1330"/>
  <c r="BK1330"/>
  <c r="J1330"/>
  <c r="BF1330"/>
  <c r="BI1322"/>
  <c r="BH1322"/>
  <c r="BG1322"/>
  <c r="BE1322"/>
  <c r="T1322"/>
  <c r="R1322"/>
  <c r="P1322"/>
  <c r="BK1322"/>
  <c r="J1322"/>
  <c r="BF1322"/>
  <c r="BI1321"/>
  <c r="BH1321"/>
  <c r="BG1321"/>
  <c r="BE1321"/>
  <c r="T1321"/>
  <c r="R1321"/>
  <c r="P1321"/>
  <c r="BK1321"/>
  <c r="J1321"/>
  <c r="BF1321"/>
  <c r="BI1317"/>
  <c r="BH1317"/>
  <c r="BG1317"/>
  <c r="BE1317"/>
  <c r="T1317"/>
  <c r="R1317"/>
  <c r="P1317"/>
  <c r="BK1317"/>
  <c r="J1317"/>
  <c r="BF1317"/>
  <c r="BI1313"/>
  <c r="BH1313"/>
  <c r="BG1313"/>
  <c r="BE1313"/>
  <c r="T1313"/>
  <c r="R1313"/>
  <c r="P1313"/>
  <c r="BK1313"/>
  <c r="J1313"/>
  <c r="BF1313"/>
  <c r="BI1311"/>
  <c r="BH1311"/>
  <c r="BG1311"/>
  <c r="BE1311"/>
  <c r="T1311"/>
  <c r="R1311"/>
  <c r="P1311"/>
  <c r="BK1311"/>
  <c r="J1311"/>
  <c r="BF1311"/>
  <c r="BI1301"/>
  <c r="BH1301"/>
  <c r="BG1301"/>
  <c r="BE1301"/>
  <c r="T1301"/>
  <c r="R1301"/>
  <c r="P1301"/>
  <c r="BK1301"/>
  <c r="J1301"/>
  <c r="BF1301"/>
  <c r="BI1291"/>
  <c r="BH1291"/>
  <c r="BG1291"/>
  <c r="BE1291"/>
  <c r="T1291"/>
  <c r="R1291"/>
  <c r="P1291"/>
  <c r="BK1291"/>
  <c r="J1291"/>
  <c r="BF1291"/>
  <c r="BI1288"/>
  <c r="BH1288"/>
  <c r="BG1288"/>
  <c r="BE1288"/>
  <c r="T1288"/>
  <c r="R1288"/>
  <c r="P1288"/>
  <c r="BK1288"/>
  <c r="J1288"/>
  <c r="BF1288"/>
  <c r="BI1285"/>
  <c r="BH1285"/>
  <c r="BG1285"/>
  <c r="BE1285"/>
  <c r="T1285"/>
  <c r="R1285"/>
  <c r="P1285"/>
  <c r="BK1285"/>
  <c r="J1285"/>
  <c r="BF1285"/>
  <c r="BI1275"/>
  <c r="BH1275"/>
  <c r="BG1275"/>
  <c r="BE1275"/>
  <c r="T1275"/>
  <c r="R1275"/>
  <c r="P1275"/>
  <c r="BK1275"/>
  <c r="J1275"/>
  <c r="BF1275"/>
  <c r="BI1265"/>
  <c r="BH1265"/>
  <c r="BG1265"/>
  <c r="BE1265"/>
  <c r="T1265"/>
  <c r="R1265"/>
  <c r="P1265"/>
  <c r="BK1265"/>
  <c r="J1265"/>
  <c r="BF1265"/>
  <c r="BI1262"/>
  <c r="BH1262"/>
  <c r="BG1262"/>
  <c r="BE1262"/>
  <c r="T1262"/>
  <c r="R1262"/>
  <c r="P1262"/>
  <c r="BK1262"/>
  <c r="J1262"/>
  <c r="BF1262"/>
  <c r="BI1252"/>
  <c r="BH1252"/>
  <c r="BG1252"/>
  <c r="BE1252"/>
  <c r="T1252"/>
  <c r="R1252"/>
  <c r="P1252"/>
  <c r="BK1252"/>
  <c r="J1252"/>
  <c r="BF1252"/>
  <c r="BI1249"/>
  <c r="BH1249"/>
  <c r="BG1249"/>
  <c r="BE1249"/>
  <c r="T1249"/>
  <c r="R1249"/>
  <c r="P1249"/>
  <c r="BK1249"/>
  <c r="J1249"/>
  <c r="BF1249"/>
  <c r="BI1245"/>
  <c r="BH1245"/>
  <c r="BG1245"/>
  <c r="BE1245"/>
  <c r="T1245"/>
  <c r="T1244"/>
  <c r="R1245"/>
  <c r="R1244"/>
  <c r="P1245"/>
  <c r="P1244"/>
  <c r="BK1245"/>
  <c r="BK1244"/>
  <c r="J1244"/>
  <c r="J1245"/>
  <c r="BF1245"/>
  <c r="J114"/>
  <c r="BI1243"/>
  <c r="BH1243"/>
  <c r="BG1243"/>
  <c r="BE1243"/>
  <c r="T1243"/>
  <c r="R1243"/>
  <c r="P1243"/>
  <c r="BK1243"/>
  <c r="J1243"/>
  <c r="BF1243"/>
  <c r="BI1240"/>
  <c r="BH1240"/>
  <c r="BG1240"/>
  <c r="BE1240"/>
  <c r="T1240"/>
  <c r="R1240"/>
  <c r="P1240"/>
  <c r="BK1240"/>
  <c r="J1240"/>
  <c r="BF1240"/>
  <c r="BI1236"/>
  <c r="BH1236"/>
  <c r="BG1236"/>
  <c r="BE1236"/>
  <c r="T1236"/>
  <c r="R1236"/>
  <c r="P1236"/>
  <c r="BK1236"/>
  <c r="J1236"/>
  <c r="BF1236"/>
  <c r="BI1232"/>
  <c r="BH1232"/>
  <c r="BG1232"/>
  <c r="BE1232"/>
  <c r="T1232"/>
  <c r="R1232"/>
  <c r="P1232"/>
  <c r="BK1232"/>
  <c r="J1232"/>
  <c r="BF1232"/>
  <c r="BI1225"/>
  <c r="BH1225"/>
  <c r="BG1225"/>
  <c r="BE1225"/>
  <c r="T1225"/>
  <c r="R1225"/>
  <c r="P1225"/>
  <c r="BK1225"/>
  <c r="J1225"/>
  <c r="BF1225"/>
  <c r="BI1222"/>
  <c r="BH1222"/>
  <c r="BG1222"/>
  <c r="BE1222"/>
  <c r="T1222"/>
  <c r="R1222"/>
  <c r="P1222"/>
  <c r="BK1222"/>
  <c r="J1222"/>
  <c r="BF1222"/>
  <c r="BI1219"/>
  <c r="BH1219"/>
  <c r="BG1219"/>
  <c r="BE1219"/>
  <c r="T1219"/>
  <c r="R1219"/>
  <c r="P1219"/>
  <c r="BK1219"/>
  <c r="J1219"/>
  <c r="BF1219"/>
  <c r="BI1216"/>
  <c r="BH1216"/>
  <c r="BG1216"/>
  <c r="BE1216"/>
  <c r="T1216"/>
  <c r="R1216"/>
  <c r="P1216"/>
  <c r="BK1216"/>
  <c r="J1216"/>
  <c r="BF1216"/>
  <c r="BI1213"/>
  <c r="BH1213"/>
  <c r="BG1213"/>
  <c r="BE1213"/>
  <c r="T1213"/>
  <c r="R1213"/>
  <c r="P1213"/>
  <c r="BK1213"/>
  <c r="J1213"/>
  <c r="BF1213"/>
  <c r="BI1210"/>
  <c r="BH1210"/>
  <c r="BG1210"/>
  <c r="BE1210"/>
  <c r="T1210"/>
  <c r="R1210"/>
  <c r="P1210"/>
  <c r="BK1210"/>
  <c r="J1210"/>
  <c r="BF1210"/>
  <c r="BI1207"/>
  <c r="BH1207"/>
  <c r="BG1207"/>
  <c r="BE1207"/>
  <c r="T1207"/>
  <c r="R1207"/>
  <c r="P1207"/>
  <c r="BK1207"/>
  <c r="J1207"/>
  <c r="BF1207"/>
  <c r="BI1198"/>
  <c r="BH1198"/>
  <c r="BG1198"/>
  <c r="BE1198"/>
  <c r="T1198"/>
  <c r="R1198"/>
  <c r="P1198"/>
  <c r="BK1198"/>
  <c r="J1198"/>
  <c r="BF1198"/>
  <c r="BI1195"/>
  <c r="BH1195"/>
  <c r="BG1195"/>
  <c r="BE1195"/>
  <c r="T1195"/>
  <c r="R1195"/>
  <c r="P1195"/>
  <c r="BK1195"/>
  <c r="J1195"/>
  <c r="BF1195"/>
  <c r="BI1190"/>
  <c r="BH1190"/>
  <c r="BG1190"/>
  <c r="BE1190"/>
  <c r="T1190"/>
  <c r="R1190"/>
  <c r="P1190"/>
  <c r="BK1190"/>
  <c r="J1190"/>
  <c r="BF1190"/>
  <c r="BI1187"/>
  <c r="BH1187"/>
  <c r="BG1187"/>
  <c r="BE1187"/>
  <c r="T1187"/>
  <c r="R1187"/>
  <c r="P1187"/>
  <c r="BK1187"/>
  <c r="J1187"/>
  <c r="BF1187"/>
  <c r="BI1184"/>
  <c r="BH1184"/>
  <c r="BG1184"/>
  <c r="BE1184"/>
  <c r="T1184"/>
  <c r="R1184"/>
  <c r="P1184"/>
  <c r="BK1184"/>
  <c r="J1184"/>
  <c r="BF1184"/>
  <c r="BI1181"/>
  <c r="BH1181"/>
  <c r="BG1181"/>
  <c r="BE1181"/>
  <c r="T1181"/>
  <c r="R1181"/>
  <c r="P1181"/>
  <c r="BK1181"/>
  <c r="J1181"/>
  <c r="BF1181"/>
  <c r="BI1175"/>
  <c r="BH1175"/>
  <c r="BG1175"/>
  <c r="BE1175"/>
  <c r="T1175"/>
  <c r="R1175"/>
  <c r="P1175"/>
  <c r="BK1175"/>
  <c r="J1175"/>
  <c r="BF1175"/>
  <c r="BI1168"/>
  <c r="BH1168"/>
  <c r="BG1168"/>
  <c r="BE1168"/>
  <c r="T1168"/>
  <c r="R1168"/>
  <c r="P1168"/>
  <c r="BK1168"/>
  <c r="J1168"/>
  <c r="BF1168"/>
  <c r="BI1162"/>
  <c r="BH1162"/>
  <c r="BG1162"/>
  <c r="BE1162"/>
  <c r="T1162"/>
  <c r="R1162"/>
  <c r="P1162"/>
  <c r="BK1162"/>
  <c r="J1162"/>
  <c r="BF1162"/>
  <c r="BI1159"/>
  <c r="BH1159"/>
  <c r="BG1159"/>
  <c r="BE1159"/>
  <c r="T1159"/>
  <c r="R1159"/>
  <c r="P1159"/>
  <c r="BK1159"/>
  <c r="J1159"/>
  <c r="BF1159"/>
  <c r="BI1152"/>
  <c r="BH1152"/>
  <c r="BG1152"/>
  <c r="BE1152"/>
  <c r="T1152"/>
  <c r="R1152"/>
  <c r="P1152"/>
  <c r="BK1152"/>
  <c r="J1152"/>
  <c r="BF1152"/>
  <c r="BI1148"/>
  <c r="BH1148"/>
  <c r="BG1148"/>
  <c r="BE1148"/>
  <c r="T1148"/>
  <c r="R1148"/>
  <c r="P1148"/>
  <c r="BK1148"/>
  <c r="J1148"/>
  <c r="BF1148"/>
  <c r="BI1145"/>
  <c r="BH1145"/>
  <c r="BG1145"/>
  <c r="BE1145"/>
  <c r="T1145"/>
  <c r="R1145"/>
  <c r="P1145"/>
  <c r="BK1145"/>
  <c r="J1145"/>
  <c r="BF1145"/>
  <c r="BI1138"/>
  <c r="BH1138"/>
  <c r="BG1138"/>
  <c r="BE1138"/>
  <c r="T1138"/>
  <c r="R1138"/>
  <c r="P1138"/>
  <c r="BK1138"/>
  <c r="J1138"/>
  <c r="BF1138"/>
  <c r="BI1135"/>
  <c r="BH1135"/>
  <c r="BG1135"/>
  <c r="BE1135"/>
  <c r="T1135"/>
  <c r="R1135"/>
  <c r="P1135"/>
  <c r="BK1135"/>
  <c r="J1135"/>
  <c r="BF1135"/>
  <c r="BI1132"/>
  <c r="BH1132"/>
  <c r="BG1132"/>
  <c r="BE1132"/>
  <c r="T1132"/>
  <c r="R1132"/>
  <c r="P1132"/>
  <c r="BK1132"/>
  <c r="J1132"/>
  <c r="BF1132"/>
  <c r="BI1124"/>
  <c r="BH1124"/>
  <c r="BG1124"/>
  <c r="BE1124"/>
  <c r="T1124"/>
  <c r="R1124"/>
  <c r="P1124"/>
  <c r="BK1124"/>
  <c r="J1124"/>
  <c r="BF1124"/>
  <c r="BI1119"/>
  <c r="BH1119"/>
  <c r="BG1119"/>
  <c r="BE1119"/>
  <c r="T1119"/>
  <c r="R1119"/>
  <c r="P1119"/>
  <c r="BK1119"/>
  <c r="J1119"/>
  <c r="BF1119"/>
  <c r="BI1115"/>
  <c r="BH1115"/>
  <c r="BG1115"/>
  <c r="BE1115"/>
  <c r="T1115"/>
  <c r="T1114"/>
  <c r="R1115"/>
  <c r="R1114"/>
  <c r="P1115"/>
  <c r="P1114"/>
  <c r="BK1115"/>
  <c r="BK1114"/>
  <c r="J1114"/>
  <c r="J1115"/>
  <c r="BF1115"/>
  <c r="J113"/>
  <c r="BI1113"/>
  <c r="BH1113"/>
  <c r="BG1113"/>
  <c r="BE1113"/>
  <c r="T1113"/>
  <c r="R1113"/>
  <c r="P1113"/>
  <c r="BK1113"/>
  <c r="J1113"/>
  <c r="BF1113"/>
  <c r="BI1110"/>
  <c r="BH1110"/>
  <c r="BG1110"/>
  <c r="BE1110"/>
  <c r="T1110"/>
  <c r="R1110"/>
  <c r="P1110"/>
  <c r="BK1110"/>
  <c r="J1110"/>
  <c r="BF1110"/>
  <c r="BI1107"/>
  <c r="BH1107"/>
  <c r="BG1107"/>
  <c r="BE1107"/>
  <c r="T1107"/>
  <c r="R1107"/>
  <c r="P1107"/>
  <c r="BK1107"/>
  <c r="J1107"/>
  <c r="BF1107"/>
  <c r="BI1100"/>
  <c r="BH1100"/>
  <c r="BG1100"/>
  <c r="BE1100"/>
  <c r="T1100"/>
  <c r="R1100"/>
  <c r="P1100"/>
  <c r="BK1100"/>
  <c r="J1100"/>
  <c r="BF1100"/>
  <c r="BI1097"/>
  <c r="BH1097"/>
  <c r="BG1097"/>
  <c r="BE1097"/>
  <c r="T1097"/>
  <c r="R1097"/>
  <c r="P1097"/>
  <c r="BK1097"/>
  <c r="J1097"/>
  <c r="BF1097"/>
  <c r="BI1093"/>
  <c r="BH1093"/>
  <c r="BG1093"/>
  <c r="BE1093"/>
  <c r="T1093"/>
  <c r="R1093"/>
  <c r="P1093"/>
  <c r="BK1093"/>
  <c r="J1093"/>
  <c r="BF1093"/>
  <c r="BI1090"/>
  <c r="BH1090"/>
  <c r="BG1090"/>
  <c r="BE1090"/>
  <c r="T1090"/>
  <c r="R1090"/>
  <c r="P1090"/>
  <c r="BK1090"/>
  <c r="J1090"/>
  <c r="BF1090"/>
  <c r="BI1087"/>
  <c r="BH1087"/>
  <c r="BG1087"/>
  <c r="BE1087"/>
  <c r="T1087"/>
  <c r="R1087"/>
  <c r="P1087"/>
  <c r="BK1087"/>
  <c r="J1087"/>
  <c r="BF1087"/>
  <c r="BI1079"/>
  <c r="BH1079"/>
  <c r="BG1079"/>
  <c r="BE1079"/>
  <c r="T1079"/>
  <c r="R1079"/>
  <c r="P1079"/>
  <c r="BK1079"/>
  <c r="J1079"/>
  <c r="BF1079"/>
  <c r="BI1076"/>
  <c r="BH1076"/>
  <c r="BG1076"/>
  <c r="BE1076"/>
  <c r="T1076"/>
  <c r="T1075"/>
  <c r="R1076"/>
  <c r="R1075"/>
  <c r="P1076"/>
  <c r="P1075"/>
  <c r="BK1076"/>
  <c r="BK1075"/>
  <c r="J1075"/>
  <c r="J1076"/>
  <c r="BF1076"/>
  <c r="J112"/>
  <c r="BI1074"/>
  <c r="BH1074"/>
  <c r="BG1074"/>
  <c r="BE1074"/>
  <c r="T1074"/>
  <c r="R1074"/>
  <c r="P1074"/>
  <c r="BK1074"/>
  <c r="J1074"/>
  <c r="BF1074"/>
  <c r="BI1071"/>
  <c r="BH1071"/>
  <c r="BG1071"/>
  <c r="BE1071"/>
  <c r="T1071"/>
  <c r="T1070"/>
  <c r="R1071"/>
  <c r="R1070"/>
  <c r="P1071"/>
  <c r="P1070"/>
  <c r="BK1071"/>
  <c r="BK1070"/>
  <c r="J1070"/>
  <c r="J1071"/>
  <c r="BF1071"/>
  <c r="J111"/>
  <c r="BI1069"/>
  <c r="BH1069"/>
  <c r="BG1069"/>
  <c r="BE1069"/>
  <c r="T1069"/>
  <c r="R1069"/>
  <c r="P1069"/>
  <c r="BK1069"/>
  <c r="J1069"/>
  <c r="BF1069"/>
  <c r="BI1066"/>
  <c r="BH1066"/>
  <c r="BG1066"/>
  <c r="BE1066"/>
  <c r="T1066"/>
  <c r="R1066"/>
  <c r="P1066"/>
  <c r="BK1066"/>
  <c r="J1066"/>
  <c r="BF1066"/>
  <c r="BI1063"/>
  <c r="BH1063"/>
  <c r="BG1063"/>
  <c r="BE1063"/>
  <c r="T1063"/>
  <c r="R1063"/>
  <c r="P1063"/>
  <c r="BK1063"/>
  <c r="J1063"/>
  <c r="BF1063"/>
  <c r="BI1060"/>
  <c r="BH1060"/>
  <c r="BG1060"/>
  <c r="BE1060"/>
  <c r="T1060"/>
  <c r="R1060"/>
  <c r="P1060"/>
  <c r="BK1060"/>
  <c r="J1060"/>
  <c r="BF1060"/>
  <c r="BI1057"/>
  <c r="BH1057"/>
  <c r="BG1057"/>
  <c r="BE1057"/>
  <c r="T1057"/>
  <c r="R1057"/>
  <c r="P1057"/>
  <c r="BK1057"/>
  <c r="J1057"/>
  <c r="BF1057"/>
  <c r="BI1056"/>
  <c r="BH1056"/>
  <c r="BG1056"/>
  <c r="BE1056"/>
  <c r="T1056"/>
  <c r="R1056"/>
  <c r="P1056"/>
  <c r="BK1056"/>
  <c r="J1056"/>
  <c r="BF1056"/>
  <c r="BI1053"/>
  <c r="BH1053"/>
  <c r="BG1053"/>
  <c r="BE1053"/>
  <c r="T1053"/>
  <c r="T1052"/>
  <c r="R1053"/>
  <c r="R1052"/>
  <c r="P1053"/>
  <c r="P1052"/>
  <c r="BK1053"/>
  <c r="BK1052"/>
  <c r="J1052"/>
  <c r="J1053"/>
  <c r="BF1053"/>
  <c r="J110"/>
  <c r="BI1049"/>
  <c r="BH1049"/>
  <c r="BG1049"/>
  <c r="BE1049"/>
  <c r="T1049"/>
  <c r="R1049"/>
  <c r="P1049"/>
  <c r="BK1049"/>
  <c r="J1049"/>
  <c r="BF1049"/>
  <c r="BI1046"/>
  <c r="BH1046"/>
  <c r="BG1046"/>
  <c r="BE1046"/>
  <c r="T1046"/>
  <c r="R1046"/>
  <c r="P1046"/>
  <c r="BK1046"/>
  <c r="J1046"/>
  <c r="BF1046"/>
  <c r="BI1043"/>
  <c r="BH1043"/>
  <c r="BG1043"/>
  <c r="BE1043"/>
  <c r="T1043"/>
  <c r="R1043"/>
  <c r="P1043"/>
  <c r="BK1043"/>
  <c r="J1043"/>
  <c r="BF1043"/>
  <c r="BI1040"/>
  <c r="BH1040"/>
  <c r="BG1040"/>
  <c r="BE1040"/>
  <c r="T1040"/>
  <c r="R1040"/>
  <c r="P1040"/>
  <c r="BK1040"/>
  <c r="J1040"/>
  <c r="BF1040"/>
  <c r="BI1037"/>
  <c r="BH1037"/>
  <c r="BG1037"/>
  <c r="BE1037"/>
  <c r="T1037"/>
  <c r="R1037"/>
  <c r="P1037"/>
  <c r="BK1037"/>
  <c r="J1037"/>
  <c r="BF1037"/>
  <c r="BI1032"/>
  <c r="BH1032"/>
  <c r="BG1032"/>
  <c r="BE1032"/>
  <c r="T1032"/>
  <c r="R1032"/>
  <c r="P1032"/>
  <c r="BK1032"/>
  <c r="J1032"/>
  <c r="BF1032"/>
  <c r="BI1024"/>
  <c r="BH1024"/>
  <c r="BG1024"/>
  <c r="BE1024"/>
  <c r="T1024"/>
  <c r="R1024"/>
  <c r="P1024"/>
  <c r="BK1024"/>
  <c r="J1024"/>
  <c r="BF1024"/>
  <c r="BI1023"/>
  <c r="BH1023"/>
  <c r="BG1023"/>
  <c r="BE1023"/>
  <c r="T1023"/>
  <c r="R1023"/>
  <c r="P1023"/>
  <c r="BK1023"/>
  <c r="J1023"/>
  <c r="BF1023"/>
  <c r="BI1020"/>
  <c r="BH1020"/>
  <c r="BG1020"/>
  <c r="BE1020"/>
  <c r="T1020"/>
  <c r="R1020"/>
  <c r="P1020"/>
  <c r="BK1020"/>
  <c r="J1020"/>
  <c r="BF1020"/>
  <c r="BI1019"/>
  <c r="BH1019"/>
  <c r="BG1019"/>
  <c r="BE1019"/>
  <c r="T1019"/>
  <c r="R1019"/>
  <c r="P1019"/>
  <c r="BK1019"/>
  <c r="J1019"/>
  <c r="BF1019"/>
  <c r="BI1016"/>
  <c r="BH1016"/>
  <c r="BG1016"/>
  <c r="BE1016"/>
  <c r="T1016"/>
  <c r="R1016"/>
  <c r="P1016"/>
  <c r="BK1016"/>
  <c r="J1016"/>
  <c r="BF1016"/>
  <c r="BI1013"/>
  <c r="BH1013"/>
  <c r="BG1013"/>
  <c r="BE1013"/>
  <c r="T1013"/>
  <c r="R1013"/>
  <c r="P1013"/>
  <c r="BK1013"/>
  <c r="J1013"/>
  <c r="BF1013"/>
  <c r="BI1007"/>
  <c r="BH1007"/>
  <c r="BG1007"/>
  <c r="BE1007"/>
  <c r="T1007"/>
  <c r="R1007"/>
  <c r="P1007"/>
  <c r="BK1007"/>
  <c r="J1007"/>
  <c r="BF1007"/>
  <c r="BI1002"/>
  <c r="BH1002"/>
  <c r="BG1002"/>
  <c r="BE1002"/>
  <c r="T1002"/>
  <c r="R1002"/>
  <c r="P1002"/>
  <c r="BK1002"/>
  <c r="J1002"/>
  <c r="BF1002"/>
  <c r="BI999"/>
  <c r="BH999"/>
  <c r="BG999"/>
  <c r="BE999"/>
  <c r="T999"/>
  <c r="R999"/>
  <c r="P999"/>
  <c r="BK999"/>
  <c r="J999"/>
  <c r="BF999"/>
  <c r="BI996"/>
  <c r="BH996"/>
  <c r="BG996"/>
  <c r="BE996"/>
  <c r="T996"/>
  <c r="R996"/>
  <c r="P996"/>
  <c r="BK996"/>
  <c r="J996"/>
  <c r="BF996"/>
  <c r="BI993"/>
  <c r="BH993"/>
  <c r="BG993"/>
  <c r="BE993"/>
  <c r="T993"/>
  <c r="R993"/>
  <c r="P993"/>
  <c r="BK993"/>
  <c r="J993"/>
  <c r="BF993"/>
  <c r="BI990"/>
  <c r="BH990"/>
  <c r="BG990"/>
  <c r="BE990"/>
  <c r="T990"/>
  <c r="R990"/>
  <c r="P990"/>
  <c r="BK990"/>
  <c r="J990"/>
  <c r="BF990"/>
  <c r="BI987"/>
  <c r="BH987"/>
  <c r="BG987"/>
  <c r="BE987"/>
  <c r="T987"/>
  <c r="R987"/>
  <c r="P987"/>
  <c r="BK987"/>
  <c r="J987"/>
  <c r="BF987"/>
  <c r="BI984"/>
  <c r="BH984"/>
  <c r="BG984"/>
  <c r="BE984"/>
  <c r="T984"/>
  <c r="T983"/>
  <c r="R984"/>
  <c r="R983"/>
  <c r="P984"/>
  <c r="P983"/>
  <c r="BK984"/>
  <c r="BK983"/>
  <c r="J983"/>
  <c r="J984"/>
  <c r="BF984"/>
  <c r="J109"/>
  <c r="BI980"/>
  <c r="BH980"/>
  <c r="BG980"/>
  <c r="BE980"/>
  <c r="T980"/>
  <c r="R980"/>
  <c r="P980"/>
  <c r="BK980"/>
  <c r="J980"/>
  <c r="BF980"/>
  <c r="BI977"/>
  <c r="BH977"/>
  <c r="BG977"/>
  <c r="BE977"/>
  <c r="T977"/>
  <c r="R977"/>
  <c r="P977"/>
  <c r="BK977"/>
  <c r="J977"/>
  <c r="BF977"/>
  <c r="BI973"/>
  <c r="BH973"/>
  <c r="BG973"/>
  <c r="BE973"/>
  <c r="T973"/>
  <c r="R973"/>
  <c r="P973"/>
  <c r="BK973"/>
  <c r="J973"/>
  <c r="BF973"/>
  <c r="BI970"/>
  <c r="BH970"/>
  <c r="BG970"/>
  <c r="BE970"/>
  <c r="T970"/>
  <c r="R970"/>
  <c r="P970"/>
  <c r="BK970"/>
  <c r="J970"/>
  <c r="BF970"/>
  <c r="BI967"/>
  <c r="BH967"/>
  <c r="BG967"/>
  <c r="BE967"/>
  <c r="T967"/>
  <c r="R967"/>
  <c r="P967"/>
  <c r="BK967"/>
  <c r="J967"/>
  <c r="BF967"/>
  <c r="BI964"/>
  <c r="BH964"/>
  <c r="BG964"/>
  <c r="BE964"/>
  <c r="T964"/>
  <c r="T963"/>
  <c r="R964"/>
  <c r="R963"/>
  <c r="P964"/>
  <c r="P963"/>
  <c r="BK964"/>
  <c r="BK963"/>
  <c r="J963"/>
  <c r="J964"/>
  <c r="BF964"/>
  <c r="J108"/>
  <c r="BI962"/>
  <c r="BH962"/>
  <c r="BG962"/>
  <c r="BE962"/>
  <c r="T962"/>
  <c r="R962"/>
  <c r="P962"/>
  <c r="BK962"/>
  <c r="J962"/>
  <c r="BF962"/>
  <c r="BI957"/>
  <c r="BH957"/>
  <c r="BG957"/>
  <c r="BE957"/>
  <c r="T957"/>
  <c r="R957"/>
  <c r="P957"/>
  <c r="BK957"/>
  <c r="J957"/>
  <c r="BF957"/>
  <c r="BI953"/>
  <c r="BH953"/>
  <c r="BG953"/>
  <c r="BE953"/>
  <c r="T953"/>
  <c r="R953"/>
  <c r="P953"/>
  <c r="BK953"/>
  <c r="J953"/>
  <c r="BF953"/>
  <c r="BI948"/>
  <c r="BH948"/>
  <c r="BG948"/>
  <c r="BE948"/>
  <c r="T948"/>
  <c r="R948"/>
  <c r="P948"/>
  <c r="BK948"/>
  <c r="J948"/>
  <c r="BF948"/>
  <c r="BI944"/>
  <c r="BH944"/>
  <c r="BG944"/>
  <c r="BE944"/>
  <c r="T944"/>
  <c r="R944"/>
  <c r="P944"/>
  <c r="BK944"/>
  <c r="J944"/>
  <c r="BF944"/>
  <c r="BI942"/>
  <c r="BH942"/>
  <c r="BG942"/>
  <c r="BE942"/>
  <c r="T942"/>
  <c r="R942"/>
  <c r="P942"/>
  <c r="BK942"/>
  <c r="J942"/>
  <c r="BF942"/>
  <c r="BI939"/>
  <c r="BH939"/>
  <c r="BG939"/>
  <c r="BE939"/>
  <c r="T939"/>
  <c r="R939"/>
  <c r="P939"/>
  <c r="BK939"/>
  <c r="J939"/>
  <c r="BF939"/>
  <c r="BI936"/>
  <c r="BH936"/>
  <c r="BG936"/>
  <c r="BE936"/>
  <c r="T936"/>
  <c r="R936"/>
  <c r="P936"/>
  <c r="BK936"/>
  <c r="J936"/>
  <c r="BF936"/>
  <c r="BI932"/>
  <c r="BH932"/>
  <c r="BG932"/>
  <c r="BE932"/>
  <c r="T932"/>
  <c r="R932"/>
  <c r="P932"/>
  <c r="BK932"/>
  <c r="J932"/>
  <c r="BF932"/>
  <c r="BI928"/>
  <c r="BH928"/>
  <c r="BG928"/>
  <c r="BE928"/>
  <c r="T928"/>
  <c r="R928"/>
  <c r="P928"/>
  <c r="BK928"/>
  <c r="J928"/>
  <c r="BF928"/>
  <c r="BI924"/>
  <c r="BH924"/>
  <c r="BG924"/>
  <c r="BE924"/>
  <c r="T924"/>
  <c r="R924"/>
  <c r="P924"/>
  <c r="BK924"/>
  <c r="J924"/>
  <c r="BF924"/>
  <c r="BI920"/>
  <c r="BH920"/>
  <c r="BG920"/>
  <c r="BE920"/>
  <c r="T920"/>
  <c r="R920"/>
  <c r="P920"/>
  <c r="BK920"/>
  <c r="J920"/>
  <c r="BF920"/>
  <c r="BI911"/>
  <c r="BH911"/>
  <c r="BG911"/>
  <c r="BE911"/>
  <c r="T911"/>
  <c r="R911"/>
  <c r="P911"/>
  <c r="BK911"/>
  <c r="J911"/>
  <c r="BF911"/>
  <c r="BI903"/>
  <c r="BH903"/>
  <c r="BG903"/>
  <c r="BE903"/>
  <c r="T903"/>
  <c r="R903"/>
  <c r="P903"/>
  <c r="BK903"/>
  <c r="J903"/>
  <c r="BF903"/>
  <c r="BI889"/>
  <c r="BH889"/>
  <c r="BG889"/>
  <c r="BE889"/>
  <c r="T889"/>
  <c r="R889"/>
  <c r="P889"/>
  <c r="BK889"/>
  <c r="J889"/>
  <c r="BF889"/>
  <c r="BI887"/>
  <c r="BH887"/>
  <c r="BG887"/>
  <c r="BE887"/>
  <c r="T887"/>
  <c r="R887"/>
  <c r="P887"/>
  <c r="BK887"/>
  <c r="J887"/>
  <c r="BF887"/>
  <c r="BI884"/>
  <c r="BH884"/>
  <c r="BG884"/>
  <c r="BE884"/>
  <c r="T884"/>
  <c r="T883"/>
  <c r="R884"/>
  <c r="R883"/>
  <c r="P884"/>
  <c r="P883"/>
  <c r="BK884"/>
  <c r="BK883"/>
  <c r="J883"/>
  <c r="J884"/>
  <c r="BF884"/>
  <c r="J107"/>
  <c r="BI882"/>
  <c r="BH882"/>
  <c r="BG882"/>
  <c r="BE882"/>
  <c r="T882"/>
  <c r="R882"/>
  <c r="P882"/>
  <c r="BK882"/>
  <c r="J882"/>
  <c r="BF882"/>
  <c r="BI877"/>
  <c r="BH877"/>
  <c r="BG877"/>
  <c r="BE877"/>
  <c r="T877"/>
  <c r="R877"/>
  <c r="P877"/>
  <c r="BK877"/>
  <c r="J877"/>
  <c r="BF877"/>
  <c r="BI873"/>
  <c r="BH873"/>
  <c r="BG873"/>
  <c r="BE873"/>
  <c r="T873"/>
  <c r="R873"/>
  <c r="P873"/>
  <c r="BK873"/>
  <c r="J873"/>
  <c r="BF873"/>
  <c r="BI870"/>
  <c r="BH870"/>
  <c r="BG870"/>
  <c r="BE870"/>
  <c r="T870"/>
  <c r="R870"/>
  <c r="P870"/>
  <c r="BK870"/>
  <c r="J870"/>
  <c r="BF870"/>
  <c r="BI867"/>
  <c r="BH867"/>
  <c r="BG867"/>
  <c r="BE867"/>
  <c r="T867"/>
  <c r="R867"/>
  <c r="P867"/>
  <c r="BK867"/>
  <c r="J867"/>
  <c r="BF867"/>
  <c r="BI864"/>
  <c r="BH864"/>
  <c r="BG864"/>
  <c r="BE864"/>
  <c r="T864"/>
  <c r="R864"/>
  <c r="P864"/>
  <c r="BK864"/>
  <c r="J864"/>
  <c r="BF864"/>
  <c r="BI861"/>
  <c r="BH861"/>
  <c r="BG861"/>
  <c r="BE861"/>
  <c r="T861"/>
  <c r="R861"/>
  <c r="P861"/>
  <c r="BK861"/>
  <c r="J861"/>
  <c r="BF861"/>
  <c r="BI857"/>
  <c r="BH857"/>
  <c r="BG857"/>
  <c r="BE857"/>
  <c r="T857"/>
  <c r="R857"/>
  <c r="P857"/>
  <c r="BK857"/>
  <c r="J857"/>
  <c r="BF857"/>
  <c r="BI853"/>
  <c r="BH853"/>
  <c r="BG853"/>
  <c r="BE853"/>
  <c r="T853"/>
  <c r="R853"/>
  <c r="P853"/>
  <c r="BK853"/>
  <c r="J853"/>
  <c r="BF853"/>
  <c r="BI850"/>
  <c r="BH850"/>
  <c r="BG850"/>
  <c r="BE850"/>
  <c r="T850"/>
  <c r="R850"/>
  <c r="P850"/>
  <c r="BK850"/>
  <c r="J850"/>
  <c r="BF850"/>
  <c r="BI847"/>
  <c r="BH847"/>
  <c r="BG847"/>
  <c r="BE847"/>
  <c r="T847"/>
  <c r="R847"/>
  <c r="P847"/>
  <c r="BK847"/>
  <c r="J847"/>
  <c r="BF847"/>
  <c r="BI844"/>
  <c r="BH844"/>
  <c r="BG844"/>
  <c r="BE844"/>
  <c r="T844"/>
  <c r="R844"/>
  <c r="P844"/>
  <c r="BK844"/>
  <c r="J844"/>
  <c r="BF844"/>
  <c r="BI841"/>
  <c r="BH841"/>
  <c r="BG841"/>
  <c r="BE841"/>
  <c r="T841"/>
  <c r="R841"/>
  <c r="P841"/>
  <c r="BK841"/>
  <c r="J841"/>
  <c r="BF841"/>
  <c r="BI838"/>
  <c r="BH838"/>
  <c r="BG838"/>
  <c r="BE838"/>
  <c r="T838"/>
  <c r="R838"/>
  <c r="P838"/>
  <c r="BK838"/>
  <c r="J838"/>
  <c r="BF838"/>
  <c r="BI835"/>
  <c r="BH835"/>
  <c r="BG835"/>
  <c r="BE835"/>
  <c r="T835"/>
  <c r="R835"/>
  <c r="P835"/>
  <c r="BK835"/>
  <c r="J835"/>
  <c r="BF835"/>
  <c r="BI833"/>
  <c r="BH833"/>
  <c r="BG833"/>
  <c r="BE833"/>
  <c r="T833"/>
  <c r="R833"/>
  <c r="P833"/>
  <c r="BK833"/>
  <c r="J833"/>
  <c r="BF833"/>
  <c r="BI829"/>
  <c r="BH829"/>
  <c r="BG829"/>
  <c r="BE829"/>
  <c r="T829"/>
  <c r="R829"/>
  <c r="P829"/>
  <c r="BK829"/>
  <c r="J829"/>
  <c r="BF829"/>
  <c r="BI827"/>
  <c r="BH827"/>
  <c r="BG827"/>
  <c r="BE827"/>
  <c r="T827"/>
  <c r="R827"/>
  <c r="P827"/>
  <c r="BK827"/>
  <c r="J827"/>
  <c r="BF827"/>
  <c r="BI826"/>
  <c r="BH826"/>
  <c r="BG826"/>
  <c r="BE826"/>
  <c r="T826"/>
  <c r="R826"/>
  <c r="P826"/>
  <c r="BK826"/>
  <c r="J826"/>
  <c r="BF826"/>
  <c r="BI823"/>
  <c r="BH823"/>
  <c r="BG823"/>
  <c r="BE823"/>
  <c r="T823"/>
  <c r="R823"/>
  <c r="P823"/>
  <c r="BK823"/>
  <c r="J823"/>
  <c r="BF823"/>
  <c r="BI819"/>
  <c r="BH819"/>
  <c r="BG819"/>
  <c r="BE819"/>
  <c r="T819"/>
  <c r="R819"/>
  <c r="P819"/>
  <c r="BK819"/>
  <c r="J819"/>
  <c r="BF819"/>
  <c r="BI815"/>
  <c r="BH815"/>
  <c r="BG815"/>
  <c r="BE815"/>
  <c r="T815"/>
  <c r="R815"/>
  <c r="P815"/>
  <c r="BK815"/>
  <c r="J815"/>
  <c r="BF815"/>
  <c r="BI811"/>
  <c r="BH811"/>
  <c r="BG811"/>
  <c r="BE811"/>
  <c r="T811"/>
  <c r="T810"/>
  <c r="R811"/>
  <c r="R810"/>
  <c r="P811"/>
  <c r="P810"/>
  <c r="BK811"/>
  <c r="BK810"/>
  <c r="J810"/>
  <c r="J811"/>
  <c r="BF811"/>
  <c r="J106"/>
  <c r="BI809"/>
  <c r="BH809"/>
  <c r="BG809"/>
  <c r="BE809"/>
  <c r="T809"/>
  <c r="R809"/>
  <c r="P809"/>
  <c r="BK809"/>
  <c r="J809"/>
  <c r="BF809"/>
  <c r="BI803"/>
  <c r="BH803"/>
  <c r="BG803"/>
  <c r="BE803"/>
  <c r="T803"/>
  <c r="T802"/>
  <c r="T801"/>
  <c r="R803"/>
  <c r="R802"/>
  <c r="R801"/>
  <c r="P803"/>
  <c r="P802"/>
  <c r="P801"/>
  <c r="BK803"/>
  <c r="BK802"/>
  <c r="J802"/>
  <c r="BK801"/>
  <c r="J801"/>
  <c r="J803"/>
  <c r="BF803"/>
  <c r="J105"/>
  <c r="J104"/>
  <c r="BI798"/>
  <c r="BH798"/>
  <c r="BG798"/>
  <c r="BE798"/>
  <c r="T798"/>
  <c r="R798"/>
  <c r="P798"/>
  <c r="BK798"/>
  <c r="J798"/>
  <c r="BF798"/>
  <c r="BI795"/>
  <c r="BH795"/>
  <c r="BG795"/>
  <c r="BE795"/>
  <c r="T795"/>
  <c r="R795"/>
  <c r="P795"/>
  <c r="BK795"/>
  <c r="J795"/>
  <c r="BF795"/>
  <c r="BI793"/>
  <c r="BH793"/>
  <c r="BG793"/>
  <c r="BE793"/>
  <c r="T793"/>
  <c r="R793"/>
  <c r="P793"/>
  <c r="BK793"/>
  <c r="J793"/>
  <c r="BF793"/>
  <c r="BI792"/>
  <c r="BH792"/>
  <c r="BG792"/>
  <c r="BE792"/>
  <c r="T792"/>
  <c r="R792"/>
  <c r="P792"/>
  <c r="BK792"/>
  <c r="J792"/>
  <c r="BF792"/>
  <c r="BI791"/>
  <c r="BH791"/>
  <c r="BG791"/>
  <c r="BE791"/>
  <c r="T791"/>
  <c r="R791"/>
  <c r="P791"/>
  <c r="BK791"/>
  <c r="J791"/>
  <c r="BF791"/>
  <c r="BI790"/>
  <c r="BH790"/>
  <c r="BG790"/>
  <c r="BE790"/>
  <c r="T790"/>
  <c r="T789"/>
  <c r="R790"/>
  <c r="R789"/>
  <c r="P790"/>
  <c r="P789"/>
  <c r="BK790"/>
  <c r="BK789"/>
  <c r="J789"/>
  <c r="J790"/>
  <c r="BF790"/>
  <c r="J103"/>
  <c r="BI788"/>
  <c r="BH788"/>
  <c r="BG788"/>
  <c r="BE788"/>
  <c r="T788"/>
  <c r="T787"/>
  <c r="R788"/>
  <c r="R787"/>
  <c r="P788"/>
  <c r="P787"/>
  <c r="BK788"/>
  <c r="BK787"/>
  <c r="J787"/>
  <c r="J788"/>
  <c r="BF788"/>
  <c r="J102"/>
  <c r="BI781"/>
  <c r="BH781"/>
  <c r="BG781"/>
  <c r="BE781"/>
  <c r="T781"/>
  <c r="R781"/>
  <c r="P781"/>
  <c r="BK781"/>
  <c r="J781"/>
  <c r="BF781"/>
  <c r="BI767"/>
  <c r="BH767"/>
  <c r="BG767"/>
  <c r="BE767"/>
  <c r="T767"/>
  <c r="R767"/>
  <c r="P767"/>
  <c r="BK767"/>
  <c r="J767"/>
  <c r="BF767"/>
  <c r="BI763"/>
  <c r="BH763"/>
  <c r="BG763"/>
  <c r="BE763"/>
  <c r="T763"/>
  <c r="R763"/>
  <c r="P763"/>
  <c r="BK763"/>
  <c r="J763"/>
  <c r="BF763"/>
  <c r="BI760"/>
  <c r="BH760"/>
  <c r="BG760"/>
  <c r="BE760"/>
  <c r="T760"/>
  <c r="R760"/>
  <c r="P760"/>
  <c r="BK760"/>
  <c r="J760"/>
  <c r="BF760"/>
  <c r="BI757"/>
  <c r="BH757"/>
  <c r="BG757"/>
  <c r="BE757"/>
  <c r="T757"/>
  <c r="R757"/>
  <c r="P757"/>
  <c r="BK757"/>
  <c r="J757"/>
  <c r="BF757"/>
  <c r="BI754"/>
  <c r="BH754"/>
  <c r="BG754"/>
  <c r="BE754"/>
  <c r="T754"/>
  <c r="R754"/>
  <c r="P754"/>
  <c r="BK754"/>
  <c r="J754"/>
  <c r="BF754"/>
  <c r="BI751"/>
  <c r="BH751"/>
  <c r="BG751"/>
  <c r="BE751"/>
  <c r="T751"/>
  <c r="R751"/>
  <c r="P751"/>
  <c r="BK751"/>
  <c r="J751"/>
  <c r="BF751"/>
  <c r="BI748"/>
  <c r="BH748"/>
  <c r="BG748"/>
  <c r="BE748"/>
  <c r="T748"/>
  <c r="R748"/>
  <c r="P748"/>
  <c r="BK748"/>
  <c r="J748"/>
  <c r="BF748"/>
  <c r="BI742"/>
  <c r="BH742"/>
  <c r="BG742"/>
  <c r="BE742"/>
  <c r="T742"/>
  <c r="R742"/>
  <c r="P742"/>
  <c r="BK742"/>
  <c r="J742"/>
  <c r="BF742"/>
  <c r="BI737"/>
  <c r="BH737"/>
  <c r="BG737"/>
  <c r="BE737"/>
  <c r="T737"/>
  <c r="R737"/>
  <c r="P737"/>
  <c r="BK737"/>
  <c r="J737"/>
  <c r="BF737"/>
  <c r="BI734"/>
  <c r="BH734"/>
  <c r="BG734"/>
  <c r="BE734"/>
  <c r="T734"/>
  <c r="R734"/>
  <c r="P734"/>
  <c r="BK734"/>
  <c r="J734"/>
  <c r="BF734"/>
  <c r="BI731"/>
  <c r="BH731"/>
  <c r="BG731"/>
  <c r="BE731"/>
  <c r="T731"/>
  <c r="R731"/>
  <c r="P731"/>
  <c r="BK731"/>
  <c r="J731"/>
  <c r="BF731"/>
  <c r="BI728"/>
  <c r="BH728"/>
  <c r="BG728"/>
  <c r="BE728"/>
  <c r="T728"/>
  <c r="R728"/>
  <c r="P728"/>
  <c r="BK728"/>
  <c r="J728"/>
  <c r="BF728"/>
  <c r="BI720"/>
  <c r="BH720"/>
  <c r="BG720"/>
  <c r="BE720"/>
  <c r="T720"/>
  <c r="R720"/>
  <c r="P720"/>
  <c r="BK720"/>
  <c r="J720"/>
  <c r="BF720"/>
  <c r="BI717"/>
  <c r="BH717"/>
  <c r="BG717"/>
  <c r="BE717"/>
  <c r="T717"/>
  <c r="R717"/>
  <c r="P717"/>
  <c r="BK717"/>
  <c r="J717"/>
  <c r="BF717"/>
  <c r="BI713"/>
  <c r="BH713"/>
  <c r="BG713"/>
  <c r="BE713"/>
  <c r="T713"/>
  <c r="R713"/>
  <c r="P713"/>
  <c r="BK713"/>
  <c r="J713"/>
  <c r="BF713"/>
  <c r="BI707"/>
  <c r="BH707"/>
  <c r="BG707"/>
  <c r="BE707"/>
  <c r="T707"/>
  <c r="R707"/>
  <c r="P707"/>
  <c r="BK707"/>
  <c r="J707"/>
  <c r="BF707"/>
  <c r="BI704"/>
  <c r="BH704"/>
  <c r="BG704"/>
  <c r="BE704"/>
  <c r="T704"/>
  <c r="R704"/>
  <c r="P704"/>
  <c r="BK704"/>
  <c r="J704"/>
  <c r="BF704"/>
  <c r="BI700"/>
  <c r="BH700"/>
  <c r="BG700"/>
  <c r="BE700"/>
  <c r="T700"/>
  <c r="R700"/>
  <c r="P700"/>
  <c r="BK700"/>
  <c r="J700"/>
  <c r="BF700"/>
  <c r="BI697"/>
  <c r="BH697"/>
  <c r="BG697"/>
  <c r="BE697"/>
  <c r="T697"/>
  <c r="R697"/>
  <c r="P697"/>
  <c r="BK697"/>
  <c r="J697"/>
  <c r="BF697"/>
  <c r="BI694"/>
  <c r="BH694"/>
  <c r="BG694"/>
  <c r="BE694"/>
  <c r="T694"/>
  <c r="R694"/>
  <c r="P694"/>
  <c r="BK694"/>
  <c r="J694"/>
  <c r="BF694"/>
  <c r="BI691"/>
  <c r="BH691"/>
  <c r="BG691"/>
  <c r="BE691"/>
  <c r="T691"/>
  <c r="R691"/>
  <c r="P691"/>
  <c r="BK691"/>
  <c r="J691"/>
  <c r="BF691"/>
  <c r="BI685"/>
  <c r="BH685"/>
  <c r="BG685"/>
  <c r="BE685"/>
  <c r="T685"/>
  <c r="R685"/>
  <c r="P685"/>
  <c r="BK685"/>
  <c r="J685"/>
  <c r="BF685"/>
  <c r="BI682"/>
  <c r="BH682"/>
  <c r="BG682"/>
  <c r="BE682"/>
  <c r="T682"/>
  <c r="R682"/>
  <c r="P682"/>
  <c r="BK682"/>
  <c r="J682"/>
  <c r="BF682"/>
  <c r="BI676"/>
  <c r="BH676"/>
  <c r="BG676"/>
  <c r="BE676"/>
  <c r="T676"/>
  <c r="R676"/>
  <c r="P676"/>
  <c r="BK676"/>
  <c r="J676"/>
  <c r="BF676"/>
  <c r="BI672"/>
  <c r="BH672"/>
  <c r="BG672"/>
  <c r="BE672"/>
  <c r="T672"/>
  <c r="R672"/>
  <c r="P672"/>
  <c r="BK672"/>
  <c r="J672"/>
  <c r="BF672"/>
  <c r="BI668"/>
  <c r="BH668"/>
  <c r="BG668"/>
  <c r="BE668"/>
  <c r="T668"/>
  <c r="R668"/>
  <c r="P668"/>
  <c r="BK668"/>
  <c r="J668"/>
  <c r="BF668"/>
  <c r="BI664"/>
  <c r="BH664"/>
  <c r="BG664"/>
  <c r="BE664"/>
  <c r="T664"/>
  <c r="R664"/>
  <c r="P664"/>
  <c r="BK664"/>
  <c r="J664"/>
  <c r="BF664"/>
  <c r="BI661"/>
  <c r="BH661"/>
  <c r="BG661"/>
  <c r="BE661"/>
  <c r="T661"/>
  <c r="R661"/>
  <c r="P661"/>
  <c r="BK661"/>
  <c r="J661"/>
  <c r="BF661"/>
  <c r="BI658"/>
  <c r="BH658"/>
  <c r="BG658"/>
  <c r="BE658"/>
  <c r="T658"/>
  <c r="R658"/>
  <c r="P658"/>
  <c r="BK658"/>
  <c r="J658"/>
  <c r="BF658"/>
  <c r="BI655"/>
  <c r="BH655"/>
  <c r="BG655"/>
  <c r="BE655"/>
  <c r="T655"/>
  <c r="R655"/>
  <c r="P655"/>
  <c r="BK655"/>
  <c r="J655"/>
  <c r="BF655"/>
  <c r="BI652"/>
  <c r="BH652"/>
  <c r="BG652"/>
  <c r="BE652"/>
  <c r="T652"/>
  <c r="R652"/>
  <c r="P652"/>
  <c r="BK652"/>
  <c r="J652"/>
  <c r="BF652"/>
  <c r="BI646"/>
  <c r="BH646"/>
  <c r="BG646"/>
  <c r="BE646"/>
  <c r="T646"/>
  <c r="R646"/>
  <c r="P646"/>
  <c r="BK646"/>
  <c r="J646"/>
  <c r="BF646"/>
  <c r="BI643"/>
  <c r="BH643"/>
  <c r="BG643"/>
  <c r="BE643"/>
  <c r="T643"/>
  <c r="R643"/>
  <c r="P643"/>
  <c r="BK643"/>
  <c r="J643"/>
  <c r="BF643"/>
  <c r="BI637"/>
  <c r="BH637"/>
  <c r="BG637"/>
  <c r="BE637"/>
  <c r="T637"/>
  <c r="R637"/>
  <c r="P637"/>
  <c r="BK637"/>
  <c r="J637"/>
  <c r="BF637"/>
  <c r="BI634"/>
  <c r="BH634"/>
  <c r="BG634"/>
  <c r="BE634"/>
  <c r="T634"/>
  <c r="R634"/>
  <c r="P634"/>
  <c r="BK634"/>
  <c r="J634"/>
  <c r="BF634"/>
  <c r="BI631"/>
  <c r="BH631"/>
  <c r="BG631"/>
  <c r="BE631"/>
  <c r="T631"/>
  <c r="R631"/>
  <c r="P631"/>
  <c r="BK631"/>
  <c r="J631"/>
  <c r="BF631"/>
  <c r="BI628"/>
  <c r="BH628"/>
  <c r="BG628"/>
  <c r="BE628"/>
  <c r="T628"/>
  <c r="R628"/>
  <c r="P628"/>
  <c r="BK628"/>
  <c r="J628"/>
  <c r="BF628"/>
  <c r="BI625"/>
  <c r="BH625"/>
  <c r="BG625"/>
  <c r="BE625"/>
  <c r="T625"/>
  <c r="R625"/>
  <c r="P625"/>
  <c r="BK625"/>
  <c r="J625"/>
  <c r="BF625"/>
  <c r="BI621"/>
  <c r="BH621"/>
  <c r="BG621"/>
  <c r="BE621"/>
  <c r="T621"/>
  <c r="R621"/>
  <c r="P621"/>
  <c r="BK621"/>
  <c r="J621"/>
  <c r="BF621"/>
  <c r="BI614"/>
  <c r="BH614"/>
  <c r="BG614"/>
  <c r="BE614"/>
  <c r="T614"/>
  <c r="R614"/>
  <c r="P614"/>
  <c r="BK614"/>
  <c r="J614"/>
  <c r="BF614"/>
  <c r="BI612"/>
  <c r="BH612"/>
  <c r="BG612"/>
  <c r="BE612"/>
  <c r="T612"/>
  <c r="R612"/>
  <c r="P612"/>
  <c r="BK612"/>
  <c r="J612"/>
  <c r="BF612"/>
  <c r="BI609"/>
  <c r="BH609"/>
  <c r="BG609"/>
  <c r="BE609"/>
  <c r="T609"/>
  <c r="R609"/>
  <c r="P609"/>
  <c r="BK609"/>
  <c r="J609"/>
  <c r="BF609"/>
  <c r="BI608"/>
  <c r="BH608"/>
  <c r="BG608"/>
  <c r="BE608"/>
  <c r="T608"/>
  <c r="R608"/>
  <c r="P608"/>
  <c r="BK608"/>
  <c r="J608"/>
  <c r="BF608"/>
  <c r="BI607"/>
  <c r="BH607"/>
  <c r="BG607"/>
  <c r="BE607"/>
  <c r="T607"/>
  <c r="R607"/>
  <c r="P607"/>
  <c r="BK607"/>
  <c r="J607"/>
  <c r="BF607"/>
  <c r="BI604"/>
  <c r="BH604"/>
  <c r="BG604"/>
  <c r="BE604"/>
  <c r="T604"/>
  <c r="R604"/>
  <c r="P604"/>
  <c r="BK604"/>
  <c r="J604"/>
  <c r="BF604"/>
  <c r="BI603"/>
  <c r="BH603"/>
  <c r="BG603"/>
  <c r="BE603"/>
  <c r="T603"/>
  <c r="R603"/>
  <c r="P603"/>
  <c r="BK603"/>
  <c r="J603"/>
  <c r="BF603"/>
  <c r="BI600"/>
  <c r="BH600"/>
  <c r="BG600"/>
  <c r="BE600"/>
  <c r="T600"/>
  <c r="T599"/>
  <c r="R600"/>
  <c r="R599"/>
  <c r="P600"/>
  <c r="P599"/>
  <c r="BK600"/>
  <c r="BK599"/>
  <c r="J599"/>
  <c r="J600"/>
  <c r="BF600"/>
  <c r="J101"/>
  <c r="BI596"/>
  <c r="BH596"/>
  <c r="BG596"/>
  <c r="BE596"/>
  <c r="T596"/>
  <c r="R596"/>
  <c r="P596"/>
  <c r="BK596"/>
  <c r="J596"/>
  <c r="BF596"/>
  <c r="BI593"/>
  <c r="BH593"/>
  <c r="BG593"/>
  <c r="BE593"/>
  <c r="T593"/>
  <c r="R593"/>
  <c r="P593"/>
  <c r="BK593"/>
  <c r="J593"/>
  <c r="BF593"/>
  <c r="BI590"/>
  <c r="BH590"/>
  <c r="BG590"/>
  <c r="BE590"/>
  <c r="T590"/>
  <c r="R590"/>
  <c r="P590"/>
  <c r="BK590"/>
  <c r="J590"/>
  <c r="BF590"/>
  <c r="BI587"/>
  <c r="BH587"/>
  <c r="BG587"/>
  <c r="BE587"/>
  <c r="T587"/>
  <c r="R587"/>
  <c r="P587"/>
  <c r="BK587"/>
  <c r="J587"/>
  <c r="BF587"/>
  <c r="BI581"/>
  <c r="BH581"/>
  <c r="BG581"/>
  <c r="BE581"/>
  <c r="T581"/>
  <c r="R581"/>
  <c r="P581"/>
  <c r="BK581"/>
  <c r="J581"/>
  <c r="BF581"/>
  <c r="BI575"/>
  <c r="BH575"/>
  <c r="BG575"/>
  <c r="BE575"/>
  <c r="T575"/>
  <c r="R575"/>
  <c r="P575"/>
  <c r="BK575"/>
  <c r="J575"/>
  <c r="BF575"/>
  <c r="BI569"/>
  <c r="BH569"/>
  <c r="BG569"/>
  <c r="BE569"/>
  <c r="T569"/>
  <c r="R569"/>
  <c r="P569"/>
  <c r="BK569"/>
  <c r="J569"/>
  <c r="BF569"/>
  <c r="BI561"/>
  <c r="BH561"/>
  <c r="BG561"/>
  <c r="BE561"/>
  <c r="T561"/>
  <c r="R561"/>
  <c r="P561"/>
  <c r="BK561"/>
  <c r="J561"/>
  <c r="BF561"/>
  <c r="BI558"/>
  <c r="BH558"/>
  <c r="BG558"/>
  <c r="BE558"/>
  <c r="T558"/>
  <c r="R558"/>
  <c r="P558"/>
  <c r="BK558"/>
  <c r="J558"/>
  <c r="BF558"/>
  <c r="BI555"/>
  <c r="BH555"/>
  <c r="BG555"/>
  <c r="BE555"/>
  <c r="T555"/>
  <c r="R555"/>
  <c r="P555"/>
  <c r="BK555"/>
  <c r="J555"/>
  <c r="BF555"/>
  <c r="BI552"/>
  <c r="BH552"/>
  <c r="BG552"/>
  <c r="BE552"/>
  <c r="T552"/>
  <c r="R552"/>
  <c r="P552"/>
  <c r="BK552"/>
  <c r="J552"/>
  <c r="BF552"/>
  <c r="BI545"/>
  <c r="BH545"/>
  <c r="BG545"/>
  <c r="BE545"/>
  <c r="T545"/>
  <c r="R545"/>
  <c r="P545"/>
  <c r="BK545"/>
  <c r="J545"/>
  <c r="BF545"/>
  <c r="BI530"/>
  <c r="BH530"/>
  <c r="BG530"/>
  <c r="BE530"/>
  <c r="T530"/>
  <c r="R530"/>
  <c r="P530"/>
  <c r="BK530"/>
  <c r="J530"/>
  <c r="BF530"/>
  <c r="BI524"/>
  <c r="BH524"/>
  <c r="BG524"/>
  <c r="BE524"/>
  <c r="T524"/>
  <c r="R524"/>
  <c r="P524"/>
  <c r="BK524"/>
  <c r="J524"/>
  <c r="BF524"/>
  <c r="BI518"/>
  <c r="BH518"/>
  <c r="BG518"/>
  <c r="BE518"/>
  <c r="T518"/>
  <c r="R518"/>
  <c r="P518"/>
  <c r="BK518"/>
  <c r="J518"/>
  <c r="BF518"/>
  <c r="BI515"/>
  <c r="BH515"/>
  <c r="BG515"/>
  <c r="BE515"/>
  <c r="T515"/>
  <c r="R515"/>
  <c r="P515"/>
  <c r="BK515"/>
  <c r="J515"/>
  <c r="BF515"/>
  <c r="BI509"/>
  <c r="BH509"/>
  <c r="BG509"/>
  <c r="BE509"/>
  <c r="T509"/>
  <c r="R509"/>
  <c r="P509"/>
  <c r="BK509"/>
  <c r="J509"/>
  <c r="BF509"/>
  <c r="BI493"/>
  <c r="BH493"/>
  <c r="BG493"/>
  <c r="BE493"/>
  <c r="T493"/>
  <c r="R493"/>
  <c r="P493"/>
  <c r="BK493"/>
  <c r="J493"/>
  <c r="BF493"/>
  <c r="BI489"/>
  <c r="BH489"/>
  <c r="BG489"/>
  <c r="BE489"/>
  <c r="T489"/>
  <c r="R489"/>
  <c r="P489"/>
  <c r="BK489"/>
  <c r="J489"/>
  <c r="BF489"/>
  <c r="BI471"/>
  <c r="BH471"/>
  <c r="BG471"/>
  <c r="BE471"/>
  <c r="T471"/>
  <c r="R471"/>
  <c r="P471"/>
  <c r="BK471"/>
  <c r="J471"/>
  <c r="BF471"/>
  <c r="BI462"/>
  <c r="BH462"/>
  <c r="BG462"/>
  <c r="BE462"/>
  <c r="T462"/>
  <c r="R462"/>
  <c r="P462"/>
  <c r="BK462"/>
  <c r="J462"/>
  <c r="BF462"/>
  <c r="BI444"/>
  <c r="BH444"/>
  <c r="BG444"/>
  <c r="BE444"/>
  <c r="T444"/>
  <c r="R444"/>
  <c r="P444"/>
  <c r="BK444"/>
  <c r="J444"/>
  <c r="BF444"/>
  <c r="BI437"/>
  <c r="BH437"/>
  <c r="BG437"/>
  <c r="BE437"/>
  <c r="T437"/>
  <c r="R437"/>
  <c r="P437"/>
  <c r="BK437"/>
  <c r="J437"/>
  <c r="BF437"/>
  <c r="BI429"/>
  <c r="BH429"/>
  <c r="BG429"/>
  <c r="BE429"/>
  <c r="T429"/>
  <c r="R429"/>
  <c r="P429"/>
  <c r="BK429"/>
  <c r="J429"/>
  <c r="BF429"/>
  <c r="BI423"/>
  <c r="BH423"/>
  <c r="BG423"/>
  <c r="BE423"/>
  <c r="T423"/>
  <c r="R423"/>
  <c r="P423"/>
  <c r="BK423"/>
  <c r="J423"/>
  <c r="BF423"/>
  <c r="BI420"/>
  <c r="BH420"/>
  <c r="BG420"/>
  <c r="BE420"/>
  <c r="T420"/>
  <c r="R420"/>
  <c r="P420"/>
  <c r="BK420"/>
  <c r="J420"/>
  <c r="BF420"/>
  <c r="BI415"/>
  <c r="BH415"/>
  <c r="BG415"/>
  <c r="BE415"/>
  <c r="T415"/>
  <c r="R415"/>
  <c r="P415"/>
  <c r="BK415"/>
  <c r="J415"/>
  <c r="BF415"/>
  <c r="BI411"/>
  <c r="BH411"/>
  <c r="BG411"/>
  <c r="BE411"/>
  <c r="T411"/>
  <c r="R411"/>
  <c r="P411"/>
  <c r="BK411"/>
  <c r="J411"/>
  <c r="BF411"/>
  <c r="BI409"/>
  <c r="BH409"/>
  <c r="BG409"/>
  <c r="BE409"/>
  <c r="T409"/>
  <c r="R409"/>
  <c r="P409"/>
  <c r="BK409"/>
  <c r="J409"/>
  <c r="BF409"/>
  <c r="BI401"/>
  <c r="BH401"/>
  <c r="BG401"/>
  <c r="BE401"/>
  <c r="T401"/>
  <c r="R401"/>
  <c r="P401"/>
  <c r="BK401"/>
  <c r="J401"/>
  <c r="BF401"/>
  <c r="BI399"/>
  <c r="BH399"/>
  <c r="BG399"/>
  <c r="BE399"/>
  <c r="T399"/>
  <c r="R399"/>
  <c r="P399"/>
  <c r="BK399"/>
  <c r="J399"/>
  <c r="BF399"/>
  <c r="BI398"/>
  <c r="BH398"/>
  <c r="BG398"/>
  <c r="BE398"/>
  <c r="T398"/>
  <c r="R398"/>
  <c r="P398"/>
  <c r="BK398"/>
  <c r="J398"/>
  <c r="BF398"/>
  <c r="BI396"/>
  <c r="BH396"/>
  <c r="BG396"/>
  <c r="BE396"/>
  <c r="T396"/>
  <c r="R396"/>
  <c r="P396"/>
  <c r="BK396"/>
  <c r="J396"/>
  <c r="BF396"/>
  <c r="BI388"/>
  <c r="BH388"/>
  <c r="BG388"/>
  <c r="BE388"/>
  <c r="T388"/>
  <c r="R388"/>
  <c r="P388"/>
  <c r="BK388"/>
  <c r="J388"/>
  <c r="BF388"/>
  <c r="BI380"/>
  <c r="BH380"/>
  <c r="BG380"/>
  <c r="BE380"/>
  <c r="T380"/>
  <c r="R380"/>
  <c r="P380"/>
  <c r="BK380"/>
  <c r="J380"/>
  <c r="BF380"/>
  <c r="BI362"/>
  <c r="BH362"/>
  <c r="BG362"/>
  <c r="BE362"/>
  <c r="T362"/>
  <c r="R362"/>
  <c r="P362"/>
  <c r="BK362"/>
  <c r="J362"/>
  <c r="BF362"/>
  <c r="BI359"/>
  <c r="BH359"/>
  <c r="BG359"/>
  <c r="BE359"/>
  <c r="T359"/>
  <c r="R359"/>
  <c r="P359"/>
  <c r="BK359"/>
  <c r="J359"/>
  <c r="BF359"/>
  <c r="BI356"/>
  <c r="BH356"/>
  <c r="BG356"/>
  <c r="BE356"/>
  <c r="T356"/>
  <c r="R356"/>
  <c r="P356"/>
  <c r="BK356"/>
  <c r="J356"/>
  <c r="BF356"/>
  <c r="BI353"/>
  <c r="BH353"/>
  <c r="BG353"/>
  <c r="BE353"/>
  <c r="T353"/>
  <c r="R353"/>
  <c r="P353"/>
  <c r="BK353"/>
  <c r="J353"/>
  <c r="BF353"/>
  <c r="BI349"/>
  <c r="BH349"/>
  <c r="BG349"/>
  <c r="BE349"/>
  <c r="T349"/>
  <c r="R349"/>
  <c r="P349"/>
  <c r="BK349"/>
  <c r="J349"/>
  <c r="BF349"/>
  <c r="BI346"/>
  <c r="BH346"/>
  <c r="BG346"/>
  <c r="BE346"/>
  <c r="T346"/>
  <c r="R346"/>
  <c r="P346"/>
  <c r="BK346"/>
  <c r="J346"/>
  <c r="BF346"/>
  <c r="BI343"/>
  <c r="BH343"/>
  <c r="BG343"/>
  <c r="BE343"/>
  <c r="T343"/>
  <c r="R343"/>
  <c r="P343"/>
  <c r="BK343"/>
  <c r="J343"/>
  <c r="BF343"/>
  <c r="BI329"/>
  <c r="BH329"/>
  <c r="BG329"/>
  <c r="BE329"/>
  <c r="T329"/>
  <c r="R329"/>
  <c r="P329"/>
  <c r="BK329"/>
  <c r="J329"/>
  <c r="BF329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298"/>
  <c r="BH298"/>
  <c r="BG298"/>
  <c r="BE298"/>
  <c r="T298"/>
  <c r="R298"/>
  <c r="P298"/>
  <c r="BK298"/>
  <c r="J298"/>
  <c r="BF298"/>
  <c r="BI290"/>
  <c r="BH290"/>
  <c r="BG290"/>
  <c r="BE290"/>
  <c r="T290"/>
  <c r="T289"/>
  <c r="R290"/>
  <c r="R289"/>
  <c r="P290"/>
  <c r="P289"/>
  <c r="BK290"/>
  <c r="BK289"/>
  <c r="J289"/>
  <c r="J290"/>
  <c r="BF290"/>
  <c r="J100"/>
  <c r="BI288"/>
  <c r="BH288"/>
  <c r="BG288"/>
  <c r="BE288"/>
  <c r="T288"/>
  <c r="R288"/>
  <c r="P288"/>
  <c r="BK288"/>
  <c r="J288"/>
  <c r="BF288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1"/>
  <c r="BH281"/>
  <c r="BG281"/>
  <c r="BE281"/>
  <c r="T281"/>
  <c r="R281"/>
  <c r="P281"/>
  <c r="BK281"/>
  <c r="J281"/>
  <c r="BF281"/>
  <c r="BI278"/>
  <c r="BH278"/>
  <c r="BG278"/>
  <c r="BE278"/>
  <c r="T278"/>
  <c r="R278"/>
  <c r="P278"/>
  <c r="BK278"/>
  <c r="J278"/>
  <c r="BF278"/>
  <c r="BI275"/>
  <c r="BH275"/>
  <c r="BG275"/>
  <c r="BE275"/>
  <c r="T275"/>
  <c r="T274"/>
  <c r="R275"/>
  <c r="R274"/>
  <c r="P275"/>
  <c r="P274"/>
  <c r="BK275"/>
  <c r="BK274"/>
  <c r="J274"/>
  <c r="J275"/>
  <c r="BF275"/>
  <c r="J99"/>
  <c r="BI271"/>
  <c r="BH271"/>
  <c r="BG271"/>
  <c r="BE271"/>
  <c r="T271"/>
  <c r="R271"/>
  <c r="P271"/>
  <c r="BK271"/>
  <c r="J271"/>
  <c r="BF271"/>
  <c r="BI268"/>
  <c r="BH268"/>
  <c r="BG268"/>
  <c r="BE268"/>
  <c r="T268"/>
  <c r="T267"/>
  <c r="R268"/>
  <c r="R267"/>
  <c r="P268"/>
  <c r="P267"/>
  <c r="BK268"/>
  <c r="BK267"/>
  <c r="J267"/>
  <c r="J268"/>
  <c r="BF268"/>
  <c r="J98"/>
  <c r="BI261"/>
  <c r="BH261"/>
  <c r="BG261"/>
  <c r="BE261"/>
  <c r="T261"/>
  <c r="R261"/>
  <c r="P261"/>
  <c r="BK261"/>
  <c r="J261"/>
  <c r="BF261"/>
  <c r="BI258"/>
  <c r="BH258"/>
  <c r="BG258"/>
  <c r="BE258"/>
  <c r="T258"/>
  <c r="R258"/>
  <c r="P258"/>
  <c r="BK258"/>
  <c r="J258"/>
  <c r="BF258"/>
  <c r="BI252"/>
  <c r="BH252"/>
  <c r="BG252"/>
  <c r="BE252"/>
  <c r="T252"/>
  <c r="R252"/>
  <c r="P252"/>
  <c r="BK252"/>
  <c r="J252"/>
  <c r="BF252"/>
  <c r="BI250"/>
  <c r="BH250"/>
  <c r="BG250"/>
  <c r="BE250"/>
  <c r="T250"/>
  <c r="R250"/>
  <c r="P250"/>
  <c r="BK250"/>
  <c r="J250"/>
  <c r="BF250"/>
  <c r="BI244"/>
  <c r="BH244"/>
  <c r="BG244"/>
  <c r="BE244"/>
  <c r="T244"/>
  <c r="R244"/>
  <c r="P244"/>
  <c r="BK244"/>
  <c r="J244"/>
  <c r="BF244"/>
  <c r="BI238"/>
  <c r="BH238"/>
  <c r="BG238"/>
  <c r="BE238"/>
  <c r="T238"/>
  <c r="T237"/>
  <c r="R238"/>
  <c r="R237"/>
  <c r="P238"/>
  <c r="P237"/>
  <c r="BK238"/>
  <c r="BK237"/>
  <c r="J237"/>
  <c r="J238"/>
  <c r="BF238"/>
  <c r="J97"/>
  <c r="BI231"/>
  <c r="BH231"/>
  <c r="BG231"/>
  <c r="BE231"/>
  <c r="T231"/>
  <c r="R231"/>
  <c r="P231"/>
  <c r="BK231"/>
  <c r="J231"/>
  <c r="BF231"/>
  <c r="BI225"/>
  <c r="BH225"/>
  <c r="BG225"/>
  <c r="BE225"/>
  <c r="T225"/>
  <c r="R225"/>
  <c r="P225"/>
  <c r="BK225"/>
  <c r="J225"/>
  <c r="BF225"/>
  <c r="BI220"/>
  <c r="BH220"/>
  <c r="BG220"/>
  <c r="BE220"/>
  <c r="T220"/>
  <c r="R220"/>
  <c r="P220"/>
  <c r="BK220"/>
  <c r="J220"/>
  <c r="BF220"/>
  <c r="BI215"/>
  <c r="BH215"/>
  <c r="BG215"/>
  <c r="BE215"/>
  <c r="T215"/>
  <c r="R215"/>
  <c r="P215"/>
  <c r="BK215"/>
  <c r="J215"/>
  <c r="BF215"/>
  <c r="BI210"/>
  <c r="BH210"/>
  <c r="BG210"/>
  <c r="BE210"/>
  <c r="T210"/>
  <c r="R210"/>
  <c r="P210"/>
  <c r="BK210"/>
  <c r="J210"/>
  <c r="BF210"/>
  <c r="BI202"/>
  <c r="BH202"/>
  <c r="BG202"/>
  <c r="BE202"/>
  <c r="T202"/>
  <c r="R202"/>
  <c r="P202"/>
  <c r="BK202"/>
  <c r="J202"/>
  <c r="BF202"/>
  <c r="BI195"/>
  <c r="BH195"/>
  <c r="BG195"/>
  <c r="BE195"/>
  <c r="T195"/>
  <c r="R195"/>
  <c r="P195"/>
  <c r="BK195"/>
  <c r="J195"/>
  <c r="BF195"/>
  <c r="BI188"/>
  <c r="BH188"/>
  <c r="BG188"/>
  <c r="BE188"/>
  <c r="T188"/>
  <c r="R188"/>
  <c r="P188"/>
  <c r="BK188"/>
  <c r="J188"/>
  <c r="BF188"/>
  <c r="BI181"/>
  <c r="BH181"/>
  <c r="BG181"/>
  <c r="BE181"/>
  <c r="T181"/>
  <c r="R181"/>
  <c r="P181"/>
  <c r="BK181"/>
  <c r="J181"/>
  <c r="BF181"/>
  <c r="BI174"/>
  <c r="BH174"/>
  <c r="BG174"/>
  <c r="BE174"/>
  <c r="T174"/>
  <c r="R174"/>
  <c r="P174"/>
  <c r="BK174"/>
  <c r="J174"/>
  <c r="BF174"/>
  <c r="BI170"/>
  <c r="BH170"/>
  <c r="BG170"/>
  <c r="BE170"/>
  <c r="T170"/>
  <c r="R170"/>
  <c r="P170"/>
  <c r="BK170"/>
  <c r="J170"/>
  <c r="BF170"/>
  <c r="BI163"/>
  <c r="BH163"/>
  <c r="BG163"/>
  <c r="BE163"/>
  <c r="T163"/>
  <c r="R163"/>
  <c r="P163"/>
  <c r="BK163"/>
  <c r="J163"/>
  <c r="BF163"/>
  <c r="BI156"/>
  <c r="BH156"/>
  <c r="BG156"/>
  <c r="BE156"/>
  <c r="T156"/>
  <c r="R156"/>
  <c r="P156"/>
  <c r="BK156"/>
  <c r="J156"/>
  <c r="BF156"/>
  <c r="BI150"/>
  <c r="BH150"/>
  <c r="BG150"/>
  <c r="BE150"/>
  <c r="T150"/>
  <c r="R150"/>
  <c r="P150"/>
  <c r="BK150"/>
  <c r="J150"/>
  <c r="BF150"/>
  <c r="BI145"/>
  <c r="F35"/>
  <c i="1" r="BD95"/>
  <c i="2" r="BH145"/>
  <c r="F34"/>
  <c i="1" r="BC95"/>
  <c i="2" r="BG145"/>
  <c r="F33"/>
  <c i="1" r="BB95"/>
  <c i="2" r="BE145"/>
  <c r="J31"/>
  <c i="1" r="AV95"/>
  <c i="2" r="F31"/>
  <c i="1" r="AZ95"/>
  <c i="2" r="T145"/>
  <c r="T144"/>
  <c r="T143"/>
  <c r="T142"/>
  <c r="R145"/>
  <c r="R144"/>
  <c r="R143"/>
  <c r="R142"/>
  <c r="P145"/>
  <c r="P144"/>
  <c r="P143"/>
  <c r="P142"/>
  <c i="1" r="AU95"/>
  <c i="2" r="BK145"/>
  <c r="BK144"/>
  <c r="J144"/>
  <c r="BK143"/>
  <c r="J143"/>
  <c r="BK142"/>
  <c r="J142"/>
  <c r="J94"/>
  <c r="J28"/>
  <c i="1" r="AG95"/>
  <c i="2" r="J145"/>
  <c r="BF145"/>
  <c r="J32"/>
  <c i="1" r="AW95"/>
  <c i="2" r="F32"/>
  <c i="1" r="BA95"/>
  <c i="2" r="J96"/>
  <c r="J95"/>
  <c r="J139"/>
  <c r="J138"/>
  <c r="F138"/>
  <c r="F136"/>
  <c r="E134"/>
  <c r="J90"/>
  <c r="J89"/>
  <c r="F89"/>
  <c r="F87"/>
  <c r="E85"/>
  <c r="J37"/>
  <c r="J16"/>
  <c r="E16"/>
  <c r="F139"/>
  <c r="F90"/>
  <c r="J15"/>
  <c r="J10"/>
  <c r="J136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<sst xmlns="http://schemas.openxmlformats.org/spreadsheetml/2006/main">
  <si>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</si>
  <si>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</si>
  <si>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</si>
  <si>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</si>
  <si>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</si>
  <si>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{72ae13b1-d701-4411-8963-756cace0e52f}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</si>
  <si>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</si>
  <si>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</si>
  <si>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</si>
  <si>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</si>
  <si>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</si>
  <si>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</si>
  <si>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</si>
  <si>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</si>
  <si>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</si>
  <si>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</si>
  <si>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</si>
  <si>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domu s pečovatelskou službou v ul. Palackého, Horažďovice</t>
  </si>
  <si>
    <t>0,1</t>
  </si>
  <si>
    <t>KSO:</t>
  </si>
  <si>
    <t>CC-CZ:</t>
  </si>
  <si>
    <t>1</t>
  </si>
  <si>
    <t>Místo:</t>
  </si>
  <si>
    <t>Horažďovice, Palackého ul.</t>
  </si>
  <si>
    <t>Datum:</t>
  </si>
  <si>
    <t>31. 1. 2020</t>
  </si>
  <si>
    <t>Zadavatel:</t>
  </si>
  <si>
    <t>IČ:</t>
  </si>
  <si>
    <t>Město Horažďovice, Mírové nám. 1, Horažďovice</t>
  </si>
  <si>
    <t>DIČ:</t>
  </si>
  <si>
    <t>Uchazeč:</t>
  </si>
  <si>
    <t>Vyplň údaj</t>
  </si>
  <si>
    <t>Projektant:</t>
  </si>
  <si>
    <t>735 52 771</t>
  </si>
  <si>
    <t>Jiří Urbánek, Hraniční 70, Strakonice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</si>
  <si>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</si>
  <si>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</si>
  <si>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</si>
  <si>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</si>
  <si>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</si>
  <si>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</si>
  <si>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</si>
  <si>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</si>
  <si>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</si>
  <si>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</si>
  <si>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</si>
  <si>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</si>
  <si>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</si>
  <si>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</si>
  <si>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</si>
  <si>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</si>
  <si>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</si>
  <si>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</si>
  <si>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</si>
  <si>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</si>
  <si>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</si>
  <si>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</si>
  <si>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</si>
  <si>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</si>
  <si>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</si>
  <si>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</si>
  <si>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</si>
  <si>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</si>
  <si>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</si>
  <si>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</si>
  <si>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</si>
  <si>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</si>
  <si>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</si>
  <si>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</si>
  <si>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</si>
  <si>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</si>
  <si>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</si>
  <si>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</si>
  <si>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</si>
  <si>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</si>
  <si>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</si>
  <si>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</si>
  <si>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</si>
  <si>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</si>
  <si>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</si>
  <si>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</si>
  <si>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</si>
  <si>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</si>
  <si>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</si>
  <si>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</si>
  <si>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</si>
  <si>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</si>
  <si>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</si>
  <si>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</si>
  <si>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</si>
  <si>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</si>
  <si>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</si>
  <si>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</si>
  <si>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</si>
  <si>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</si>
  <si>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</si>
  <si>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</si>
  <si>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9 - Ostatní konstrukce a práce-bourání</t>
  </si>
  <si>
    <t xml:space="preserve">    99 - Přesun hmot</t>
  </si>
  <si>
    <t xml:space="preserve">    997 - Přesun sutě</t>
  </si>
  <si>
    <t>PSV -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</si>
  <si>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</si>
  <si>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</si>
  <si>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</si>
  <si>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</si>
  <si>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743 - Elektromontáže 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</si>
  <si>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</si>
  <si>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</si>
  <si>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</si>
  <si>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</si>
  <si>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</si>
  <si>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</si>
  <si>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</si>
  <si>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</si>
  <si>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</si>
  <si>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</si>
  <si>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787 - Dokončovací práce - zasklívání</t>
  </si>
  <si>
    <t>M - M</t>
  </si>
  <si>
    <t xml:space="preserve">    22-M - Montáže oznam. a zabezp. zařízení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</si>
  <si>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</si>
  <si>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</si>
  <si>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</si>
  <si>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</si>
  <si>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</si>
  <si>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</si>
  <si>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</si>
  <si>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</si>
  <si>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</si>
  <si>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</si>
  <si>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</si>
  <si>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</si>
  <si>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</si>
  <si>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</si>
  <si>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</si>
  <si>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</si>
  <si>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</si>
  <si>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</si>
  <si>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</si>
  <si>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</si>
  <si>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</si>
  <si>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</si>
  <si>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2016 02</t>
  </si>
  <si>
    <t>4</t>
  </si>
  <si>
    <t>1222168033</t>
  </si>
  <si>
    <t>VV</t>
  </si>
  <si>
    <t xml:space="preserve">"sever"  (8,0+6,5)*0,5+(22,65*0,8)</t>
  </si>
  <si>
    <t>True</t>
  </si>
  <si>
    <t xml:space="preserve">"východ"  (3,0*0,5)</t>
  </si>
  <si>
    <t xml:space="preserve">"západ"  (10,75*1,0)</t>
  </si>
  <si>
    <t>Součet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</si>
  <si>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</si>
  <si>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</si>
  <si>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-1722093155</t>
  </si>
  <si>
    <t xml:space="preserve">"jih - okapový chodník"  (65,5+2*0,5)*0,5</t>
  </si>
  <si>
    <t xml:space="preserve">"sever - okapový chodník"  (0,5+13,69+40,0+13,69+0,5)*0,5</t>
  </si>
  <si>
    <t xml:space="preserve">"západ - okapový chodník, odvodňovací rošt ZL1"  (9,75*0,9)</t>
  </si>
  <si>
    <t xml:space="preserve">"východ - okapový chodník"  (10,25*0,5)</t>
  </si>
  <si>
    <t>3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</si>
  <si>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</si>
  <si>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</si>
  <si>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m3</t>
  </si>
  <si>
    <t>-348541397</t>
  </si>
  <si>
    <t xml:space="preserve">"jih - okapový chodník"  (65,5+2*0,5)*0,5*0,6</t>
  </si>
  <si>
    <t xml:space="preserve">"sever - okapový chodník"  (0,5+13,69+40,0+13,69+0,5)*0,5*0,6</t>
  </si>
  <si>
    <t xml:space="preserve">"západ - okapový chodník"  (9,75*0,9)*0,6</t>
  </si>
  <si>
    <t xml:space="preserve">"východ - okapový chodník"  (10,25*0,5)*0,6</t>
  </si>
  <si>
    <t xml:space="preserve">"sever - doplnění silniční obruby"  (0,8+22,65)*0,4*0,3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</si>
  <si>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</si>
  <si>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</si>
  <si>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-2075497250</t>
  </si>
  <si>
    <t>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</si>
  <si>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</si>
  <si>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</si>
  <si>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-1555348916</t>
  </si>
  <si>
    <t xml:space="preserve">"sever - okapový chodník  (část)"  (13,69*0,5*0,6)</t>
  </si>
  <si>
    <t>6</t>
  </si>
  <si>
    <t>162201211</t>
  </si>
  <si>
    <t>Vodorovné přemístění výkopku stavebním kolečkem s vyprázdněním kolečka na hromady nebo do dopravního prostředku na vzdálenost do 10 m z horniny tř. 1 až 4</t>
  </si>
  <si>
    <t>-242355336</t>
  </si>
  <si>
    <t>7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</si>
  <si>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</si>
  <si>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</si>
  <si>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-912544832</t>
  </si>
  <si>
    <t>8</t>
  </si>
  <si>
    <t>167101101</t>
  </si>
  <si>
    <t>Nakládání, skládání a překládání neulehlého výkopku nebo sypaniny nakládání, množství do 100 m3, z hornin tř. 1 až 4</t>
  </si>
  <si>
    <t>2070087654</t>
  </si>
  <si>
    <t>9</t>
  </si>
  <si>
    <t>171201201</t>
  </si>
  <si>
    <t>Uložení sypaniny na skládky</t>
  </si>
  <si>
    <t>1611883647</t>
  </si>
  <si>
    <t>10</t>
  </si>
  <si>
    <t>171201211</t>
  </si>
  <si>
    <t>Uložení sypaniny poplatek za uložení sypaniny na skládce (skládkovné)</t>
  </si>
  <si>
    <t>t</t>
  </si>
  <si>
    <t>-1947901460</t>
  </si>
  <si>
    <t>51,618*1,85 'Přepočtené koeficientem množství</t>
  </si>
  <si>
    <t>11</t>
  </si>
  <si>
    <t>181301101</t>
  </si>
  <si>
    <t>Rozprostření ornice pl do 500 m2 v rovině nebo ve svahu do 1:5 vrstva do 100 mm</t>
  </si>
  <si>
    <t>-1405534605</t>
  </si>
  <si>
    <t xml:space="preserve">"úprava terénu po DMTŽ lešení" </t>
  </si>
  <si>
    <t xml:space="preserve">"sever - okapový chodník"  (0,5+13,69+40,0+13,69+0,5)*2,0</t>
  </si>
  <si>
    <t xml:space="preserve">"východ - okapový chodník"  (10,25*0,5)*2,0</t>
  </si>
  <si>
    <t>12</t>
  </si>
  <si>
    <t>M</t>
  </si>
  <si>
    <t>103641010</t>
  </si>
  <si>
    <t xml:space="preserve">zemina pro terénní úpravy -  ornice</t>
  </si>
  <si>
    <t>-1046606820</t>
  </si>
  <si>
    <t xml:space="preserve">"sever - okapový chodník"  (0,5+13,69+40,0+13,69+0,5)*2,0*0,1</t>
  </si>
  <si>
    <t xml:space="preserve">"východ - okapový chodník"  (10,25*0,5)*2,0*0,1</t>
  </si>
  <si>
    <t>1,025*1,85 'Přepočtené koeficientem množství</t>
  </si>
  <si>
    <t>13</t>
  </si>
  <si>
    <t>181411131</t>
  </si>
  <si>
    <t>Založení trávníku na půdě předem připravené plochy do 1000 m2 výsevem včetně utažení parkového v rovině nebo na svahu do 1:5</t>
  </si>
  <si>
    <t>920782558</t>
  </si>
  <si>
    <t>14</t>
  </si>
  <si>
    <t>005724100</t>
  </si>
  <si>
    <t>osivo směs travní parková</t>
  </si>
  <si>
    <t>kg</t>
  </si>
  <si>
    <t>-1274842563</t>
  </si>
  <si>
    <t>147,01*0,01 'Přepočtené koeficientem množství</t>
  </si>
  <si>
    <t>181951102</t>
  </si>
  <si>
    <t>Úprava pláně vyrovnáním výškových rozdílů v hornině tř. 1 až 4 se zhutněním</t>
  </si>
  <si>
    <t>-578880793</t>
  </si>
  <si>
    <t xml:space="preserve">"západ - okapový chodník"  (9,75*0,9)</t>
  </si>
  <si>
    <t>Zakládání</t>
  </si>
  <si>
    <t>16</t>
  </si>
  <si>
    <t>211531111</t>
  </si>
  <si>
    <t>Výplň kamenivem do rýh odvodňovacích žeber nebo trativodů bez zhutnění, s úpravou povrchu výplně kamenivem hrubým drceným frakce 16 až 63 mm</t>
  </si>
  <si>
    <t>-1658100865</t>
  </si>
  <si>
    <t xml:space="preserve">"jih - okapový chodník"  (65,5+2*0,5)*0,5*0,5</t>
  </si>
  <si>
    <t xml:space="preserve">"sever - okapový chodník"  (0,5+13,69+40,0+13,69+0,5)*0,5*0,5</t>
  </si>
  <si>
    <t xml:space="preserve">"západ - okapový chodník"  (9,75*0,9)*0,5</t>
  </si>
  <si>
    <t xml:space="preserve">"východ - okapový chodník"  (10,25*0,5)*0,5</t>
  </si>
  <si>
    <t>17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</si>
  <si>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</si>
  <si>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</si>
  <si>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-369628014</t>
  </si>
  <si>
    <t xml:space="preserve">"jih - okapový chodník"  (65,5+2*0,5)*(4*0,5+0,15)+(0,5*0,5)</t>
  </si>
  <si>
    <t xml:space="preserve">"sever - okapový chodník"  (0,5+13,69+40,0+13,69+0,5)*(4*0,5+0,15)+(0,5*0,5)</t>
  </si>
  <si>
    <t xml:space="preserve">"západ - okapový chodník"  9,75*(4*0,5+0,15)+(0,5*0,5)</t>
  </si>
  <si>
    <t xml:space="preserve">"východ - okapový chodník"  10,25*(4*0,5+0,15)+(0,5*0,5)</t>
  </si>
  <si>
    <t>18</t>
  </si>
  <si>
    <t>693111410</t>
  </si>
  <si>
    <t>textilie 150 g/m2 do š 8,8 m</t>
  </si>
  <si>
    <t>-1548176828</t>
  </si>
  <si>
    <t>333,992*1,15 'Přepočtené koeficientem množství</t>
  </si>
  <si>
    <t>19</t>
  </si>
  <si>
    <t>212532111</t>
  </si>
  <si>
    <t>Lože pro trativody z kameniva hrubého drceného</t>
  </si>
  <si>
    <t>1759514184</t>
  </si>
  <si>
    <t xml:space="preserve">"jih - okapový chodník"  (65,5+2*0,5)*(0,5*0,15)</t>
  </si>
  <si>
    <t xml:space="preserve">"sever - okapový chodník"  (0,5+13,69+40,0+13,69+0,5)*(0,5*0,15)</t>
  </si>
  <si>
    <t xml:space="preserve">"západ - okapový chodník"  9,75*(0,5*0,15)</t>
  </si>
  <si>
    <t xml:space="preserve">"východ - okapový chodník"  10,25*(0,5*0,15)</t>
  </si>
  <si>
    <t>20</t>
  </si>
  <si>
    <t>21275521. R</t>
  </si>
  <si>
    <t>Trativody z drenážních trubek plastových flexibilních D 100 mm bez lože - připojení na stávající kanalizaci</t>
  </si>
  <si>
    <t>kus</t>
  </si>
  <si>
    <t>-274311362</t>
  </si>
  <si>
    <t>212755214</t>
  </si>
  <si>
    <t>Trativody bez lože z drenážních trubek plastových flexibilních D 100 mm</t>
  </si>
  <si>
    <t>m</t>
  </si>
  <si>
    <t>-1241395824</t>
  </si>
  <si>
    <t xml:space="preserve">"jih - okapový chodník"  (65,5+2*0,5)</t>
  </si>
  <si>
    <t xml:space="preserve">"sever - okapový chodník"  (0,5+13,69+40,0+13,69+0,5)</t>
  </si>
  <si>
    <t xml:space="preserve">"západ - okapový chodník"  9,75</t>
  </si>
  <si>
    <t xml:space="preserve">"východ - okapový chodník"  10,25</t>
  </si>
  <si>
    <t>Svislé a kompletní konstrukce</t>
  </si>
  <si>
    <t>22</t>
  </si>
  <si>
    <t>3132341. R</t>
  </si>
  <si>
    <t>Zdivo obkladové lícované z cihel plných - dodatečné kotvení do betonu (10ks/m2) - vč. přikotvení izolantu</t>
  </si>
  <si>
    <t>1327834491</t>
  </si>
  <si>
    <t xml:space="preserve">"KL - stávající cihelná přizdívka"  (40*3,55)/2+(40*2,9)/2</t>
  </si>
  <si>
    <t>23</t>
  </si>
  <si>
    <t>342241161</t>
  </si>
  <si>
    <t>Příčky nebo přizdívky jednoduché z cihel nebo příčkovek pálených na maltu MVC nebo MC plných P 7,5 až P 15 dl. 290 mm (290x140x65 mm) o tl. 65 mm</t>
  </si>
  <si>
    <t>122211766</t>
  </si>
  <si>
    <t>"1.PP" (0,3*2,6)+(0,25*0,6)</t>
  </si>
  <si>
    <t>Komunikace pozemní</t>
  </si>
  <si>
    <t>24</t>
  </si>
  <si>
    <t>564762111.R</t>
  </si>
  <si>
    <t>KA Podklad nebo kryt z kameniva těženého tl 200 mm - tříděné říční kamenivo</t>
  </si>
  <si>
    <t>-486508589</t>
  </si>
  <si>
    <t xml:space="preserve">"sever - ochranná zóna fasády - parkovacích stání"  (0,7*22,5)</t>
  </si>
  <si>
    <t>25</t>
  </si>
  <si>
    <t>566901143</t>
  </si>
  <si>
    <t>Vyspravení podkladu po překopech inženýrských sítí plochy do 15 m2 s rozprostřením a zhutněním kamenivem hrubým drceným tl. 200 mm</t>
  </si>
  <si>
    <t>-1481512954</t>
  </si>
  <si>
    <t xml:space="preserve">"odhad"  50</t>
  </si>
  <si>
    <t>26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</si>
  <si>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</si>
  <si>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</si>
  <si>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-255806475</t>
  </si>
  <si>
    <t xml:space="preserve">"odhad"  20</t>
  </si>
  <si>
    <t>27</t>
  </si>
  <si>
    <t>592451100</t>
  </si>
  <si>
    <t>dlažba skladebná betonová základní 20x10x6 cm přírodní</t>
  </si>
  <si>
    <t>282252517</t>
  </si>
  <si>
    <t>28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</si>
  <si>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</si>
  <si>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</si>
  <si>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-938385792</t>
  </si>
  <si>
    <t xml:space="preserve">"odhad"  30</t>
  </si>
  <si>
    <t>29</t>
  </si>
  <si>
    <t>592451090</t>
  </si>
  <si>
    <t xml:space="preserve">dlažba  skladebná betonová pro komunikace 20x10x8 cm přírodní</t>
  </si>
  <si>
    <t>96651027</t>
  </si>
  <si>
    <t>Úpravy povrchu, podlahy, osazení</t>
  </si>
  <si>
    <t>30</t>
  </si>
  <si>
    <t>612142001</t>
  </si>
  <si>
    <t>Potažení vnitřních ploch pletivem v ploše nebo pruzích, na plném podkladu sklovláknitým vtlačením do tmelu stěn</t>
  </si>
  <si>
    <t>-838056544</t>
  </si>
  <si>
    <t xml:space="preserve">"okno O1 - izolace vnitřního parapetu"  (18*2,4)*0,25</t>
  </si>
  <si>
    <t xml:space="preserve">"okno O2 - izolace vnitřního parapetu"  (7*(3,14*0,45*0,45)/3)*0,25</t>
  </si>
  <si>
    <t xml:space="preserve">"okno O3 - izolace vnitřního parapetu"  (2*2,4)*0,25</t>
  </si>
  <si>
    <t xml:space="preserve">"okno O4 - izolace vnitřního parapetu"  (32*1,6)*0,25</t>
  </si>
  <si>
    <t xml:space="preserve">"okno O5 - izolace vnitřního parapetu"  (32*1,6)*0,25</t>
  </si>
  <si>
    <t xml:space="preserve">"prosklená stěna - izolace vnitřního parapetu"  (40,4*1,2)*0,25</t>
  </si>
  <si>
    <t>31</t>
  </si>
  <si>
    <t>612311131.1</t>
  </si>
  <si>
    <t>Potažení vnitřních stěn vápenným štukem tloušťky do 3 mm - začištění stáv. omítky po omítce nových ostění měněných výplní otvorů</t>
  </si>
  <si>
    <t>565990310</t>
  </si>
  <si>
    <t xml:space="preserve">"ostění otvorů pro okno O1"  18*(2,9+2*0,6)*0,25</t>
  </si>
  <si>
    <t xml:space="preserve">"ostění otvorů pro okno O2"  7*(3,14*0,9)*0,25</t>
  </si>
  <si>
    <t xml:space="preserve">"ostění otvorů pro okno O3"  2*(2,9+2*1,6)*0,25</t>
  </si>
  <si>
    <t xml:space="preserve">"ostění otvorů pro okno O4"  32*(2,9+2*2,4)*0,25</t>
  </si>
  <si>
    <t xml:space="preserve">"ostění otvorů pro okno O5"  32*(2,9+2*2,4)*0,25</t>
  </si>
  <si>
    <t xml:space="preserve">"ostění otvorů pro okno O6"  6*(2,9+2*2,4)*0,25</t>
  </si>
  <si>
    <t xml:space="preserve">"ostění otvorů pro dveře D1/P"  6*(1,6+2*2,1)*0,25</t>
  </si>
  <si>
    <t xml:space="preserve">"ostění otvorů pro dveře D1/L"  7*(1,6+2*2,1)*0,25</t>
  </si>
  <si>
    <t xml:space="preserve">"ostění otvorů pro dveře D2/P"  1*(1,6+2*2,25)*0,25</t>
  </si>
  <si>
    <t xml:space="preserve">"ostění otvorů pro dveře D2/L"  1*(1,6+2*2,25)*0,25</t>
  </si>
  <si>
    <t xml:space="preserve">"ostění otvorů pro dveře D3/P"  1*(2,5+2*2,25)*0,25</t>
  </si>
  <si>
    <t xml:space="preserve">"ostění otvorů pro vrata D4"  2*(2,9+2*2,15)*0,25</t>
  </si>
  <si>
    <t>32</t>
  </si>
  <si>
    <t>612321141</t>
  </si>
  <si>
    <t>Omítka vápenocementová vnitřních ploch nanášená ručně dvouvrstvá, tloušťky jádrové omítky do 10 mm a tloušťky štuku do 3 mm štuková svislých konstrukcí stěn</t>
  </si>
  <si>
    <t>1116881759</t>
  </si>
  <si>
    <t>"1.PP" 2*((0,3*2,6)+(0,25*0,6))</t>
  </si>
  <si>
    <t>33</t>
  </si>
  <si>
    <t>612325302</t>
  </si>
  <si>
    <t>Vápenocementová nebo vápenná omítka ostění nebo nadpraží štuková</t>
  </si>
  <si>
    <t>-957575737</t>
  </si>
  <si>
    <t xml:space="preserve">"ostění otvorů pro okno O1"  18*(2,4+2*0,6)*0,25</t>
  </si>
  <si>
    <t xml:space="preserve">"ostění otvorů pro okno O3"  2*(2,4+2*1,6)*0,25</t>
  </si>
  <si>
    <t xml:space="preserve">"ostění otvorů pro okno O4"  32*(3*2,4)*0,25</t>
  </si>
  <si>
    <t xml:space="preserve">"ostění otvorů pro okno O5"  32*(3*2,4)*0,25</t>
  </si>
  <si>
    <t xml:space="preserve">"ostění otvorů pro okno O6"  6*(3*2,4)*0,25</t>
  </si>
  <si>
    <t xml:space="preserve">"ostění otvorů pro dveře D1/P"  6*(1,1+2*2,1)*0,25</t>
  </si>
  <si>
    <t xml:space="preserve">"ostění otvorů pro dveře D1/L"  7*(1,1+2*2,1)*0,25</t>
  </si>
  <si>
    <t xml:space="preserve">"ostění otvorů pro dveře D2/P"  1*(1,1+2*2,25)*0,25</t>
  </si>
  <si>
    <t xml:space="preserve">"ostění otvorů pro dveře D2/L"  1*(1,1+2*2,25)*0,25</t>
  </si>
  <si>
    <t xml:space="preserve">"ostění otvorů pro dveře D3/P"  1*(2,0+2*2,25)*0,25</t>
  </si>
  <si>
    <t xml:space="preserve">"ostění otvorů pro vrata D4"  2*(2,4+2*2,15)*0,25</t>
  </si>
  <si>
    <t>34</t>
  </si>
  <si>
    <t>619991011</t>
  </si>
  <si>
    <t>Zakrytí vnitřních ploch před znečištěním včetně pozdějšího odkrytí konstrukcí a prvků obalením fólií a přelepením páskou</t>
  </si>
  <si>
    <t>1947035794</t>
  </si>
  <si>
    <t xml:space="preserve">"okno O1"  18*(2,4*0,6)</t>
  </si>
  <si>
    <t xml:space="preserve">"okno O2"  7*(3,14*0,45*0,45)</t>
  </si>
  <si>
    <t xml:space="preserve">"okno O3"  2*(2,4*1,6)</t>
  </si>
  <si>
    <t xml:space="preserve">"okno O4"  32*((0,8*2,4)+(1,6*1,6))</t>
  </si>
  <si>
    <t xml:space="preserve">"okno O5"  32*((0,8*2,4)+(1,6*1,6))</t>
  </si>
  <si>
    <t xml:space="preserve">"okno O6"  6*(2,4*2,4)</t>
  </si>
  <si>
    <t xml:space="preserve">"dveře D1/P"  6*(1,1*2,1)</t>
  </si>
  <si>
    <t xml:space="preserve">"dveře D1/L"  7*(1,1*2,1)</t>
  </si>
  <si>
    <t xml:space="preserve">"dveře D2/P"  1*(1,1*2,25)</t>
  </si>
  <si>
    <t xml:space="preserve">"dveře D2/L"  1*(1,1*2,25)</t>
  </si>
  <si>
    <t xml:space="preserve">"dveře D3/P"  1*(2,0*2,25)</t>
  </si>
  <si>
    <t xml:space="preserve">"vrata D4"  2*(2,4*2,15)</t>
  </si>
  <si>
    <t>35</t>
  </si>
  <si>
    <t>621142001</t>
  </si>
  <si>
    <t>Potažení vnějších ploch pletivem v ploše nebo pruzích, na plném podkladu sklovláknitým vtlačením do tmelu podhledů</t>
  </si>
  <si>
    <t>1001076600</t>
  </si>
  <si>
    <t xml:space="preserve">"balkóny"  5*(65,1*1,0)</t>
  </si>
  <si>
    <t>36</t>
  </si>
  <si>
    <t>621221031</t>
  </si>
  <si>
    <t>Montáž kontaktního zateplení z desek z minerální vlny s podélnou orientací vláken na vnější podhledy, tloušťky desek přes 120 do 160 mm</t>
  </si>
  <si>
    <t>1983152143</t>
  </si>
  <si>
    <t xml:space="preserve">"balkóny"  5*(65,1*0,6)</t>
  </si>
  <si>
    <t>37</t>
  </si>
  <si>
    <t>631515290</t>
  </si>
  <si>
    <t>deska minerální izolační fasádní tl. 120 mm - více viz. PEN</t>
  </si>
  <si>
    <t>936913024</t>
  </si>
  <si>
    <t>195,3*1,02 'Přepočtené koeficientem množství</t>
  </si>
  <si>
    <t>38</t>
  </si>
  <si>
    <t>621251105</t>
  </si>
  <si>
    <t>Montáž kontaktního zateplení Příplatek k cenám za zápustnou montáž kotev s použitím tepelněizolačních zátek na vnější podhledy z minerální vlny</t>
  </si>
  <si>
    <t>857164444</t>
  </si>
  <si>
    <t>39</t>
  </si>
  <si>
    <t>621531021</t>
  </si>
  <si>
    <t>Omítka tenkovrstvá silikonová vnějších ploch probarvená, včetně penetrace podkladu zrnitá, tloušťky 2,0 mm podhledů</t>
  </si>
  <si>
    <t>587888803</t>
  </si>
  <si>
    <t xml:space="preserve">"balkóny"  (5*65,1)*1,6</t>
  </si>
  <si>
    <t>40</t>
  </si>
  <si>
    <t>622121101</t>
  </si>
  <si>
    <t>Zatření spár vnějších povrchů z cihel, cementovou maltou stěn</t>
  </si>
  <si>
    <t>887488131</t>
  </si>
  <si>
    <t>41</t>
  </si>
  <si>
    <t>622142001</t>
  </si>
  <si>
    <t>Potažení vnějších ploch pletivem v ploše nebo pruzích, na plném podkladu sklovláknitým vtlačením do tmelu stěn</t>
  </si>
  <si>
    <t>-1178447326</t>
  </si>
  <si>
    <t xml:space="preserve">"ostění otvorů v tl. izolantu - okno O1"  18*(2,4+2*0,6)*0,16</t>
  </si>
  <si>
    <t xml:space="preserve">"ostění otvorů v tl. izolantu - okno O2"  7*(3,14*0,9)*0,16</t>
  </si>
  <si>
    <t xml:space="preserve">"ostění otvorů v tl. izolantu - okno O3"  2*(2,4+2*1,6)*0,16</t>
  </si>
  <si>
    <t xml:space="preserve">"ostění otvorů v tl. izolantu - okno O4"  32*((0,8+2*2,4)+(1,6+2*1,6))*0,16</t>
  </si>
  <si>
    <t xml:space="preserve">"ostění otvorů v tl. izolantu - okno O5"  32*((0,8*2,4)+(1,6*1,6))*0,16</t>
  </si>
  <si>
    <t xml:space="preserve">"ostění otvorů v tl. izolantu - okno O6"  6*(3*2,4)*0,16</t>
  </si>
  <si>
    <t xml:space="preserve">"ostění otvorů v tl. izolantu - dveře D1/P"  6*(1,1+2*2,1)*0,16</t>
  </si>
  <si>
    <t xml:space="preserve">"ostění otvorů v tl. izolantu - dveře D1/L"  7*(1,1+2*2,1)*0,16</t>
  </si>
  <si>
    <t xml:space="preserve">"ostění otvorů v tl. izolantu - dveře D2/P"  1*(1,1+2*2,25)*0,16</t>
  </si>
  <si>
    <t xml:space="preserve">"ostění otvorů v tl. izolantu - dveře D2/L"  1*(1,1+2*2,25)*0,16</t>
  </si>
  <si>
    <t xml:space="preserve">"ostění otvorů v tl. izolantu - dveře D3/P"  1*(2,0+2*2,25)*0,16</t>
  </si>
  <si>
    <t xml:space="preserve">"ostění otvorů v tl. izolantu - vrata D4"  2*(2,4+2*2,15)*0,16</t>
  </si>
  <si>
    <t xml:space="preserve">"ostění otvorů v tl. izolantu - prosklená stěna"  (40,4+2*7,75)*0,16</t>
  </si>
  <si>
    <t xml:space="preserve">"jih - římsa v tl. izolantu"  (2*40,0)*0,16</t>
  </si>
  <si>
    <t xml:space="preserve">"rohy v tl. izolantu"  (2*14,0+2*13,388)*0,16</t>
  </si>
  <si>
    <t xml:space="preserve">"čelo balkónů"  5*(65,1+2*1,6)*0,2+5*(2*0,6*0,14)</t>
  </si>
  <si>
    <t>42</t>
  </si>
  <si>
    <t>622142001.1</t>
  </si>
  <si>
    <t>Potažení vnějších stěn sklovláknitým pletivem vtlačeným do tenkovrstvé hmoty - parapety</t>
  </si>
  <si>
    <t>1599570895</t>
  </si>
  <si>
    <t xml:space="preserve">"parapety otvorů v tl. izolantu - okno O1"  (18*2,4)*0,16</t>
  </si>
  <si>
    <t xml:space="preserve">"parapety ostění otvorů v tl. izolantu - okno O2"  7*(3,14*0,9)/2*0,16</t>
  </si>
  <si>
    <t xml:space="preserve">"parapety ostění otvorů v tl. izolantu - okno O3"  (2*2,4)*0,16</t>
  </si>
  <si>
    <t xml:space="preserve">"parapety ostění otvorů v tl. izolantu - okno O4"  (32*1,6)*0,16</t>
  </si>
  <si>
    <t xml:space="preserve">"parapety ostění otvorů v tl. izolantu - okno O5"  (32*1,6)*0,16</t>
  </si>
  <si>
    <t xml:space="preserve">"parapety ostění otvorů v tl. izolantu - prosklená stěna"  (40,4*0,16)</t>
  </si>
  <si>
    <t>43</t>
  </si>
  <si>
    <t>622211021</t>
  </si>
  <si>
    <t>Montáž kontaktního zateplení z polystyrenových desek nebo z kombinovaných desek na vnější stěny, tloušťky desek přes 80 do 120 mm</t>
  </si>
  <si>
    <t>844642505</t>
  </si>
  <si>
    <t xml:space="preserve">"jih - sokl, KZS 140mm"  (65,5+2*0,14)*0,3</t>
  </si>
  <si>
    <t xml:space="preserve">"sever - sokl, KZS 140mm"  (0,14+13,69+40,0+13,69+0,14)*0,3</t>
  </si>
  <si>
    <t xml:space="preserve">"západ - sokl, KZS 140mm"  (9,75*0,3)</t>
  </si>
  <si>
    <t xml:space="preserve">"východ - sokl, KZS 140mm"  (10,25*0,3)</t>
  </si>
  <si>
    <t xml:space="preserve">"jih - balkóny, ochrana před odstřikující vodou, KZS 160mm"  5*(65,1*0,3)-64*(0,7*0,3)-6*(2,4*0,3)</t>
  </si>
  <si>
    <t xml:space="preserve">"sever - prosklená stěna, ochrana před odstřikující vodou, KZS 160mm"  (40,0*0,3)+(38,82*0,3)-(1,2*0,3)</t>
  </si>
  <si>
    <t>44</t>
  </si>
  <si>
    <t>283764320</t>
  </si>
  <si>
    <t>deska z extrudovaného polystyrénu 120 mm - více viz. PEN</t>
  </si>
  <si>
    <t>-1740804650</t>
  </si>
  <si>
    <t>149,208*1,02 'Přepočtené koeficientem množství</t>
  </si>
  <si>
    <t>45</t>
  </si>
  <si>
    <t>622221021</t>
  </si>
  <si>
    <t>Montáž kontaktního zateplení z desek z minerální vlny s podélnou orientací vláken na vnější stěny, tloušťky desek přes 80 do 120 mm</t>
  </si>
  <si>
    <t>-1672638995</t>
  </si>
  <si>
    <t>46</t>
  </si>
  <si>
    <t>-1792955345</t>
  </si>
  <si>
    <t>1398,523*1,02 'Přepočtené koeficientem množství</t>
  </si>
  <si>
    <t>47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</si>
  <si>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</si>
  <si>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</si>
  <si>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1714721053</t>
  </si>
  <si>
    <t>48</t>
  </si>
  <si>
    <t>631515180</t>
  </si>
  <si>
    <t>deska izolační minerální kontaktních fasád podélné vlákno λ-0.036 tl. 40 mm</t>
  </si>
  <si>
    <t>1709554403</t>
  </si>
  <si>
    <t>32,11056*0,1632 'Přepočtené koeficientem množství</t>
  </si>
  <si>
    <t>49</t>
  </si>
  <si>
    <t>622222011</t>
  </si>
  <si>
    <t>Montáž kontaktního zateplení vnějšího ostění, nadpraží nebo parapetu z desek z minerální vlny s podélnou nebo kolmou orientací vláken hloubky špalet do 200 mm, tloušťky desek přes 40 do 80 mm</t>
  </si>
  <si>
    <t>1497580491</t>
  </si>
  <si>
    <t xml:space="preserve">"ostění otvoru - prosklená stěna"  (40,4+2*7,75)</t>
  </si>
  <si>
    <t xml:space="preserve">"parapet - prosklená stěna"  40,4</t>
  </si>
  <si>
    <t>50</t>
  </si>
  <si>
    <t>631515190</t>
  </si>
  <si>
    <t>deska izolační minerální kontaktních fasád podélné vlákno λ-0.036 tl. 50 mm</t>
  </si>
  <si>
    <t>1133688991</t>
  </si>
  <si>
    <t xml:space="preserve">"ostění otvoru - prosklená stěna"  (40,4+2*7,75)*0,2</t>
  </si>
  <si>
    <t xml:space="preserve">"parapet - prosklená stěna"  40,4*0,2</t>
  </si>
  <si>
    <t>19,26*1,02 'Přepočtené koeficientem množství</t>
  </si>
  <si>
    <t>51</t>
  </si>
  <si>
    <t>622251001</t>
  </si>
  <si>
    <t>Montáž kontaktního zateplení Příplatek k cenám za montáž pod keramický obklad na vnější stěny</t>
  </si>
  <si>
    <t>-429866867</t>
  </si>
  <si>
    <t xml:space="preserve">"sever - hlavní plocha"  (40,0*3,0)/2+(40,0*3,5)/2</t>
  </si>
  <si>
    <t>52</t>
  </si>
  <si>
    <t>622251101</t>
  </si>
  <si>
    <t>Montáž kontaktního zateplení Příplatek k cenám za zápustnou montáž kotev s použitím tepelněizolačních zátek na vnější stěny z polystyrenu</t>
  </si>
  <si>
    <t>-734050178</t>
  </si>
  <si>
    <t xml:space="preserve">"jih - sokl "  (65,5+2*0,14)*0,3</t>
  </si>
  <si>
    <t xml:space="preserve">"sever - sokl "  (0,14+13,69+40,0+13,69+0,14)*0,3</t>
  </si>
  <si>
    <t xml:space="preserve">"západ - sokl "  (9,75*0,3)</t>
  </si>
  <si>
    <t xml:space="preserve">"východ - sokl "  (10,25*0,3)</t>
  </si>
  <si>
    <t>53</t>
  </si>
  <si>
    <t>622251105</t>
  </si>
  <si>
    <t>Montáž kontaktního zateplení Příplatek k cenám za zápustnou montáž kotev s použitím tepelněizolačních zátek na vnější stěny z minerální vlny</t>
  </si>
  <si>
    <t>797789075</t>
  </si>
  <si>
    <t xml:space="preserve">"jih - hlavní plocha"  (65,5+2*0,16)*13,7 -18*(2,3*0,5)-2*(2,3*1,5)-64*((0,7*2,3)+(1,5*1,5))-6*(2,3*2,3)</t>
  </si>
  <si>
    <t xml:space="preserve">"sever - hlavní plocha"  (0,16+13,525+40,0+13,525+0,16)*(13,4+14,45)/2+(7,8*3,05)-(39,8*7,45)-13*(1,0*2,0)-(1,9*2,15)</t>
  </si>
  <si>
    <t xml:space="preserve">"východ - hlavní plocha"  (10,25*(12,25+13,3)/2)-3*(3,14*0,45*0,45)-(1,0*2,15)</t>
  </si>
  <si>
    <t xml:space="preserve">"západ - hlavní plocha"  (10,25*(16,28+14,6)/2)-4*(3,14*0,45*0,45)-(1,0*2,15)-2*(2,3*2,05)</t>
  </si>
  <si>
    <t xml:space="preserve">"jih - balkóny, ochrana před odstřikující vodou, KZS 160mm (odečet)"  -(5*(65,1*0,3)-64*(0,7*0,3)-6*(2,4*0,3))</t>
  </si>
  <si>
    <t xml:space="preserve">"sever - prosklená stěna, ochrana před odstřikující vodou, KZS 160mm (odečet)"  -((40,0*0,3)+(38,82*0,3)-(1,2*0,3))</t>
  </si>
  <si>
    <t>54</t>
  </si>
  <si>
    <t>622252002</t>
  </si>
  <si>
    <t>Montáž lišt kontaktního zateplení ostatních stěnových, dilatačních apod. lepených do tmelu</t>
  </si>
  <si>
    <t>-1417999716</t>
  </si>
  <si>
    <t xml:space="preserve">"lišta rohová"  1627,8</t>
  </si>
  <si>
    <t xml:space="preserve">"profil parapetní"  200,364</t>
  </si>
  <si>
    <t xml:space="preserve">"profil rohový s prolisem"  663,847</t>
  </si>
  <si>
    <t xml:space="preserve">"profil dilatační stěnový"  29,00</t>
  </si>
  <si>
    <t xml:space="preserve">"okenní začišťovací lišta"  1486,184</t>
  </si>
  <si>
    <t>55</t>
  </si>
  <si>
    <t>590514800</t>
  </si>
  <si>
    <t>lišta rohová Al 10/10 cm s tkaninou bal. 2,5 m</t>
  </si>
  <si>
    <t>-1662558538</t>
  </si>
  <si>
    <t xml:space="preserve">"ostění otvorů v tl. izolantu - okno O1"  (18*(2,4+2*0,6)+18*(2*0,6))</t>
  </si>
  <si>
    <t xml:space="preserve">"ostění otvorů v tl. izolantu - okno O2"  2*(7*(3,14*0,9))</t>
  </si>
  <si>
    <t xml:space="preserve">"ostění otvorů v tl. izolantu - okno O3"  (2*(2,4+2*1,6)+2*(2*1,6))</t>
  </si>
  <si>
    <t xml:space="preserve">"ostění otvorů v tl. izolantu - okno O4"  (32*((0,8+2*2,4)+(1,6+2*1,6))+32*(2*2,4))</t>
  </si>
  <si>
    <t xml:space="preserve">"ostění otvorů v tl. izolantu - okno O5"  (32*((0,8*2,4)+(1,6*1,6))+32*(2*2,4))</t>
  </si>
  <si>
    <t xml:space="preserve">"ostění otvorů v tl. izolantu - okno O6"  (6*(3*2,4)+6*(2*2,4))</t>
  </si>
  <si>
    <t xml:space="preserve">"ostění otvorů v tl. izolantu - dveře D1/P"  (6*(1,1+2*2,1)+6*(2*2,1))</t>
  </si>
  <si>
    <t xml:space="preserve">"ostění otvorů v tl. izolantu - dveře D1/L"  (7*(1,1+2*2,1)+7*(2*2,1))</t>
  </si>
  <si>
    <t xml:space="preserve">"ostění otvorů v tl. izolantu - dveře D2/P"  (1*(1,1+2*2,25)+1*(2*2,25))</t>
  </si>
  <si>
    <t xml:space="preserve">"ostění otvorů v tl. izolantu - dveře D2/L"  (1*(1,1+2*2,25)+1*(2*2,25))</t>
  </si>
  <si>
    <t xml:space="preserve">"ostění otvorů v tl. izolantu - dveře D3/P"  (1*(2,0+2*2,25)+1*(2*2,25))</t>
  </si>
  <si>
    <t xml:space="preserve">"ostění otvorů v tl. izolantu - vrata D4"  (2*(2,4+2*2,15)+2*(2*2,15))</t>
  </si>
  <si>
    <t xml:space="preserve">"ostění otvorů v tl. izolantu - prosklená stěna"  (40,4+2*7,75)</t>
  </si>
  <si>
    <t xml:space="preserve">"rohy v tl. izolantu"  (2*14,0+2*13,388)</t>
  </si>
  <si>
    <t xml:space="preserve">"čelo balkónů"  5*(65,1+2*1,6)</t>
  </si>
  <si>
    <t>1627,8*1,05 'Přepočtené koeficientem množství</t>
  </si>
  <si>
    <t>56</t>
  </si>
  <si>
    <t>590515120</t>
  </si>
  <si>
    <t>profil parapetní se sklovláknitou armovací tkaninou PVC 2 m</t>
  </si>
  <si>
    <t>476692513</t>
  </si>
  <si>
    <t xml:space="preserve">"okno O1"  (18*2,4)</t>
  </si>
  <si>
    <t xml:space="preserve">"okno O2"  (7*(3,14*0,45*0,45)/3)</t>
  </si>
  <si>
    <t xml:space="preserve">"okno O3"  (2*2,4)</t>
  </si>
  <si>
    <t xml:space="preserve">"okno O4"  (32*1,6)</t>
  </si>
  <si>
    <t xml:space="preserve">"okno O5"  (32*1,6)</t>
  </si>
  <si>
    <t xml:space="preserve">"prosklená stěna"  (40,4*1,2)</t>
  </si>
  <si>
    <t>200,36365*1,05 'Přepočtené koeficientem množství</t>
  </si>
  <si>
    <t>57</t>
  </si>
  <si>
    <t>590514740</t>
  </si>
  <si>
    <t>lišta rohový Al s prolisem (standard) délka 2,5 m</t>
  </si>
  <si>
    <t>-903669144</t>
  </si>
  <si>
    <t xml:space="preserve">"nadpraží - okno O1"  (18*2,4)</t>
  </si>
  <si>
    <t xml:space="preserve">"nadpraží - okno O2"  (7*3,14*0,9)*0,7</t>
  </si>
  <si>
    <t xml:space="preserve">"nadpraží - okno O3"  (2*2,4)</t>
  </si>
  <si>
    <t xml:space="preserve">"nadpraží - okno O4"  (32*1,6)</t>
  </si>
  <si>
    <t xml:space="preserve">"nadpraží - okno O5"  (32*1,6)</t>
  </si>
  <si>
    <t xml:space="preserve">"nadpraží - okno O6"  (6*2,4)</t>
  </si>
  <si>
    <t xml:space="preserve">"nadpraží - dveře D1/P"  (6*1,1)</t>
  </si>
  <si>
    <t xml:space="preserve">"nadpraží - dveře D1/L"  (7*1,1)</t>
  </si>
  <si>
    <t xml:space="preserve">"nadpraží - dveře D2/P"  (1*1,1)</t>
  </si>
  <si>
    <t xml:space="preserve">"nadpraží - dveře D2/L"  (1*1,1)</t>
  </si>
  <si>
    <t xml:space="preserve">"nadpraží - dveře D3/P"  (1*2,0)</t>
  </si>
  <si>
    <t xml:space="preserve">"nadpraží - vrata D4"  (2*2,4)</t>
  </si>
  <si>
    <t xml:space="preserve">"nadpraží - prosklená stěna"  40,4</t>
  </si>
  <si>
    <t xml:space="preserve">"jih - nadpraží, římsa"  (2*40,0)</t>
  </si>
  <si>
    <t>663,8474*1,05 'Přepočtené koeficientem množství</t>
  </si>
  <si>
    <t>58</t>
  </si>
  <si>
    <t>590515000</t>
  </si>
  <si>
    <t>profil dilatační stěnový , dl. 2,5 m</t>
  </si>
  <si>
    <t>-930782140</t>
  </si>
  <si>
    <t>(2*14,5)</t>
  </si>
  <si>
    <t>29*1,05 'Přepočtené koeficientem množství</t>
  </si>
  <si>
    <t>59</t>
  </si>
  <si>
    <t>590514760</t>
  </si>
  <si>
    <t>profil okenní začišťovací se sklovláknitou armovací tkaninou 9 mm/2,4 m</t>
  </si>
  <si>
    <t>985747881</t>
  </si>
  <si>
    <t xml:space="preserve">"okno O1"  2*(18*(2,4+2*0,6))</t>
  </si>
  <si>
    <t xml:space="preserve">"okno O2"  2*(7*(3,14*0,9))</t>
  </si>
  <si>
    <t xml:space="preserve">"okno O3"  2*(2*(2,4+2*1,6))</t>
  </si>
  <si>
    <t xml:space="preserve">"okno O4"  2*(32*((0,8+2*2,4)+(1,6+2*1,6)))</t>
  </si>
  <si>
    <t xml:space="preserve">"okno O5"  2*(32*((0,8*2,4)+(1,6*1,6)))</t>
  </si>
  <si>
    <t xml:space="preserve">"okno O6"  2*(6*(3*2,4))</t>
  </si>
  <si>
    <t xml:space="preserve">"dveře D1/P"  2*(6*(1,1+2*2,1))</t>
  </si>
  <si>
    <t xml:space="preserve">"dveře D1/L"  2*(7*(1,1+2*2,1))</t>
  </si>
  <si>
    <t xml:space="preserve">"dveře D2/P"  2*(1*(1,1+2*2,25))</t>
  </si>
  <si>
    <t xml:space="preserve">"dveře D2/L"  2*(1*(1,1+2*2,25))</t>
  </si>
  <si>
    <t xml:space="preserve">"dveře D3/P"  2*(1*(2,0+2*2,25))</t>
  </si>
  <si>
    <t xml:space="preserve">"vrata D4"  2*(2*(2,4+2*2,15))</t>
  </si>
  <si>
    <t xml:space="preserve">"prosklená stěna"  (40,4+2*7,75)</t>
  </si>
  <si>
    <t>1486,184*1,05 'Přepočtené koeficientem množství</t>
  </si>
  <si>
    <t>60</t>
  </si>
  <si>
    <t>622325202</t>
  </si>
  <si>
    <t>Oprava vápenocementové omítky vnějších ploch stupně členitosti 1 štukové stěn, v rozsahu opravované plochy přes 10 do 30%</t>
  </si>
  <si>
    <t>-959073971</t>
  </si>
  <si>
    <t xml:space="preserve">"jih - hlavní plocha"  (65,5*13,7) -18*(2,4*0,6)-2*(2,4*1,6)-64*((0,8*2,4)+(1,6*1,6))-6*(2,4*2,4)</t>
  </si>
  <si>
    <t xml:space="preserve">"sever - hlavní plocha"  (13,525+40,0+13,525)*(13,4+14,45)/2+(7,8*3,05)-(40,0*7,55)-13*(1,1*2,1)-(2,0*2,25)</t>
  </si>
  <si>
    <t xml:space="preserve">"východ - hlavní plocha"  (10,25*(12,25+13,3)/2)-3*(3,14*0,45*0,45)-(1,1*2,25)</t>
  </si>
  <si>
    <t xml:space="preserve">"západ - hlavní plocha"  (10,25*(16,28+14,6)/2)-4*(3,14*0,45*0,45)-(1,1*2,25)-2*(2,4*2,15)</t>
  </si>
  <si>
    <t>61</t>
  </si>
  <si>
    <t>622405R01</t>
  </si>
  <si>
    <t>Výtažné zkoušky pro KZS</t>
  </si>
  <si>
    <t>1555447940</t>
  </si>
  <si>
    <t>62</t>
  </si>
  <si>
    <t>622511111</t>
  </si>
  <si>
    <t>Omítka tenkovrstvá akrylátová vnějších ploch probarvená, včetně penetrace podkladu mozaiková střednězrnná stěn</t>
  </si>
  <si>
    <t>824582862</t>
  </si>
  <si>
    <t xml:space="preserve">"jih - sokl "  (65,5+2*0,5)*0,3</t>
  </si>
  <si>
    <t xml:space="preserve">"sever - sokl "  (0,5+13,69+40,0+13,69+0,5)*0,3</t>
  </si>
  <si>
    <t xml:space="preserve">"západ - sokl "  (9,75*0,9)*0,3</t>
  </si>
  <si>
    <t xml:space="preserve">"východ - sokl "  (10,25*0,5)*0,3</t>
  </si>
  <si>
    <t>63</t>
  </si>
  <si>
    <t>622531021</t>
  </si>
  <si>
    <t>Omítka tenkovrstvá silikonová vnějších ploch probarvená, včetně penetrace podkladu zrnitá, tloušťky 2,0 mm stěn</t>
  </si>
  <si>
    <t>1790102409</t>
  </si>
  <si>
    <t>"KZS MV 160mm" 1398,523</t>
  </si>
  <si>
    <t>"KZS XPS 160mm" (79,89+23,286)</t>
  </si>
  <si>
    <t xml:space="preserve">"ostění v tl. 50mm"  (96,3*0,2)</t>
  </si>
  <si>
    <t>"potaž.vněj.stěn tmelem-tl. izolantu, čela balkónů" 214,071</t>
  </si>
  <si>
    <t>64</t>
  </si>
  <si>
    <t>629991011</t>
  </si>
  <si>
    <t>Zakrytí výplní otvorů a svislých ploch fólií přilepenou lepící páskou - venkovní plochy</t>
  </si>
  <si>
    <t>-563809918</t>
  </si>
  <si>
    <t xml:space="preserve">"prosklená stěna"  (40,4*7,75)</t>
  </si>
  <si>
    <t>65</t>
  </si>
  <si>
    <t>629995101</t>
  </si>
  <si>
    <t>Očištění vnějších ploch tlakovou vodou omytím</t>
  </si>
  <si>
    <t>1584485764</t>
  </si>
  <si>
    <t xml:space="preserve">"ostění prosklené stěny, okenní parapety"  (96,3*0,2)</t>
  </si>
  <si>
    <t>66</t>
  </si>
  <si>
    <t>631311115</t>
  </si>
  <si>
    <t>Mazanina z betonu prostého bez zvýšených nároků na prostředí tl. přes 50 do 80 mm tř. C 20/25</t>
  </si>
  <si>
    <t>1971750003</t>
  </si>
  <si>
    <t xml:space="preserve">"doplnění po výměně dveří - odhad"  15*0,08</t>
  </si>
  <si>
    <t>67</t>
  </si>
  <si>
    <t>631319011</t>
  </si>
  <si>
    <t>Příplatek k cenám mazanin za úpravu povrchu mazaniny přehlazením, mazanina tl. přes 50 do 80 mm</t>
  </si>
  <si>
    <t>-1061346679</t>
  </si>
  <si>
    <t>68</t>
  </si>
  <si>
    <t>631319195</t>
  </si>
  <si>
    <t>Příplatek k cenám mazanin za malou plochu do 5 m2 jednotlivě mazanina tl. přes 50 do 80 mm</t>
  </si>
  <si>
    <t>342689918</t>
  </si>
  <si>
    <t>69</t>
  </si>
  <si>
    <t>632450124</t>
  </si>
  <si>
    <t>Vyrovnávací cementový potěr tl do 50 mm ze suchých směsí provedený v pásu - pod parapet</t>
  </si>
  <si>
    <t>1085020672</t>
  </si>
  <si>
    <t xml:space="preserve">"okno O1"  (18*2,4)*0,25</t>
  </si>
  <si>
    <t xml:space="preserve">"okno O2"  (7*(3,14*0,45*0,45)/3)*0,25</t>
  </si>
  <si>
    <t xml:space="preserve">"okno O3"  (2*2,4)*0,25</t>
  </si>
  <si>
    <t xml:space="preserve">"okno O4"  (32*1,6)*0,25</t>
  </si>
  <si>
    <t xml:space="preserve">"okno O5"  (32*1,6)*0,25</t>
  </si>
  <si>
    <t xml:space="preserve">"prosklená stěna"  (40,4*1,2)*0,25</t>
  </si>
  <si>
    <t>70</t>
  </si>
  <si>
    <t>635111215</t>
  </si>
  <si>
    <t>Násyp pod podlahy ze štěrkopísku se zhutněním - okapový chodník</t>
  </si>
  <si>
    <t>-1291592879</t>
  </si>
  <si>
    <t xml:space="preserve">"jih - okapový chodník"  (65,5+2*0,5)*0,5*0,15</t>
  </si>
  <si>
    <t xml:space="preserve">"sever - okapový chodník"  (0,5+13,69+40,0+13,69+0,5)*0,5*0,15</t>
  </si>
  <si>
    <t xml:space="preserve">"západ - okapový chodník, odvodňovací rošt ZL1"  (9,75*0,9)*0,15</t>
  </si>
  <si>
    <t xml:space="preserve">"východ - okapový chodník"  (10,25*0,5)*0,15</t>
  </si>
  <si>
    <t>71</t>
  </si>
  <si>
    <t>637211121</t>
  </si>
  <si>
    <t>Okapový chodník z dlaždic betonových se zalitím spár cementovou maltou do písku, tl. dlaždic 40 mm</t>
  </si>
  <si>
    <t>-1025691960</t>
  </si>
  <si>
    <t>72</t>
  </si>
  <si>
    <t>637311122</t>
  </si>
  <si>
    <t>Okapový chodník z obrubníků betonových chodníkových se zalitím spár cementovou maltou do lože z betonu prostého, z obrubníků stojatých</t>
  </si>
  <si>
    <t>-1023670128</t>
  </si>
  <si>
    <t xml:space="preserve">"západ - okapový chodník, odvodňovací rošt ZL1"  9,75</t>
  </si>
  <si>
    <t>73</t>
  </si>
  <si>
    <t>6429428.R</t>
  </si>
  <si>
    <t>Osazování zárubní nebo rámů vratových kovových do 10 m2 na montážní pěnu včetně mtž. vratového křídla a el. pohonu - více viz PD</t>
  </si>
  <si>
    <t>494727883</t>
  </si>
  <si>
    <t xml:space="preserve">"vrata D4 240x2150"  2</t>
  </si>
  <si>
    <t>74</t>
  </si>
  <si>
    <t>5534472.R</t>
  </si>
  <si>
    <t>D4 vrata boční posuvná lamelová 240 x 215 cm - rám s ozubenou kolejničkou vč. elektro pohonu - více viz PD</t>
  </si>
  <si>
    <t>-1769510416</t>
  </si>
  <si>
    <t>75</t>
  </si>
  <si>
    <t>644941111</t>
  </si>
  <si>
    <t>VM1 Osazování ventilačních mřížek velikosti do 150 x 150 mm</t>
  </si>
  <si>
    <t>-247705661</t>
  </si>
  <si>
    <t>76</t>
  </si>
  <si>
    <t>5624564. R</t>
  </si>
  <si>
    <t>VM1 mřížka větrací 150x150mm FeZn vč. prodloužení potrubí v tl. izolantu KZS</t>
  </si>
  <si>
    <t>1776243859</t>
  </si>
  <si>
    <t>Souče</t>
  </si>
  <si>
    <t>Ostatní konstrukce a práce-bourání</t>
  </si>
  <si>
    <t>77</t>
  </si>
  <si>
    <t>914111111</t>
  </si>
  <si>
    <t>Montáž svislé dopravní značky základní velikosti do 1 m2 objímkami na sloupky nebo konzoly</t>
  </si>
  <si>
    <t>1822800546</t>
  </si>
  <si>
    <t xml:space="preserve">"DZ - přemístění stávající dopravní značky na fasádě"  1 </t>
  </si>
  <si>
    <t>78</t>
  </si>
  <si>
    <t>404452300</t>
  </si>
  <si>
    <t>sloupek Zn 70 - 350</t>
  </si>
  <si>
    <t>-822374995</t>
  </si>
  <si>
    <t>79</t>
  </si>
  <si>
    <t>91411111.R</t>
  </si>
  <si>
    <t>1408105352</t>
  </si>
  <si>
    <t xml:space="preserve">"DZ - přemístění stávající dopravní značky na fasádě"  1</t>
  </si>
  <si>
    <t>80</t>
  </si>
  <si>
    <t>916001001.R</t>
  </si>
  <si>
    <t>D+MTŽ budky pro rorýse pro zapuštění do KZS - viz výkr. D.1.1 - označení BR</t>
  </si>
  <si>
    <t>-1593497745</t>
  </si>
  <si>
    <t>81</t>
  </si>
  <si>
    <t>916001002.R</t>
  </si>
  <si>
    <t xml:space="preserve">D+MTŽ budky pro rorýse pro zapuštění do KZS - viz výkr. D.1.1 - označení BN_x000d_
</t>
  </si>
  <si>
    <t>-1834934972</t>
  </si>
  <si>
    <t>82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</si>
  <si>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</si>
  <si>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</si>
  <si>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1604587482</t>
  </si>
  <si>
    <t xml:space="preserve">"sever"  (22,65+2*0,5)</t>
  </si>
  <si>
    <t>83</t>
  </si>
  <si>
    <t>592174650</t>
  </si>
  <si>
    <t>obrubník betonový silniční vibrolisovaný 100x15x25 cm</t>
  </si>
  <si>
    <t>-1802857757</t>
  </si>
  <si>
    <t>23,65*1,1 'Přepočtené koeficientem množství</t>
  </si>
  <si>
    <t>84</t>
  </si>
  <si>
    <t>919735123</t>
  </si>
  <si>
    <t>Řezání stávajícího betonového krytu nebo podkladu hloubky přes 100 do 150 mm</t>
  </si>
  <si>
    <t>-1586579103</t>
  </si>
  <si>
    <t xml:space="preserve">"ZL1 - odvodňovací žlab"  9,75</t>
  </si>
  <si>
    <t xml:space="preserve">"ZL2 - odvodňovací žlab"  2*(1,0+0,1)</t>
  </si>
  <si>
    <t>85</t>
  </si>
  <si>
    <t>935113111</t>
  </si>
  <si>
    <t>Osazení odvodňovacího žlabu s krycím roštem polymerbetonového šířky do 200 mm</t>
  </si>
  <si>
    <t>231614698</t>
  </si>
  <si>
    <t xml:space="preserve">"ZL2 - odvodňovací žlab"  1,0</t>
  </si>
  <si>
    <t>86</t>
  </si>
  <si>
    <t>592270050</t>
  </si>
  <si>
    <t>žlab odvodňovací spád dna 0,5%,polymerbeton,100x13 cmx15,5/16 cm</t>
  </si>
  <si>
    <t>60311718</t>
  </si>
  <si>
    <t xml:space="preserve">"ZL1 - odvodňovací žlab"  10</t>
  </si>
  <si>
    <t>87</t>
  </si>
  <si>
    <t>592270220</t>
  </si>
  <si>
    <t>rošt můstkový odvodňovací grafitová tvárná litina 50 x 12,7cm x průřez vtoku 493cm2/m, tř.zatíž.C25 cm 0</t>
  </si>
  <si>
    <t>529664797</t>
  </si>
  <si>
    <t>88</t>
  </si>
  <si>
    <t>592270000</t>
  </si>
  <si>
    <t>žlab odvodňovací spád dna 0,5%,polymerbeton 100x13 cmx15,5/16 cm</t>
  </si>
  <si>
    <t>-187170942</t>
  </si>
  <si>
    <t>89</t>
  </si>
  <si>
    <t>592270210</t>
  </si>
  <si>
    <t>rošt krycí mřížkový 30x20 - pozink.ocel</t>
  </si>
  <si>
    <t>515244827</t>
  </si>
  <si>
    <t>90</t>
  </si>
  <si>
    <t>941111122</t>
  </si>
  <si>
    <t>Montáž lešení řadového trubkového lehkého pracovního s podlahami s provozním zatížením tř. 3 do 200 kg/m2 šířky tř. W09 přes 0,9 do 1,2 m, výšky přes 10 do 25 m</t>
  </si>
  <si>
    <t>-329442105</t>
  </si>
  <si>
    <t>"jih" (65,5+2*0,25+2*1,5)*15,0</t>
  </si>
  <si>
    <t>"sever" (13,525+40,0+13,37+2*0,25+2*1,5)*15,5+(7,5*3,0)</t>
  </si>
  <si>
    <t>"východ" (10,25+2*0,25)*(14,0+15,0)/2</t>
  </si>
  <si>
    <t>"západ" (10,25+2*0,25)*(18,0+16,5)/2</t>
  </si>
  <si>
    <t>91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</si>
  <si>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</si>
  <si>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</si>
  <si>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293235312</t>
  </si>
  <si>
    <t xml:space="preserve">"viz pol. MTŽ lešení"  2489,935*(2*30+2*31)</t>
  </si>
  <si>
    <t>92</t>
  </si>
  <si>
    <t>941111822</t>
  </si>
  <si>
    <t>Demontáž lešení řadového trubkového lehkého pracovního s podlahami s provozním zatížením tř. 3 do 200 kg/m2 šířky tř. W09 přes 0,9 do 1,2 m, výšky přes 10 do 25 m</t>
  </si>
  <si>
    <t>436493506</t>
  </si>
  <si>
    <t>93</t>
  </si>
  <si>
    <t>943211112</t>
  </si>
  <si>
    <t>Montáž lešení prostorového rámového lehkého pracovního s podlahami s provozním zatížením tř. 3 do 200 kg/m2, výšky přes 10 do 25 m</t>
  </si>
  <si>
    <t>-874000727</t>
  </si>
  <si>
    <t xml:space="preserve">"dvorana - pracovní lešení pro montáž dalšího dešť. svodu"  2*(2,0*3,0)*10,5</t>
  </si>
  <si>
    <t>94</t>
  </si>
  <si>
    <t>943211119</t>
  </si>
  <si>
    <t>Montáž lešení prostorového rámového lehkého pracovního s podlahami Příplatek k cenám za půdorysnou plochu do 6 m2</t>
  </si>
  <si>
    <t>417531108</t>
  </si>
  <si>
    <t>95</t>
  </si>
  <si>
    <t>943211212</t>
  </si>
  <si>
    <t>Montáž lešení prostorového rámového lehkého pracovního s podlahami Příplatek za první a každý další den použití lešení k ceně -1112</t>
  </si>
  <si>
    <t>1980522948</t>
  </si>
  <si>
    <t xml:space="preserve">"dvorana - pracovní lešení pro montáž dalšího dešť. svodu"  15*(2*(2,0*3,0)*10,5)</t>
  </si>
  <si>
    <t>96</t>
  </si>
  <si>
    <t>943211812</t>
  </si>
  <si>
    <t>Demontáž lešení prostorového rámového lehkého pracovního s podlahami s provozním zatížením tř. 3 do 200 kg/m2, výšky přes 10 do 25 m</t>
  </si>
  <si>
    <t>-1731423354</t>
  </si>
  <si>
    <t>97</t>
  </si>
  <si>
    <t>943221111</t>
  </si>
  <si>
    <t>Montáž lešení prostorového rámového těžkého pracovního s podlahami s provozním zatížením tř. 4 do 300 kg/m2, výšky do 10 m</t>
  </si>
  <si>
    <t>680324879</t>
  </si>
  <si>
    <t xml:space="preserve">"schodiště sv SC1"  2*(10,5*4,0)*9,8</t>
  </si>
  <si>
    <t xml:space="preserve">"schodiště sv SC2"  2*(10,5*4,0)*9,8</t>
  </si>
  <si>
    <t>98</t>
  </si>
  <si>
    <t>943221211</t>
  </si>
  <si>
    <t>Montáž lešení prostorového rámového těžkého pracovního s podlahami Příplatek za první a každý další den použití lešení k ceně -1111</t>
  </si>
  <si>
    <t>-2088117038</t>
  </si>
  <si>
    <t xml:space="preserve">"schodiště sv SC1"  (10,5*4,0)*9,8*(2*5)</t>
  </si>
  <si>
    <t xml:space="preserve">"schodiště sv SC2"  (10,5*4,0)*9,8*(2*5)</t>
  </si>
  <si>
    <t>99</t>
  </si>
  <si>
    <t>943221811</t>
  </si>
  <si>
    <t>Demontáž lešení prostorového rámového těžkého pracovního s podlahami s provozním zatížením tř. 4 do 300 kg/m2, výšky do 10 m</t>
  </si>
  <si>
    <t>-1592880058</t>
  </si>
  <si>
    <t>100</t>
  </si>
  <si>
    <t>944511111</t>
  </si>
  <si>
    <t>Montáž ochranné sítě zavěšené na konstrukci lešení z textilie z umělých vláken</t>
  </si>
  <si>
    <t>2051285559</t>
  </si>
  <si>
    <t>101</t>
  </si>
  <si>
    <t>944511211</t>
  </si>
  <si>
    <t>Montáž ochranné sítě Příplatek za první a každý další den použití sítě k ceně -1111</t>
  </si>
  <si>
    <t>1828048720</t>
  </si>
  <si>
    <t>102</t>
  </si>
  <si>
    <t>944511811</t>
  </si>
  <si>
    <t>Demontáž ochranné sítě zavěšené na konstrukci lešení z textilie z umělých vláken</t>
  </si>
  <si>
    <t>-1415823496</t>
  </si>
  <si>
    <t>103</t>
  </si>
  <si>
    <t>944711114</t>
  </si>
  <si>
    <t>Montáž záchytné stříšky zřizované současně s lehkým nebo těžkým lešením, šířky přes 2,5 m</t>
  </si>
  <si>
    <t>84601717</t>
  </si>
  <si>
    <t>(7*4,0)</t>
  </si>
  <si>
    <t>104</t>
  </si>
  <si>
    <t>944711214</t>
  </si>
  <si>
    <t>Montáž záchytné stříšky Příplatek za první a každý další den použití záchytné stříšky k ceně -1114</t>
  </si>
  <si>
    <t>1677933696</t>
  </si>
  <si>
    <t>(7*4,0)*(2*30+2*31)</t>
  </si>
  <si>
    <t>105</t>
  </si>
  <si>
    <t>944711814</t>
  </si>
  <si>
    <t>Demontáž záchytné stříšky zřizované současně s lehkým nebo těžkým lešením, šířky přes 2,5 m</t>
  </si>
  <si>
    <t>-980209078</t>
  </si>
  <si>
    <t>106</t>
  </si>
  <si>
    <t>949101111</t>
  </si>
  <si>
    <t>Lešení pomocné pracovní pro objekty pozemních staveb pro zatížení do 150 kg/m2, o výšce lešeňové podlahy do 1,9 m</t>
  </si>
  <si>
    <t>1259230647</t>
  </si>
  <si>
    <t xml:space="preserve">"MTŽ oken"  5*(18*2,9*0,8)+(7*1,2*0,8)</t>
  </si>
  <si>
    <t xml:space="preserve">"MTŽ dveří"  (15*1,5*0,8)+(2,5*0,8)+(2*2,9*0,8)</t>
  </si>
  <si>
    <t>107</t>
  </si>
  <si>
    <t>952901114</t>
  </si>
  <si>
    <t>Vyčištění budov bytové a občanské výstavby v podlaží nad 4 m</t>
  </si>
  <si>
    <t>555522138</t>
  </si>
  <si>
    <t>1950,0</t>
  </si>
  <si>
    <t>108</t>
  </si>
  <si>
    <t>962031132</t>
  </si>
  <si>
    <t>Bourání příček z cihel, tvárnic nebo příčkovek z cihel pálených, plných nebo dutých na maltu vápennou nebo vápenocementovou, tl. do 100 mm</t>
  </si>
  <si>
    <t>-837459004</t>
  </si>
  <si>
    <t xml:space="preserve">"jih - sokl (pod terénem)"  (65,5+2*0,14)*0,6</t>
  </si>
  <si>
    <t xml:space="preserve">"sever - sokl (pod terénem)"  (0,14+13,69+40,0+13,69+0,14)*0,6</t>
  </si>
  <si>
    <t xml:space="preserve">"západ - sokl (pod terénem)"  (9,75*0,6)</t>
  </si>
  <si>
    <t xml:space="preserve">"východ - sokl (pod terénem)"  (10,25*0,6)</t>
  </si>
  <si>
    <t>109</t>
  </si>
  <si>
    <t>965041441.1</t>
  </si>
  <si>
    <t>Bourání podkladů pod dlažby nebo mazanin perlitbetonových tl přes 100 mm pl přes 4 m2</t>
  </si>
  <si>
    <t>-1336688018</t>
  </si>
  <si>
    <t xml:space="preserve">"jižní část"  (65,5*1,6)*(0,25+0,15)/2</t>
  </si>
  <si>
    <t xml:space="preserve">"severní část"  140,00*(0,25+0,15)/2</t>
  </si>
  <si>
    <t>110</t>
  </si>
  <si>
    <t>965042131</t>
  </si>
  <si>
    <t>Bourání mazanin betonových nebo z litého asfaltu tl. do 100 mm, plochy do 4 m2</t>
  </si>
  <si>
    <t>-379600963</t>
  </si>
  <si>
    <t xml:space="preserve">"ZL2 - odvodňovací žlab"  (1,0*0,1)*0,1</t>
  </si>
  <si>
    <t>111</t>
  </si>
  <si>
    <t>967041112.R</t>
  </si>
  <si>
    <t>Odstranění bet. maz. z horního líce parapet. panelu tl. do 50mm</t>
  </si>
  <si>
    <t>-371946634</t>
  </si>
  <si>
    <t>112</t>
  </si>
  <si>
    <t>968062374</t>
  </si>
  <si>
    <t>Vybourání dřevěných rámů oken s křídly, dveřních zárubní, vrat, stěn, ostění nebo obkladů rámů oken s křídly zdvojených, plochy do 1 m2</t>
  </si>
  <si>
    <t>-844351332</t>
  </si>
  <si>
    <t xml:space="preserve">"okno dřevěné kruhové O2"  7*(3,14*0,45*0,45)</t>
  </si>
  <si>
    <t>113</t>
  </si>
  <si>
    <t>968062375</t>
  </si>
  <si>
    <t>Vybourání dřevěných rámů oken s křídly, dveřních zárubní, vrat, stěn, ostění nebo obkladů rámů oken s křídly zdvojených, plochy do 2 m2</t>
  </si>
  <si>
    <t>-1892897836</t>
  </si>
  <si>
    <t xml:space="preserve">"okno dřevěné O1"  18*(2,4*0,6)</t>
  </si>
  <si>
    <t>114</t>
  </si>
  <si>
    <t>968062376</t>
  </si>
  <si>
    <t>Vybourání dřevěných rámů oken s křídly, dveřních zárubní, vrat, stěn, ostění nebo obkladů rámů oken s křídly zdvojených, plochy do 4 m2</t>
  </si>
  <si>
    <t>666666556</t>
  </si>
  <si>
    <t xml:space="preserve">"okno dřevěné O3"  2*(2,4*1,6) </t>
  </si>
  <si>
    <t>115</t>
  </si>
  <si>
    <t>968062377</t>
  </si>
  <si>
    <t>Vybourání dřevěných rámů oken s křídly, dveřních zárubní, vrat, stěn, ostění nebo obkladů rámů oken s křídly zdvojených, plochy přes 4 m2</t>
  </si>
  <si>
    <t>-52910236</t>
  </si>
  <si>
    <t xml:space="preserve">"balkónová sestava dřevěná O4"  32*((1,6*1,6)+(0,8*2,4)) </t>
  </si>
  <si>
    <t xml:space="preserve">"balkónová sestava dřevěná O5"  32*((1,6*1,6)+(0,8*2,4)) </t>
  </si>
  <si>
    <t xml:space="preserve">"balkónová sestava dřevěná O6"  6*(2,4*2,4) </t>
  </si>
  <si>
    <t>116</t>
  </si>
  <si>
    <t>968062455</t>
  </si>
  <si>
    <t>Vybourání dřevěných rámů oken s křídly, dveřních zárubní, vrat, stěn, ostění nebo obkladů dveřních zárubní, plochy do 2 m2</t>
  </si>
  <si>
    <t>-499260555</t>
  </si>
  <si>
    <t xml:space="preserve">"dveře dřevěné vstupní D1/L"  7*(0,9*2,0) </t>
  </si>
  <si>
    <t xml:space="preserve">"dveře dřevěné vstupní D1/P"  6*(0,9*2,0) </t>
  </si>
  <si>
    <t xml:space="preserve">"dveře dřevěné vstupní D2/P"  (0,9*2,15) </t>
  </si>
  <si>
    <t xml:space="preserve">"dveře dřevěné vstupní D2/L"  (0,9*2,15) </t>
  </si>
  <si>
    <t>117</t>
  </si>
  <si>
    <t>968062456</t>
  </si>
  <si>
    <t>Vybourání dřevěných rámů oken s křídly, dveřních zárubní, vrat, stěn, ostění nebo obkladů dveřních zárubní, plochy přes 2 m2</t>
  </si>
  <si>
    <t>976060441</t>
  </si>
  <si>
    <t xml:space="preserve">"dveře dřevěné vstupní D3/P"  (1,8*2,15)</t>
  </si>
  <si>
    <t>118</t>
  </si>
  <si>
    <t>968062558</t>
  </si>
  <si>
    <t>Vybourání dřevěných rámů oken s křídly, dveřních zárubní, vrat, stěn, ostění nebo obkladů vrat, plochy do 5 m2</t>
  </si>
  <si>
    <t>-129292054</t>
  </si>
  <si>
    <t xml:space="preserve">"vrata dřevěná dvoukřídlová D4"  2*(2,4*2,15)</t>
  </si>
  <si>
    <t>119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</si>
  <si>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</si>
  <si>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</si>
  <si>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-1732031350</t>
  </si>
  <si>
    <t xml:space="preserve">"VE otvor ptoosazení ventilátoru - místn.č. 1.07"  1</t>
  </si>
  <si>
    <t>120</t>
  </si>
  <si>
    <t>974032. R</t>
  </si>
  <si>
    <t>Vysekání (vybourání) stávajících instalačních rozvodů ze zdiva a omítky hl do 50 mm š 70 mm</t>
  </si>
  <si>
    <t>-1773792626</t>
  </si>
  <si>
    <t>"HR - stávající hromosvod na fasádě" (12,8+14,8+14,3+14,9)</t>
  </si>
  <si>
    <t>121</t>
  </si>
  <si>
    <t>976073111.R</t>
  </si>
  <si>
    <t>Vybourání větracích mřížek fasádních plochy do 0,04 m2 ze zdiva cihelného nebo betonového</t>
  </si>
  <si>
    <t>-628320231</t>
  </si>
  <si>
    <t xml:space="preserve">"VM1 fasádní větrací mřížka 150x150mm"  42</t>
  </si>
  <si>
    <t>122</t>
  </si>
  <si>
    <t>977151123.1</t>
  </si>
  <si>
    <t>Jádrové vrty diamantovými korunkami do stavebních materiálů (železobetonu, betonu, cihel, obkladů, dlažeb, kamene) průměru přes 130 do 150 mm</t>
  </si>
  <si>
    <t>-720748988</t>
  </si>
  <si>
    <t xml:space="preserve">"SV - nová trasa pro dešťové potrubí"  (2*5*0,35)</t>
  </si>
  <si>
    <t xml:space="preserve">"VP - doplnění dešťové vpusti"  (1*0,35)</t>
  </si>
  <si>
    <t>123</t>
  </si>
  <si>
    <t>978013191</t>
  </si>
  <si>
    <t>Otlučení vápenných nebo vápenocementových omítek vnitřních ploch stěn s vyškrabáním spar, s očištěním zdiva, v rozsahu přes 50 do 100 %</t>
  </si>
  <si>
    <t>512232816</t>
  </si>
  <si>
    <t>124</t>
  </si>
  <si>
    <t>978015341</t>
  </si>
  <si>
    <t>Otlučení vápenných nebo vápenocementových omítek vnějších ploch s vyškrabáním spar a s očištěním zdiva stupně členitosti 1 a 2, v rozsahu přes 10 do 30 %</t>
  </si>
  <si>
    <t>-575222213</t>
  </si>
  <si>
    <t>Přesun hmot</t>
  </si>
  <si>
    <t>125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</si>
  <si>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</si>
  <si>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</si>
  <si>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-320536320</t>
  </si>
  <si>
    <t>997</t>
  </si>
  <si>
    <t>Přesun sutě</t>
  </si>
  <si>
    <t>126</t>
  </si>
  <si>
    <t>997002611</t>
  </si>
  <si>
    <t>Nakládání suti a vybouraných hmot na dopravní prostředek pro vodorovné přemístění</t>
  </si>
  <si>
    <t>-1070205930</t>
  </si>
  <si>
    <t>127</t>
  </si>
  <si>
    <t>997013117</t>
  </si>
  <si>
    <t>Vnitrostaveništní doprava suti a vybouraných hmot vodorovně do 50 m svisle s použitím mechanizace pro budovy a haly výšky přes 21 do 24 m</t>
  </si>
  <si>
    <t>1285100810</t>
  </si>
  <si>
    <t>128</t>
  </si>
  <si>
    <t>997013501</t>
  </si>
  <si>
    <t>Odvoz suti a vybouraných hmot na skládku nebo meziskládku se složením, na vzdálenost do 1 km</t>
  </si>
  <si>
    <t>-1990870491</t>
  </si>
  <si>
    <t>129</t>
  </si>
  <si>
    <t>997013509</t>
  </si>
  <si>
    <t>Odvoz suti a vybouraných hmot na skládku nebo meziskládku se složením, na vzdálenost Příplatek k ceně za každý další i započatý 1 km přes 1 km</t>
  </si>
  <si>
    <t>1165467313</t>
  </si>
  <si>
    <t>218,974*10 'Přepočtené koeficientem množství</t>
  </si>
  <si>
    <t>130</t>
  </si>
  <si>
    <t>979999999</t>
  </si>
  <si>
    <t>Poplatek za skládku - čistá stavební suť</t>
  </si>
  <si>
    <t>2145249307</t>
  </si>
  <si>
    <t>201,581*0,9</t>
  </si>
  <si>
    <t>131</t>
  </si>
  <si>
    <t>989999999</t>
  </si>
  <si>
    <t>Poplatek za skládku - nebezpečný odpad</t>
  </si>
  <si>
    <t>624703529</t>
  </si>
  <si>
    <t>201,581*0,1</t>
  </si>
  <si>
    <t>PSV</t>
  </si>
  <si>
    <t>711</t>
  </si>
  <si>
    <t>Izolace proti vodě, vlhkosti a plynům</t>
  </si>
  <si>
    <t>132</t>
  </si>
  <si>
    <t>711161302</t>
  </si>
  <si>
    <t>Izolace proti zemní vlhkosti nopovými foliemi [FONDALINE] základů nebo stěn pro běžné podmínky tloušťky 0,4 mm, šířky 1,0 m</t>
  </si>
  <si>
    <t>1677212296</t>
  </si>
  <si>
    <t xml:space="preserve">"jih - sokl (ochrana KZS pod terénem)"  (65,5+2*0,14)*0,6</t>
  </si>
  <si>
    <t xml:space="preserve">"sever - sokl (ochrana KZS pod terénem)"  (0,14+13,69+40,0+13,69+0,14)*0,6</t>
  </si>
  <si>
    <t xml:space="preserve">"západ - sokl (ochrana KZS pod terénem)"  (9,75*0,6)</t>
  </si>
  <si>
    <t xml:space="preserve">"východ - sokl (ochrana KZS pod terénem)"  (10,25*0,6)</t>
  </si>
  <si>
    <t>133</t>
  </si>
  <si>
    <t>998711103</t>
  </si>
  <si>
    <t>Přesun hmot pro izolace proti vodě, vlhkosti a plynům stanovený z hmotnosti přesunovaného materiálu vodorovná dopravní vzdálenost do 50 m v objektech výšky přes 12 do 60 m</t>
  </si>
  <si>
    <t>893784991</t>
  </si>
  <si>
    <t>712</t>
  </si>
  <si>
    <t>Povlakové krytiny</t>
  </si>
  <si>
    <t>134</t>
  </si>
  <si>
    <t>712300831.1</t>
  </si>
  <si>
    <t>Odstranění povlakové krytiny střech do 10° jednovrstvé - PVC střešní folie</t>
  </si>
  <si>
    <t>-1793839409</t>
  </si>
  <si>
    <t xml:space="preserve">"jižní část"  ((65,5*1,6)+(2*1,3+65,1)*0,3)</t>
  </si>
  <si>
    <t xml:space="preserve">"severní část"  140,00+(40,0+38,82)*0,3+(2,0+2*2,1)*0,8</t>
  </si>
  <si>
    <t>135</t>
  </si>
  <si>
    <t>712300831.2</t>
  </si>
  <si>
    <t>Odstranění povlakové krytiny střech do 10° jednovrstvé - podkladní geotextilie</t>
  </si>
  <si>
    <t>981321000</t>
  </si>
  <si>
    <t>136</t>
  </si>
  <si>
    <t>712300831.3</t>
  </si>
  <si>
    <t>Odstranění povlakové krytiny střech do 10° jednovrstvé - separační vrstva A400H</t>
  </si>
  <si>
    <t>823638472</t>
  </si>
  <si>
    <t xml:space="preserve">"jižní část"  (65,5*1,6)</t>
  </si>
  <si>
    <t xml:space="preserve">"severní část"  140,00</t>
  </si>
  <si>
    <t>137</t>
  </si>
  <si>
    <t>712341001.R</t>
  </si>
  <si>
    <t>Výtažné zkoušky pro povlakové krytiny - foliové střechy</t>
  </si>
  <si>
    <t>577614491</t>
  </si>
  <si>
    <t>138</t>
  </si>
  <si>
    <t>7123617. R</t>
  </si>
  <si>
    <t>Provedení povlakové krytiny střech plochých do 10 st. fólií položenou volně s přilepením spojů</t>
  </si>
  <si>
    <t>-453927879</t>
  </si>
  <si>
    <t>139</t>
  </si>
  <si>
    <t>2832929. R</t>
  </si>
  <si>
    <t>parozábrana - lepená folie (dtto stávající - více viz.PD)</t>
  </si>
  <si>
    <t>-1884165837</t>
  </si>
  <si>
    <t>26,143*1,15 'Přepočtené koeficientem množství</t>
  </si>
  <si>
    <t>140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</si>
  <si>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</si>
  <si>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</si>
  <si>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-136019557</t>
  </si>
  <si>
    <t>141</t>
  </si>
  <si>
    <t>283220120.R</t>
  </si>
  <si>
    <t>fólie hydroizolační střešní mPVC ke kotvení tl 1,8 mm š 1300 mm šedá</t>
  </si>
  <si>
    <t>-1724550108</t>
  </si>
  <si>
    <t>293,716*1,15 'Přepočtené koeficientem množství</t>
  </si>
  <si>
    <t>142</t>
  </si>
  <si>
    <t>712372109.R</t>
  </si>
  <si>
    <t>Povlak krytiny - opracování střešního úžlabí vč. vytvarování izolantu</t>
  </si>
  <si>
    <t>60788957</t>
  </si>
  <si>
    <t>(2*2,0)+65,0</t>
  </si>
  <si>
    <t>143</t>
  </si>
  <si>
    <t>712363115</t>
  </si>
  <si>
    <t>Provedení povlakové krytiny střech plochých do 10 st. fólií ostatní činnosti při pokládání hydroizolačních fólií (materiál ve specifikaci) zaizolování prostupů střešní rovinou kruhový průřez, průměr do 300 mm</t>
  </si>
  <si>
    <t>-2010735569</t>
  </si>
  <si>
    <t>144</t>
  </si>
  <si>
    <t>712363312</t>
  </si>
  <si>
    <t>Povlakové krytiny střech do 10° fóliové plechy délky 2 m koutová lišta vnitřní rš 100 mm</t>
  </si>
  <si>
    <t>2028386678</t>
  </si>
  <si>
    <t>((38,53+41,48)+(2*2,4+2,8)+(2*(65,34+1,72)))/2</t>
  </si>
  <si>
    <t>145</t>
  </si>
  <si>
    <t>712363313</t>
  </si>
  <si>
    <t>Povlakové krytiny střech do 10° fóliové plechy délky 2 m koutová lišta vnější rš 100 mm</t>
  </si>
  <si>
    <t>1307108816</t>
  </si>
  <si>
    <t>146</t>
  </si>
  <si>
    <t>712363314</t>
  </si>
  <si>
    <t>Povlakové krytiny střech do 10° fóliové plechy délky 2 m stěnová lišta vyhnutá rš 71 mm</t>
  </si>
  <si>
    <t>-1404824149</t>
  </si>
  <si>
    <t>(2*2,4+2,8)/2</t>
  </si>
  <si>
    <t>147</t>
  </si>
  <si>
    <t>712363318</t>
  </si>
  <si>
    <t>Povlakové krytiny střech do 10° fóliové plechy délky 2 m závětrná lišta rš 250 mm</t>
  </si>
  <si>
    <t>1321304555</t>
  </si>
  <si>
    <t>(41,48+65,34+2*+1,72)/2</t>
  </si>
  <si>
    <t>148</t>
  </si>
  <si>
    <t>712391171</t>
  </si>
  <si>
    <t>Provedení povlakové krytiny střech do 10° podkladní textilní vrstvy</t>
  </si>
  <si>
    <t>-284070535</t>
  </si>
  <si>
    <t>149</t>
  </si>
  <si>
    <t>693111460</t>
  </si>
  <si>
    <t>textilie 300 g/m2 do š 8,8 m</t>
  </si>
  <si>
    <t>-1731739982</t>
  </si>
  <si>
    <t>150</t>
  </si>
  <si>
    <t>712998001.R</t>
  </si>
  <si>
    <t>DMTŽ stávající střešní vpusti</t>
  </si>
  <si>
    <t>-238300137</t>
  </si>
  <si>
    <t>1+2</t>
  </si>
  <si>
    <t>151</t>
  </si>
  <si>
    <t>712999000.R</t>
  </si>
  <si>
    <t>D+MTŽ střešní vpusť 2 dílná vč. napojení na stáv. kanal. svod</t>
  </si>
  <si>
    <t>-1564065121</t>
  </si>
  <si>
    <t>2+2</t>
  </si>
  <si>
    <t>152</t>
  </si>
  <si>
    <t>712999001.R</t>
  </si>
  <si>
    <t>D+MTŽ kotvícího bodu pro bezpečný pohyb osob po střeše při její údržbě</t>
  </si>
  <si>
    <t>1840304933</t>
  </si>
  <si>
    <t>153</t>
  </si>
  <si>
    <t>712999002.R</t>
  </si>
  <si>
    <t>512</t>
  </si>
  <si>
    <t>1374320299</t>
  </si>
  <si>
    <t>154</t>
  </si>
  <si>
    <t>762512255</t>
  </si>
  <si>
    <t>Montáž kce podkladové z desek dřevoštěpkových-pod oplechování</t>
  </si>
  <si>
    <t>692669899</t>
  </si>
  <si>
    <t xml:space="preserve">"jižní část"  (65,5+2*1,6)*0,5</t>
  </si>
  <si>
    <t xml:space="preserve">"severní část"  (40,0+38,82)*0,5</t>
  </si>
  <si>
    <t>155</t>
  </si>
  <si>
    <t>607262360</t>
  </si>
  <si>
    <t>deska dřevoštěpková OSB ostrá hrana nebroušená 2500x1250x10 mm</t>
  </si>
  <si>
    <t>-1694180274</t>
  </si>
  <si>
    <t>73,76*1,1 'Přepočtené koeficientem množství</t>
  </si>
  <si>
    <t>156</t>
  </si>
  <si>
    <t>998712103</t>
  </si>
  <si>
    <t>Přesun hmot pro krytiny povlakové v objektech v do 24 m</t>
  </si>
  <si>
    <t>-525596019</t>
  </si>
  <si>
    <t>713</t>
  </si>
  <si>
    <t>Izolace tepelné</t>
  </si>
  <si>
    <t>157</t>
  </si>
  <si>
    <t>713111111</t>
  </si>
  <si>
    <t>Montáž tepelné izolace stropů rohožemi, pásy, dílci, deskami, bloky (izolační materiál ve specifikaci) vrchem bez překrytí lepenkou kladenými volně</t>
  </si>
  <si>
    <t>2066662202</t>
  </si>
  <si>
    <t xml:space="preserve">"podkroví - dodatečné zateplení stropu nad 4.NP"  (65,34*11,5)</t>
  </si>
  <si>
    <t>158</t>
  </si>
  <si>
    <t>631667550</t>
  </si>
  <si>
    <t>pás tepelný pro všechny druhy nezatížených izolací tl.120 mm</t>
  </si>
  <si>
    <t>-1192113690</t>
  </si>
  <si>
    <t>751,41*1,02 'Přepočtené koeficientem množství</t>
  </si>
  <si>
    <t>159</t>
  </si>
  <si>
    <t>713131145</t>
  </si>
  <si>
    <t>Montáž tepelné izolace stěn rohožemi, pásy, deskami, dílci, bloky (izolační materiál ve specifikaci) lepením bodově</t>
  </si>
  <si>
    <t>-4663817</t>
  </si>
  <si>
    <t>"soklová část - pod terénem"</t>
  </si>
  <si>
    <t>"izolace vnitřního parapetu"</t>
  </si>
  <si>
    <t>160</t>
  </si>
  <si>
    <t>-11104757</t>
  </si>
  <si>
    <t>92,064*1,02 'Přepočtené koeficientem množství</t>
  </si>
  <si>
    <t>161</t>
  </si>
  <si>
    <t>283764280</t>
  </si>
  <si>
    <t>deska z extrudovaného polystyrénu XPS 500 SF 50 mm</t>
  </si>
  <si>
    <t>850054185</t>
  </si>
  <si>
    <t>50,0909125*1,02 'Přepočtené koeficientem množství</t>
  </si>
  <si>
    <t>162</t>
  </si>
  <si>
    <t>713131151</t>
  </si>
  <si>
    <t>Montáž tepelné izolace stěn rohožemi, pásy, deskami, dílci, bloky (izolační materiál ve specifikaci) vložením jednovrstvě</t>
  </si>
  <si>
    <t>1449496203</t>
  </si>
  <si>
    <t xml:space="preserve">"komín - nadstřešní část - MV, boky komína"  2*(2,7+0,9)*1,3</t>
  </si>
  <si>
    <t xml:space="preserve">"komín - nadstřešní část -XPS, hlava komína"  (2,7*0,9)</t>
  </si>
  <si>
    <t>163</t>
  </si>
  <si>
    <t>631667530</t>
  </si>
  <si>
    <t>pás tepelný pro všechny druhy nezatížených izolací tl.100 mm</t>
  </si>
  <si>
    <t>610834006</t>
  </si>
  <si>
    <t>9,36*1,02 'Přepočtené koeficientem množství</t>
  </si>
  <si>
    <t>164</t>
  </si>
  <si>
    <t>283763820</t>
  </si>
  <si>
    <t>deska z polystyrénu XPS, hrana polodrážková a hladký povrch s vyšší odolností 1250 x 600 x 100 mm</t>
  </si>
  <si>
    <t>195120555</t>
  </si>
  <si>
    <t>2,43*1,02 'Přepočtené koeficientem množství</t>
  </si>
  <si>
    <t>165</t>
  </si>
  <si>
    <t>713140841</t>
  </si>
  <si>
    <t>Odstranění tepelné izolace běžných stavebních konstrukcí z rohoží, pásů, dílců, desek, bloků střech plochých nadstřešních izolací připevněných do 100 mm šrouby z polystyrenu, tloušťky izolace</t>
  </si>
  <si>
    <t>-1154126753</t>
  </si>
  <si>
    <t xml:space="preserve">"jižní část - hlavní plocha"  (65,5*0,8)</t>
  </si>
  <si>
    <t xml:space="preserve">"severní část - atika"  (40,0+38,82)*0,3+(2,0+2*2,1)*0,8</t>
  </si>
  <si>
    <t>166</t>
  </si>
  <si>
    <t>713140843</t>
  </si>
  <si>
    <t>Odstranění tepelné izolace běžných stavebních konstrukcí z rohoží, pásů, dílců, desek, bloků střech plochých nadstřešních izolací připevněných přes 100 mm šrouby z polystyrenu, tloušťky izolace</t>
  </si>
  <si>
    <t>614416965</t>
  </si>
  <si>
    <t xml:space="preserve">"severní část - hlavní plocha"  140</t>
  </si>
  <si>
    <t>167</t>
  </si>
  <si>
    <t>713141162</t>
  </si>
  <si>
    <t>Montáž tepelné izolace střech plochých rohožemi, pásy, deskami, dílci, bloky (izolační materiál ve specifikaci) přišroubovanými šrouby tl. izolace do 130 mm budovy výšky do 20 m okrajové pole</t>
  </si>
  <si>
    <t>-1722491490</t>
  </si>
  <si>
    <t xml:space="preserve">"střešní atika"  (41,4*0,62)+(38,2*0,5)</t>
  </si>
  <si>
    <t>168</t>
  </si>
  <si>
    <t>283763710</t>
  </si>
  <si>
    <t>deska z polystyrénu XPS, hrana rovná, polo či pero drážka a hladký povrch 1250 x 600 x 80 mm</t>
  </si>
  <si>
    <t>1667568055</t>
  </si>
  <si>
    <t>44,768*1,02 'Přepočtené koeficientem množství</t>
  </si>
  <si>
    <t>169</t>
  </si>
  <si>
    <t>71314117.R</t>
  </si>
  <si>
    <t>Montáž izolace tepelné střech plochých - spádové klíny</t>
  </si>
  <si>
    <t>-1970533994</t>
  </si>
  <si>
    <t xml:space="preserve">"sever"  (140+(41,48*0,35)+(38,53*0,35))*0,36</t>
  </si>
  <si>
    <t xml:space="preserve">"jih"  ((65,34*1,72)+(65,34+2*1,72)*0,3)*0,06</t>
  </si>
  <si>
    <t>170</t>
  </si>
  <si>
    <t>2837653.R</t>
  </si>
  <si>
    <t>spádové klíny pro tepelné izolace střech plochých PIR - více viz. PEN</t>
  </si>
  <si>
    <t>1296596101</t>
  </si>
  <si>
    <t>68,462388*1,02 'Přepočtené koeficientem množství</t>
  </si>
  <si>
    <t>171</t>
  </si>
  <si>
    <t>713141172</t>
  </si>
  <si>
    <t>Montáž tepelné izolace střech plochých rohožemi, pásy, deskami, dílci, bloky (izolační materiál ve specifikaci) přišroubovanými šrouby tl. izolace přes 130 do 170 mm budovy výšky do 20 m okrajové pole</t>
  </si>
  <si>
    <t>2089129294</t>
  </si>
  <si>
    <t xml:space="preserve">"sever"  140+(41,48*0,35)+(38,53*0,35)</t>
  </si>
  <si>
    <t xml:space="preserve">"jih"  (65,34*1,72)+(65,34+2*1,72)*0,3</t>
  </si>
  <si>
    <t>172</t>
  </si>
  <si>
    <t>2837652.R</t>
  </si>
  <si>
    <t>deska izolační pro střešní PIR tl.100 mm - více viz. PEN</t>
  </si>
  <si>
    <t>1802231958</t>
  </si>
  <si>
    <t>301,0223*1,02 'Přepočtené koeficientem množství</t>
  </si>
  <si>
    <t>173</t>
  </si>
  <si>
    <t>998713103</t>
  </si>
  <si>
    <t>Přesun hmot pro izolace tepelné v objektech v do 24 m</t>
  </si>
  <si>
    <t>-2098539987</t>
  </si>
  <si>
    <t>721</t>
  </si>
  <si>
    <t>Zdravotechnika - vnitřní kanalizace</t>
  </si>
  <si>
    <t>174</t>
  </si>
  <si>
    <t>72110090.R</t>
  </si>
  <si>
    <t>Opravy potrubí hrdlového přetěsnění hrdla odpadního potrubí přes 200 do DN 300</t>
  </si>
  <si>
    <t>-1951005811</t>
  </si>
  <si>
    <t xml:space="preserve">"SV - dešťové potrubí"  2</t>
  </si>
  <si>
    <t>175</t>
  </si>
  <si>
    <t>721140806</t>
  </si>
  <si>
    <t>Demontáž potrubí z litinových trub odpadních nebo dešťových přes 100 do DN 200</t>
  </si>
  <si>
    <t>-2059067389</t>
  </si>
  <si>
    <t xml:space="preserve">"SV - stávající dešťové potrubí"  2*13,5</t>
  </si>
  <si>
    <t>176</t>
  </si>
  <si>
    <t>72117340. R</t>
  </si>
  <si>
    <t>Potrubí z plastových trub PVC [KG Systém] SN4 svodné (ležaté) DN 150</t>
  </si>
  <si>
    <t>1694977033</t>
  </si>
  <si>
    <t xml:space="preserve">"vnitřní svodové dešťové potrubí  (dvorana)"  1</t>
  </si>
  <si>
    <t>177</t>
  </si>
  <si>
    <t>72117341. R</t>
  </si>
  <si>
    <t>1612542848</t>
  </si>
  <si>
    <t xml:space="preserve">"severní část foliové střechy"  2</t>
  </si>
  <si>
    <t xml:space="preserve">"jižní část foliové střechy"  2</t>
  </si>
  <si>
    <t>178</t>
  </si>
  <si>
    <t>721173402.R</t>
  </si>
  <si>
    <t>Potrubí z plastových trub PVC [KG Systém] SN4 svodné (ležaté) DN 125</t>
  </si>
  <si>
    <t>1019847587</t>
  </si>
  <si>
    <t xml:space="preserve">"SV - nové dešťové potrubí"  2*13,5</t>
  </si>
  <si>
    <t>179</t>
  </si>
  <si>
    <t>721242116</t>
  </si>
  <si>
    <t>Lapače střešních splavenin z polypropylenu (PP) DN 125 [HL 600/2]</t>
  </si>
  <si>
    <t>1122024254</t>
  </si>
  <si>
    <t>743</t>
  </si>
  <si>
    <t xml:space="preserve">Elektromontáže </t>
  </si>
  <si>
    <t>180</t>
  </si>
  <si>
    <t>743001 R1</t>
  </si>
  <si>
    <t>SV1 demontáž stávajícího venkovního nástěnného svítidla</t>
  </si>
  <si>
    <t>736253084</t>
  </si>
  <si>
    <t>181</t>
  </si>
  <si>
    <t>743002 R2</t>
  </si>
  <si>
    <t>EL1 venkovní zásuvka 220V - úprava v návaznosti na aplikovaný KZS</t>
  </si>
  <si>
    <t>2136621080</t>
  </si>
  <si>
    <t xml:space="preserve">"EL1 venkovní ložiová zásuvka"  4*18</t>
  </si>
  <si>
    <t>182</t>
  </si>
  <si>
    <t>743003R3</t>
  </si>
  <si>
    <t>IT dodatečné zatrubkování stávajících slaboproudových rozvodů po fasádě</t>
  </si>
  <si>
    <t>-741721887</t>
  </si>
  <si>
    <t xml:space="preserve">"IT internet"  15,0</t>
  </si>
  <si>
    <t>183</t>
  </si>
  <si>
    <t>743004R4</t>
  </si>
  <si>
    <t>SG Dmtž+Mtž stáv. světlené signalizace v návaznosti na tl. izolantu aplikovaného KZS</t>
  </si>
  <si>
    <t>2119003322</t>
  </si>
  <si>
    <t>184</t>
  </si>
  <si>
    <t>743005R5</t>
  </si>
  <si>
    <t>SA Dmtž+Mtž stáv. satelitních antén na zábradlí lodžií vč. nastavení signálu</t>
  </si>
  <si>
    <t>-741585266</t>
  </si>
  <si>
    <t xml:space="preserve">"jih"  40</t>
  </si>
  <si>
    <t>185</t>
  </si>
  <si>
    <t>743011 R2</t>
  </si>
  <si>
    <t xml:space="preserve">HR DMTŽ stávajícího hromosvodu vedeného v drážce </t>
  </si>
  <si>
    <t>-1446163999</t>
  </si>
  <si>
    <t xml:space="preserve">"HR stávající hromosvod na fasádě"  (12,8+14,8+14,3+14,9)</t>
  </si>
  <si>
    <t>186</t>
  </si>
  <si>
    <t>743621120</t>
  </si>
  <si>
    <t>Montáž hromosvodného vedení svodových drátů nebo lan s podpěrami, D přes 10 mm</t>
  </si>
  <si>
    <t>285308700</t>
  </si>
  <si>
    <t xml:space="preserve">"HR hromosvod na fasádě - připojení ocel. kcí"  (8*1,5)+2*(4*2,0)</t>
  </si>
  <si>
    <t xml:space="preserve">"HR - hromosvod v ploše střešního pláště (odhad)"  20</t>
  </si>
  <si>
    <t>187</t>
  </si>
  <si>
    <t>354410730</t>
  </si>
  <si>
    <t>drát průměr 10 mm FeZn</t>
  </si>
  <si>
    <t>-813078977</t>
  </si>
  <si>
    <t>104,8*1,1 'Přepočtené koeficientem množství</t>
  </si>
  <si>
    <t>188</t>
  </si>
  <si>
    <t>354421100</t>
  </si>
  <si>
    <t xml:space="preserve">štítek plastový -  čísla svodů</t>
  </si>
  <si>
    <t>2062220359</t>
  </si>
  <si>
    <t xml:space="preserve">"HR stávající hromosvod na fasádě"  4</t>
  </si>
  <si>
    <t>189</t>
  </si>
  <si>
    <t>743623100</t>
  </si>
  <si>
    <t>Montáž hromosvodného vedení podpěr do zdiva klecových</t>
  </si>
  <si>
    <t>-1280867646</t>
  </si>
  <si>
    <t xml:space="preserve">"HR stávající hromosvod na fasádě"  60</t>
  </si>
  <si>
    <t>190</t>
  </si>
  <si>
    <t>354414150.R</t>
  </si>
  <si>
    <t>podpěra vedení FeZn do zdiva 150 mm</t>
  </si>
  <si>
    <t>1751707730</t>
  </si>
  <si>
    <t>191</t>
  </si>
  <si>
    <t>743624110</t>
  </si>
  <si>
    <t>Montáž hromosvodného vedení ochranných prvků úhelníků nebo trubek s držáky do zdiva</t>
  </si>
  <si>
    <t>-1596631004</t>
  </si>
  <si>
    <t>192</t>
  </si>
  <si>
    <t>354418320</t>
  </si>
  <si>
    <t>trubka ochranná na ochranu svodu - 1700 mmm, FeZn</t>
  </si>
  <si>
    <t>-4332467</t>
  </si>
  <si>
    <t>193</t>
  </si>
  <si>
    <t>74362220 R</t>
  </si>
  <si>
    <t>Montáž hromosvodného vedení svorek se 3 a více šrouby, [typ ST, SJ, SK, SZ, SR 01 a 02]</t>
  </si>
  <si>
    <t>1528448284</t>
  </si>
  <si>
    <t xml:space="preserve">"svorka univerzální"  47</t>
  </si>
  <si>
    <t xml:space="preserve">"svorka k jímací tyči "  8</t>
  </si>
  <si>
    <t xml:space="preserve">"svorka zkušební"  4</t>
  </si>
  <si>
    <t xml:space="preserve">"svorka křížová"  18</t>
  </si>
  <si>
    <t xml:space="preserve">"svorka spojovací"  20</t>
  </si>
  <si>
    <t xml:space="preserve">"svorka připojovací"  28</t>
  </si>
  <si>
    <t>194</t>
  </si>
  <si>
    <t>354311610</t>
  </si>
  <si>
    <t>svorka univerzální 669102 pro lano 4-25 mm2</t>
  </si>
  <si>
    <t>1337155308</t>
  </si>
  <si>
    <t xml:space="preserve">"HR stávající hromosvod na fasádě"  4*3</t>
  </si>
  <si>
    <t xml:space="preserve">"HR hromosvod na fasádě - připojení ocel. kcí"  3*(8+2)</t>
  </si>
  <si>
    <t xml:space="preserve">"HR - hromosvod v ploše střešního pláště (odhad)"  5</t>
  </si>
  <si>
    <t>195</t>
  </si>
  <si>
    <t>354418600</t>
  </si>
  <si>
    <t>svorka FeZn k jímací tyči - 4 šrouby</t>
  </si>
  <si>
    <t>2100237417</t>
  </si>
  <si>
    <t xml:space="preserve">"HR stávající hromosvod na fasádě"  2*4</t>
  </si>
  <si>
    <t>196</t>
  </si>
  <si>
    <t>354419250</t>
  </si>
  <si>
    <t>svorka zkušební pro lano D 6-12 mm, FeZn</t>
  </si>
  <si>
    <t>-240573726</t>
  </si>
  <si>
    <t>197</t>
  </si>
  <si>
    <t>354418750</t>
  </si>
  <si>
    <t>svorka křížová pro vodič D 6-10 mm</t>
  </si>
  <si>
    <t>-2030530106</t>
  </si>
  <si>
    <t xml:space="preserve">"HR stávající hromosvod na fasádě"  (2*4)+(2*5)</t>
  </si>
  <si>
    <t>198</t>
  </si>
  <si>
    <t>354418850</t>
  </si>
  <si>
    <t>svorka spojovací pro lano D 8-10 mm</t>
  </si>
  <si>
    <t>67419083</t>
  </si>
  <si>
    <t xml:space="preserve">"HR stávající hromosvod na fasádě"  20</t>
  </si>
  <si>
    <t>199</t>
  </si>
  <si>
    <t>354418950</t>
  </si>
  <si>
    <t>svorka připojovací k připojení kovových částí</t>
  </si>
  <si>
    <t>-588357033</t>
  </si>
  <si>
    <t xml:space="preserve">"HR stávající hromosvod na fasádě"  (2*4)+(2*5)+10</t>
  </si>
  <si>
    <t>751</t>
  </si>
  <si>
    <t>Vzduchotechnika</t>
  </si>
  <si>
    <t>200</t>
  </si>
  <si>
    <t>75111101. R</t>
  </si>
  <si>
    <t>Montáž ventilátoru axiálního nízkotlakého nástěnného základního, průměru přes 100 do 200 mm</t>
  </si>
  <si>
    <t>717858324</t>
  </si>
  <si>
    <t>201</t>
  </si>
  <si>
    <t>751 1 33R</t>
  </si>
  <si>
    <t>VE4 malý axiální ventilátor, ot. 2200/min, průtok max. 280 m3/hod, DN150mm, ak.tlak 47dB - více viz PD</t>
  </si>
  <si>
    <t>-177826299</t>
  </si>
  <si>
    <t>202</t>
  </si>
  <si>
    <t>75111102. R</t>
  </si>
  <si>
    <t>1387403523</t>
  </si>
  <si>
    <t>203</t>
  </si>
  <si>
    <t>75111103. R</t>
  </si>
  <si>
    <t xml:space="preserve">VE1 D+Mtž větrací mřížky (samotížné lamely) 350x350mm pro VZD vč. prodloužení přes izolant - více viz PD </t>
  </si>
  <si>
    <t>466855754</t>
  </si>
  <si>
    <t>204</t>
  </si>
  <si>
    <t>75111104. R</t>
  </si>
  <si>
    <t xml:space="preserve">VE1 D+Mtž větrací mřížky (samotížné lamely) 350x350mm pro VZD - více viz PD </t>
  </si>
  <si>
    <t>-1191569857</t>
  </si>
  <si>
    <t>205</t>
  </si>
  <si>
    <t>75111105. R</t>
  </si>
  <si>
    <t>-1904781035</t>
  </si>
  <si>
    <t>206</t>
  </si>
  <si>
    <t>998751102</t>
  </si>
  <si>
    <t>Přesun hmot pro vzduchotechniku stanovený z hmotnosti přesunovaného materiálu vodorovná dopravní vzdálenost do 100 m v objektech výšky přes 12 do 24 m</t>
  </si>
  <si>
    <t>33527680</t>
  </si>
  <si>
    <t>763</t>
  </si>
  <si>
    <t>Konstrukce suché výstavby</t>
  </si>
  <si>
    <t>207</t>
  </si>
  <si>
    <t>763132122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</si>
  <si>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15 mm, TI tl. 60 mm, EI Z/S 60/60</t>
  </si>
  <si>
    <t>10661004</t>
  </si>
  <si>
    <t xml:space="preserve">"opláštění dešťového svodu - dvorana"  (2*7,0*0,75)+(7,0*0,4)+(2*0,75*0,4)</t>
  </si>
  <si>
    <t>208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</si>
  <si>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</si>
  <si>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</si>
  <si>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-55624463</t>
  </si>
  <si>
    <t>764</t>
  </si>
  <si>
    <t>Konstrukce klempířské</t>
  </si>
  <si>
    <t>209</t>
  </si>
  <si>
    <t>764002841</t>
  </si>
  <si>
    <t>Demontáž klempířských konstrukcí oplechování horních ploch zdí a nadezdívek do suti</t>
  </si>
  <si>
    <t>-1953144441</t>
  </si>
  <si>
    <t xml:space="preserve">"AT oplechování střešní atiky"  2*(65,1+11,85)+40,00</t>
  </si>
  <si>
    <t>210</t>
  </si>
  <si>
    <t>764002851</t>
  </si>
  <si>
    <t>P1, P3 Demontáž oplechování parapetů do suti</t>
  </si>
  <si>
    <t>1880703038</t>
  </si>
  <si>
    <t xml:space="preserve">"P1 okenní parapet 1.PP"  (18*2,4)  </t>
  </si>
  <si>
    <t xml:space="preserve">"P1 okenní parapet 1.NP"  (12*1,6)+(2*2,4)+(3,14*0,9)/2</t>
  </si>
  <si>
    <t xml:space="preserve">"P1 okenní parapet 2.NP"  (18*1,6)+2*(3,14*0,9)/2</t>
  </si>
  <si>
    <t xml:space="preserve">"P1 okenní parapet 3.NP"  (18*1,6)+2*(3,14*0,9)/2</t>
  </si>
  <si>
    <t xml:space="preserve">"P1 okenní parapet 4.NP"  (16*1,6)+2*(3,14*0,9)/2</t>
  </si>
  <si>
    <t xml:space="preserve">"P3 prosklená zaoblená stěna"  40,0</t>
  </si>
  <si>
    <t>211</t>
  </si>
  <si>
    <t>764002861</t>
  </si>
  <si>
    <t>P4 Demontáž oplechování říms a ozdobných prvků do suti</t>
  </si>
  <si>
    <t>1110028196</t>
  </si>
  <si>
    <t xml:space="preserve">"P4 římsa prosklené zaoblené stěny"  40,0</t>
  </si>
  <si>
    <t>212</t>
  </si>
  <si>
    <t>7640035.R</t>
  </si>
  <si>
    <t>KM odvětrávací hlavice se stříškou DN 150mm - hlava stávajícího komínového tělesa</t>
  </si>
  <si>
    <t>-730101433</t>
  </si>
  <si>
    <t>213</t>
  </si>
  <si>
    <t>7641116.R</t>
  </si>
  <si>
    <t>KM Oplechování stáv. komínového tělesa drážkováním ze svitků z Pz plechu s povrch úpravou rš 670 mm na dřevěný rošt</t>
  </si>
  <si>
    <t>-1115402683</t>
  </si>
  <si>
    <t xml:space="preserve">"komín - nadstřešní část - boky komína"  2*(2,9+1,1)*1,3</t>
  </si>
  <si>
    <t xml:space="preserve">"komín - nadstřešní část - hlava komína"  (2,9*1,1)</t>
  </si>
  <si>
    <t>214</t>
  </si>
  <si>
    <t>764214608</t>
  </si>
  <si>
    <t>Oplechování horních ploch zdí a nadezdívek (atik) z pozinkovaného plechu s povrchovou úpravou mechanicky kotvené rš 750 mm</t>
  </si>
  <si>
    <t>115681166</t>
  </si>
  <si>
    <t>(65,54+2*10,85)</t>
  </si>
  <si>
    <t>215</t>
  </si>
  <si>
    <t>764216644</t>
  </si>
  <si>
    <t>P1 Oplechování rovných parapetů celoplošně lepené z Pz s povrchovou úpravou rš 330 mm</t>
  </si>
  <si>
    <t>-1407027506</t>
  </si>
  <si>
    <t>216</t>
  </si>
  <si>
    <t>764217647</t>
  </si>
  <si>
    <t>P3 Oplechování oblých parapetů nebo ze segmentů celoplošně lepené z Pz s povrch úpravou rš 670 mm</t>
  </si>
  <si>
    <t>-1121170634</t>
  </si>
  <si>
    <t xml:space="preserve">"P3 prosklená stěna"  40,4</t>
  </si>
  <si>
    <t>217</t>
  </si>
  <si>
    <t>764218674</t>
  </si>
  <si>
    <t>P4 Oplechování oblé římsy nebo ze segmentů celoplošně lepené z Pz s upraveným povrchem rš 330 mm</t>
  </si>
  <si>
    <t>-632335088</t>
  </si>
  <si>
    <t xml:space="preserve">"P4 římsa prosklené zaoblené stěny"  40,4</t>
  </si>
  <si>
    <t>218</t>
  </si>
  <si>
    <t>998764103</t>
  </si>
  <si>
    <t>Přesun hmot pro konstrukce klempířské v objektech v do 24 m</t>
  </si>
  <si>
    <t>854882116</t>
  </si>
  <si>
    <t>766</t>
  </si>
  <si>
    <t>Konstrukce truhlářské</t>
  </si>
  <si>
    <t>219</t>
  </si>
  <si>
    <t>766417211</t>
  </si>
  <si>
    <t>Montáž obložení stěn rošt podkladový</t>
  </si>
  <si>
    <t>-785031538</t>
  </si>
  <si>
    <t xml:space="preserve">"komín - nadstřešní část - MV, boky komína"  2*(2*(2,7+0,9)*1,3)/0,65 </t>
  </si>
  <si>
    <t xml:space="preserve">"komín - nadstřešní část -XPS, hlava komína"  (2,7*0,9)/0,65</t>
  </si>
  <si>
    <t>220</t>
  </si>
  <si>
    <t>605141130</t>
  </si>
  <si>
    <t>řezivo jehličnaté,střešní latě impregnované dl 2 - 3,5 m</t>
  </si>
  <si>
    <t>2136754315</t>
  </si>
  <si>
    <t xml:space="preserve">"komín - nadstřešní část - MV, boky komína"  (2*(2*(2,7+0,9)*1,3)/0,65)*0,06*0,04</t>
  </si>
  <si>
    <t xml:space="preserve">"komín - nadstřešní část -XPS, hlava komína"  ((2,7*0,9)/0,65)*0,06*0,04</t>
  </si>
  <si>
    <t>0,0780923076923077*1,1 'Přepočtené koeficientem množství</t>
  </si>
  <si>
    <t>221</t>
  </si>
  <si>
    <t>766441811</t>
  </si>
  <si>
    <t>Demontáž parapetních desek dřevěných nebo plastových šířky do 300 mm délky do 1m</t>
  </si>
  <si>
    <t>2033657578</t>
  </si>
  <si>
    <t xml:space="preserve">"P1 prosklená zaoblená stěna"  40,0</t>
  </si>
  <si>
    <t>222</t>
  </si>
  <si>
    <t>766601 R1</t>
  </si>
  <si>
    <t>ST Demontáž nebo montáž dřevěné balkónové dělící stěny k opětovnému použití</t>
  </si>
  <si>
    <t>-1343244398</t>
  </si>
  <si>
    <t xml:space="preserve">"ST stávající dřevěná balkónová dělící stěna"  (46*(1,6*2,5))</t>
  </si>
  <si>
    <t>223</t>
  </si>
  <si>
    <t>766602 R1</t>
  </si>
  <si>
    <t>ST Oprava stávající dřevěné balkónové dělící stěny truhlářským způsobem a rozměrová úprava ve vztahu KZS</t>
  </si>
  <si>
    <t>1430663454</t>
  </si>
  <si>
    <t xml:space="preserve">"ST stávající dřevěná balkónová dělící stěna"  46*(1,6*2,5)</t>
  </si>
  <si>
    <t>224</t>
  </si>
  <si>
    <t>766691911</t>
  </si>
  <si>
    <t>Ostatní práce vyvěšení nebo zavěšení křídel s případným uložením a opětovným zavěšením po provedení stavebních změn dřevěných okenních, plochy do 1,5 m2</t>
  </si>
  <si>
    <t>291872124</t>
  </si>
  <si>
    <t xml:space="preserve">"okno O1"  (18*3)</t>
  </si>
  <si>
    <t>"okno O2" (7*1)</t>
  </si>
  <si>
    <t>"okno O3" (2*3)</t>
  </si>
  <si>
    <t>"okno O4" (32*2)</t>
  </si>
  <si>
    <t>"okno O5" (32*2)</t>
  </si>
  <si>
    <t>225</t>
  </si>
  <si>
    <t>766691912</t>
  </si>
  <si>
    <t>Ostatní práce vyvěšení nebo zavěšení křídel s případným uložením a opětovným zavěšením po provedení stavebních změn dřevěných okenních, plochy přes 1,5 m2</t>
  </si>
  <si>
    <t>-1610796292</t>
  </si>
  <si>
    <t xml:space="preserve">"okno O6"  (6*3)</t>
  </si>
  <si>
    <t>226</t>
  </si>
  <si>
    <t>766691912.R</t>
  </si>
  <si>
    <t>-1319671064</t>
  </si>
  <si>
    <t xml:space="preserve">"ZA stávající zastiňující žaluzie 120x140cm - vyvěšení"  69</t>
  </si>
  <si>
    <t xml:space="preserve">"ZA stávající zastiňující žaluzie 120x140cm - zavěšení"  69</t>
  </si>
  <si>
    <t>227</t>
  </si>
  <si>
    <t>766691914</t>
  </si>
  <si>
    <t>Ostatní práce vyvěšení nebo zavěšení křídel s případným uložením a opětovným zavěšením po provedení stavebních změn dřevěných dveřních, plochy do 2 m2</t>
  </si>
  <si>
    <t>727081625</t>
  </si>
  <si>
    <t xml:space="preserve">"dveře D1/P"  6</t>
  </si>
  <si>
    <t xml:space="preserve">"dveře D1/L"  7</t>
  </si>
  <si>
    <t xml:space="preserve">"dveře D2/P"  1</t>
  </si>
  <si>
    <t xml:space="preserve">"dveře D2/L"  1</t>
  </si>
  <si>
    <t xml:space="preserve">"dveře D3/P"  1*2</t>
  </si>
  <si>
    <t>228</t>
  </si>
  <si>
    <t>766691917</t>
  </si>
  <si>
    <t>Ostatní práce vyvěšení nebo zavěšení křídel s případným uložením a opětovným zavěšením po provedení stavebních změn dřevěných vratových, plochy do 4 m2</t>
  </si>
  <si>
    <t>-388756826</t>
  </si>
  <si>
    <t xml:space="preserve">"vrata D4"  2*2</t>
  </si>
  <si>
    <t>229</t>
  </si>
  <si>
    <t>766694123</t>
  </si>
  <si>
    <t>P2 Montáž parapetních dřevěných nebo plastových šířky přes 30 cm délky do 2,6 m</t>
  </si>
  <si>
    <t>-1491538345</t>
  </si>
  <si>
    <t xml:space="preserve">"okno O1"  18</t>
  </si>
  <si>
    <t xml:space="preserve">"okno O3"  2</t>
  </si>
  <si>
    <t xml:space="preserve">"okno O4"  32</t>
  </si>
  <si>
    <t xml:space="preserve">"okno O5"  32</t>
  </si>
  <si>
    <t>230</t>
  </si>
  <si>
    <t>611444030</t>
  </si>
  <si>
    <t>P2 parapet plastový vnitřní - komůrkový 35 x 2 x 100 cm</t>
  </si>
  <si>
    <t>-815512357</t>
  </si>
  <si>
    <t>150,4*1,1 'Přepočtené koeficientem množství</t>
  </si>
  <si>
    <t>231</t>
  </si>
  <si>
    <t>611444150</t>
  </si>
  <si>
    <t>P2 okna a dveře balkónové z plastů koncovka k parapetu plastovému vnitřnímu 1 pár</t>
  </si>
  <si>
    <t>177351035</t>
  </si>
  <si>
    <t>232</t>
  </si>
  <si>
    <t>766702 R2</t>
  </si>
  <si>
    <t>ZA Oprava stávající zastiňující žaluzie 120x140cm truhlářským způsobem</t>
  </si>
  <si>
    <t>-787077176</t>
  </si>
  <si>
    <t xml:space="preserve">"ZA - stávající zastiňující žaluzie 120x140cm - předpoklad opravy 50%"  69*(1,2*1,4)*0,5</t>
  </si>
  <si>
    <t>233</t>
  </si>
  <si>
    <t>766703 R2</t>
  </si>
  <si>
    <t>ZA Výroba nové zastiňující žaluzie 120x140cm dtto stávající - modřín</t>
  </si>
  <si>
    <t>-261224427</t>
  </si>
  <si>
    <t xml:space="preserve">"ZA - nové zastiňující žaluzie 120x140cm - předpoklad množství 50%"  69*(1,2*1,4)*0,5</t>
  </si>
  <si>
    <t>234</t>
  </si>
  <si>
    <t>76666494.R</t>
  </si>
  <si>
    <t>ZA Oprava a údržba dřevěných zastiňujíchc žaluzií - oprava a zprovoznění stávajících kolejnicových závěsů a rolniček</t>
  </si>
  <si>
    <t>1652417378</t>
  </si>
  <si>
    <t xml:space="preserve">"ZA - stávající zastiňující žaluzie 120x140cm"  69</t>
  </si>
  <si>
    <t>235</t>
  </si>
  <si>
    <t>766801 R3</t>
  </si>
  <si>
    <t>ZB Demontáž nebo montáž dřevěné výplně balónového zábradlí 120x90cm</t>
  </si>
  <si>
    <t>-1655747192</t>
  </si>
  <si>
    <t xml:space="preserve">"ZB stávající výplň zábradlí  120x90cm - demontáž"  224</t>
  </si>
  <si>
    <t xml:space="preserve">"ZB stávající výplň zábradlí  120x90cm(70% z celkového počtu) - montáž"  157</t>
  </si>
  <si>
    <t xml:space="preserve">"ZB nová výplň zábradlí  120x90cm(30% z celkového počtu) - montáž"  67</t>
  </si>
  <si>
    <t>236</t>
  </si>
  <si>
    <t>6062349. R3</t>
  </si>
  <si>
    <t>ZB překližka vodovzdorná SM,125 x 250 cm,jak II tl 18 mm včetně formátování na rozměr 120x90cm</t>
  </si>
  <si>
    <t>-1889220180</t>
  </si>
  <si>
    <t xml:space="preserve">"ZB nová výplň zábradlí  120x90cm(30% z celkového počtu)"  67*(1,2*0,9)</t>
  </si>
  <si>
    <t>237</t>
  </si>
  <si>
    <t>766909R01</t>
  </si>
  <si>
    <t xml:space="preserve">Montáž plastových oken na polyuretanovou pěnu vč. kotvících prvků </t>
  </si>
  <si>
    <t>874699955</t>
  </si>
  <si>
    <t xml:space="preserve">"okno O1"  (18*(2*2,4+2*0,6))</t>
  </si>
  <si>
    <t xml:space="preserve">"okno O2"  (7*(3,14*0,9))</t>
  </si>
  <si>
    <t xml:space="preserve">"okno O3"  (2*(2*2,4+2*1,6))</t>
  </si>
  <si>
    <t xml:space="preserve">"okno O4"  (32*((2*0,8+2*2,4)+(4*1,6)))</t>
  </si>
  <si>
    <t xml:space="preserve">"okno O5"  (32*((2*0,8+2*2,4)+(4*1,6)))</t>
  </si>
  <si>
    <t xml:space="preserve">"okno O6"  (6*(4*2,4))</t>
  </si>
  <si>
    <t xml:space="preserve">"vrata D4"  (2*(2*2,4+2*2,15))</t>
  </si>
  <si>
    <t>238</t>
  </si>
  <si>
    <t>611430.R1</t>
  </si>
  <si>
    <t>O1 okno plastové 3 křídlé OS 240x60cm - více viz PD</t>
  </si>
  <si>
    <t>-1588329698</t>
  </si>
  <si>
    <t>239</t>
  </si>
  <si>
    <t>611430.R2</t>
  </si>
  <si>
    <t>O2 okno plastové 2 křídlé O/FIX DN 90cm - více viz PD</t>
  </si>
  <si>
    <t>850781240</t>
  </si>
  <si>
    <t>240</t>
  </si>
  <si>
    <t>611430.R3</t>
  </si>
  <si>
    <t>O3 okno plastové 3 křídlé OS 240x160cm - více viz PD</t>
  </si>
  <si>
    <t>2040793720</t>
  </si>
  <si>
    <t>241</t>
  </si>
  <si>
    <t>611430.R4</t>
  </si>
  <si>
    <t>O4 balkónová sestava plastová; dveře OS 80x240cm+okno 2 křídlé OS 160x160cm 3 křídlé - více viz PD</t>
  </si>
  <si>
    <t>-1847455256</t>
  </si>
  <si>
    <t>242</t>
  </si>
  <si>
    <t>611430.R5</t>
  </si>
  <si>
    <t>O5 balkónová sestava plastová; dveře OS 80x240cm+okno 2 křídlé OS 160x160cm 3 křídlé - více viz PD</t>
  </si>
  <si>
    <t>-488514778</t>
  </si>
  <si>
    <t>243</t>
  </si>
  <si>
    <t>611430.R6</t>
  </si>
  <si>
    <t>O6 balkónová sestava plastová 3 křídlá OS 240x240cm - více viz PD</t>
  </si>
  <si>
    <t>-1876124867</t>
  </si>
  <si>
    <t>244</t>
  </si>
  <si>
    <t>766909R02</t>
  </si>
  <si>
    <t xml:space="preserve">Montáž plastových oken a dveří na polyuretanovou pěnu vč.kotvících prvků </t>
  </si>
  <si>
    <t>-448356537</t>
  </si>
  <si>
    <t xml:space="preserve">"dveře D1/P"  (6*(2*1,1+2*2,1))</t>
  </si>
  <si>
    <t xml:space="preserve">"dveře D1/L"  (7*(2*1,1+2*2,1))</t>
  </si>
  <si>
    <t xml:space="preserve">"dveře D2/P"  (1*(2*1,1+2*2,25))</t>
  </si>
  <si>
    <t xml:space="preserve">"dveře D2/L"  (1*(2*1,1+2*2,25))</t>
  </si>
  <si>
    <t xml:space="preserve">"dveře D3/P"  (1*(2*2,0+2*2,25))</t>
  </si>
  <si>
    <t>245</t>
  </si>
  <si>
    <t>611441.R1</t>
  </si>
  <si>
    <t>D1/P, D1/L dveře hliníkové vchodové 1křídlové otevíravé 90x197 cm, požárně odolné - více viz PD</t>
  </si>
  <si>
    <t>1620273044</t>
  </si>
  <si>
    <t xml:space="preserve">"dveře D1 P"  6</t>
  </si>
  <si>
    <t xml:space="preserve">"dveře D1 L"  7</t>
  </si>
  <si>
    <t>246</t>
  </si>
  <si>
    <t>611441.R2</t>
  </si>
  <si>
    <t>D2/P, D2/L dveře hliníkové vchodové 1křídlové otevíravé 90x215 cm - více viz PD</t>
  </si>
  <si>
    <t>299357385</t>
  </si>
  <si>
    <t xml:space="preserve">"dveře D2 P"  1</t>
  </si>
  <si>
    <t xml:space="preserve">"dveře D2 L"  1</t>
  </si>
  <si>
    <t>247</t>
  </si>
  <si>
    <t>611441.R3</t>
  </si>
  <si>
    <t>D3/P dveře plastové hliníkové 2 křídlové otevíravé 180x215 cm - více viz PD</t>
  </si>
  <si>
    <t>-1689171429</t>
  </si>
  <si>
    <t xml:space="preserve">"dveře D3 P"  1</t>
  </si>
  <si>
    <t>248</t>
  </si>
  <si>
    <t>998766203</t>
  </si>
  <si>
    <t>Přesun hmot pro konstrukce truhlářské stanovený procentní sazbou (%) z ceny vodorovná dopravní vzdálenost do 50 m v objektech výšky přes 12 do 24 m</t>
  </si>
  <si>
    <t>%</t>
  </si>
  <si>
    <t>1170020442</t>
  </si>
  <si>
    <t>767</t>
  </si>
  <si>
    <t>Konstrukce zámečnické</t>
  </si>
  <si>
    <t>249</t>
  </si>
  <si>
    <t>767001 X1</t>
  </si>
  <si>
    <t xml:space="preserve">SC1 Výrobní dokumentace pro požární schodiště - dílenské řešení DMTŽ a MTŽ </t>
  </si>
  <si>
    <t>-1477247962</t>
  </si>
  <si>
    <t xml:space="preserve">"SC1 - zábradlí severovýchodní požárního schodiště"  1</t>
  </si>
  <si>
    <t xml:space="preserve">"SC1 - zábradlí severozápadní požárního schodiště"  1</t>
  </si>
  <si>
    <t>250</t>
  </si>
  <si>
    <t>767002 X2</t>
  </si>
  <si>
    <t>ZB Výrobní dokumentace pro balkónové zábradlí po DMTŽ - řešení kotvení</t>
  </si>
  <si>
    <t>-96525901</t>
  </si>
  <si>
    <t>251</t>
  </si>
  <si>
    <t>767161813.1</t>
  </si>
  <si>
    <t>SC1, SC2 Demontáž zábradlí rovného nerozebíratelného hmotnosti 1m zábradlí do 20 kg-schodiště SC1, SC2</t>
  </si>
  <si>
    <t>-532444796</t>
  </si>
  <si>
    <t>"sz chodiště SC1"</t>
  </si>
  <si>
    <t xml:space="preserve">"zábradlí - 4.NP"  (((2,1*2)+5,0+1,1+(1,3*2)))</t>
  </si>
  <si>
    <t>"zábradlí - běžné patro" (3*(((2,1*2)+5,0+(1,3*2)+(2*5,5))))</t>
  </si>
  <si>
    <t>"zábradlí - 1.NP" (((2*5,5)+2,1+1,3+1,6))</t>
  </si>
  <si>
    <t>"sv chodiště SC2"</t>
  </si>
  <si>
    <t>"zábradlí - běžné patro" (2*(((2,1*2)+5,0+(1,3*2)+(2*5,5))))</t>
  </si>
  <si>
    <t>"zábradlí - 1.PP" (((2*5,5)+5,0))</t>
  </si>
  <si>
    <t>252</t>
  </si>
  <si>
    <t>767161813.2</t>
  </si>
  <si>
    <t>ZB Demontáž zábradlí rovného nerozebíratelného hmotnosti 1m zábradlí do 20 kg</t>
  </si>
  <si>
    <t>1419265679</t>
  </si>
  <si>
    <t xml:space="preserve">"ZB zábradlí balkónu"  4*(2*1,6+65,1)</t>
  </si>
  <si>
    <t>253</t>
  </si>
  <si>
    <t>767161123.1</t>
  </si>
  <si>
    <t>SC1, SC2 Montáž zábradlí rovného z trubek do ocelové konstrukce hmotnosti do 20 kg-schodiště SC1, SC2</t>
  </si>
  <si>
    <t>40276071</t>
  </si>
  <si>
    <t>254</t>
  </si>
  <si>
    <t>14011012 R</t>
  </si>
  <si>
    <t xml:space="preserve">stávající zábradlí požárního schodiště  - úprava kotvení pro novou montáž</t>
  </si>
  <si>
    <t>-639158472</t>
  </si>
  <si>
    <t>255</t>
  </si>
  <si>
    <t>767161123.2</t>
  </si>
  <si>
    <t>Montáž zábradlí rovného z trubek nebo tenkostěnných profilů na ocelovou konstrukci, hmotnosti 1 m zábradlí do 20 kg</t>
  </si>
  <si>
    <t>-1189133313</t>
  </si>
  <si>
    <t>256</t>
  </si>
  <si>
    <t>14011011 R</t>
  </si>
  <si>
    <t xml:space="preserve">stávající zábradlí balkónů  - úprava kotvení pro novou montáž</t>
  </si>
  <si>
    <t>-983912042</t>
  </si>
  <si>
    <t>257</t>
  </si>
  <si>
    <t>76716182.1R</t>
  </si>
  <si>
    <t xml:space="preserve">SC1, SC2 Demontáž lankového výpletu zábradlí schodišťového nerozebíratelného </t>
  </si>
  <si>
    <t>661216373</t>
  </si>
  <si>
    <t xml:space="preserve">"zábradlí - 4.NP"  7*(((2,1*2)+5,0+1,1+(1,3*2)))</t>
  </si>
  <si>
    <t>"zábradlí - běžné patro" 7*(3*(((2,1*2)+5,0+(1,3*2)+(2*5,5))))</t>
  </si>
  <si>
    <t>"zábradlí - 1.NP" 7*(((2*5,5)+2,1+1,3+1,6))</t>
  </si>
  <si>
    <t>"zábradlí - běžné patro" 7*(2*(((2,1*2)+5,0+(1,3*2)+(2*5,5))))</t>
  </si>
  <si>
    <t>"zábradlí - 1.PP" 7*(((2*5,5)+5,0))</t>
  </si>
  <si>
    <t>258</t>
  </si>
  <si>
    <t>7672202.1R</t>
  </si>
  <si>
    <t xml:space="preserve">SC1, SC2 Montáž lankového výpletu zábradlí schodišťového </t>
  </si>
  <si>
    <t>232011314</t>
  </si>
  <si>
    <t>259</t>
  </si>
  <si>
    <t>5538123.1r</t>
  </si>
  <si>
    <t>výpletové lanko pro schodišťové zábradlí SC1, SC2 pr. 0,6 mm - nerez provedení vč. napínáků a koncových prvků</t>
  </si>
  <si>
    <t>887036525</t>
  </si>
  <si>
    <t>1202,6*1,1 'Přepočtené koeficientem množství</t>
  </si>
  <si>
    <t>260</t>
  </si>
  <si>
    <t>767590840.R</t>
  </si>
  <si>
    <t>Demontáž podlahového nosného kovového roštu</t>
  </si>
  <si>
    <t>824063421</t>
  </si>
  <si>
    <t xml:space="preserve">"schodiště sv SC1"  4*(2*(1,3*2,1)+(5,0*1,1))</t>
  </si>
  <si>
    <t xml:space="preserve">"schodiště sz SC2"  3*(2*(1,3*2,1)+(5,0*1,1))+(1,3*2,1)</t>
  </si>
  <si>
    <t>261</t>
  </si>
  <si>
    <t>767250111.1</t>
  </si>
  <si>
    <t>SC1, SC2 Montáž podlahového nosného roštu</t>
  </si>
  <si>
    <t>-1445258799</t>
  </si>
  <si>
    <t>262</t>
  </si>
  <si>
    <t>55347081 R</t>
  </si>
  <si>
    <t xml:space="preserve">stávající pororošt FeZn - úprava uložení </t>
  </si>
  <si>
    <t>-2139433232</t>
  </si>
  <si>
    <t>263</t>
  </si>
  <si>
    <t>767995116</t>
  </si>
  <si>
    <t>Montáž ostatních atypických zámečnických konstrukcí hmotnosti přes 100 do 250 kg</t>
  </si>
  <si>
    <t>-693761745</t>
  </si>
  <si>
    <t>"schodiště sv SC1"</t>
  </si>
  <si>
    <t xml:space="preserve">"ocel. nosník U 200"  3*((2*5,0)+(2*5,5))*25,3</t>
  </si>
  <si>
    <t xml:space="preserve">"ocel. nosník U 240"  6*(2*0,15+1,2)*33,2</t>
  </si>
  <si>
    <t>"schodiště sz SC2"</t>
  </si>
  <si>
    <t xml:space="preserve">"ocel. nosník U 200"  (3*((2*5,0)+(2*5,5))+(2*1,6))*25,3</t>
  </si>
  <si>
    <t xml:space="preserve">"ocel. nosník U 240"  7*(2*0,15+1,2)*33,2</t>
  </si>
  <si>
    <t>264</t>
  </si>
  <si>
    <t>7679967 R02</t>
  </si>
  <si>
    <t>Montáž atypických zámečnických konstrukcí svařované spoje hmotnosti jednotlivých dílů do 100 kg (vč. mat. na přeplátování)-podety,lávky,schodnice....</t>
  </si>
  <si>
    <t>-1081236427</t>
  </si>
  <si>
    <t>"prodloužení hlavní podesty" (6*4)</t>
  </si>
  <si>
    <t xml:space="preserve">"schodišťová podesta"  (3*4)</t>
  </si>
  <si>
    <t xml:space="preserve">"schodnice"  (3*4)</t>
  </si>
  <si>
    <t>"prodloužení hlavní podesty" (7*4)</t>
  </si>
  <si>
    <t xml:space="preserve">"schodnice"  (4*4)</t>
  </si>
  <si>
    <t>265</t>
  </si>
  <si>
    <t>6652 R2</t>
  </si>
  <si>
    <t>prodloužení ocelové podesty pro požární schodiště SC1 a CS2 - U 240</t>
  </si>
  <si>
    <t>201208094</t>
  </si>
  <si>
    <t xml:space="preserve">"schodiště sv SC1 - U240 - podesty"  6*(2*0,15+1,2)*33,2</t>
  </si>
  <si>
    <t xml:space="preserve">"schodiště sz SC2 - U240 - podesty"  7*(2*0,15+1,2)*33,2</t>
  </si>
  <si>
    <t>266</t>
  </si>
  <si>
    <t>767996701</t>
  </si>
  <si>
    <t>ZB Demontáž atypických zámečnických konstrukcí řezáním hmotnosti jednotlivých dílů do 50 kg - sloupky, pororošty, podesty</t>
  </si>
  <si>
    <t>954973002</t>
  </si>
  <si>
    <t xml:space="preserve">"ZB - odříznutí kotevních desek sloupků zábradlí"  (228*1,5)</t>
  </si>
  <si>
    <t>267</t>
  </si>
  <si>
    <t>767590841.R</t>
  </si>
  <si>
    <t>Demontáž schodnic dl. 100cm z nosného kovového roštu</t>
  </si>
  <si>
    <t>1646717363</t>
  </si>
  <si>
    <t>"SC1 - sv. požárního schodiště" (18+3*17)</t>
  </si>
  <si>
    <t>"SC2 - sz. požárního schodiště" (4+3*17)</t>
  </si>
  <si>
    <t>268</t>
  </si>
  <si>
    <t>767210151</t>
  </si>
  <si>
    <t xml:space="preserve">SC1, SC2 Montáž schodišťových stupňů ocelových rovných nebo vřetenových  šroubováním</t>
  </si>
  <si>
    <t>592076929</t>
  </si>
  <si>
    <t>"SC1 - sch. stupně sv. požárního schodiště" (18+3*17)</t>
  </si>
  <si>
    <t>"SC2 - sch. stupně sz. požárního schodiště" (4+3*17)</t>
  </si>
  <si>
    <t>269</t>
  </si>
  <si>
    <t>55347080 R</t>
  </si>
  <si>
    <t>stávající stupeň schodišťový lisovaný z FeZn pororoštů 186,1*257,8/1000mm - úprava kotvení</t>
  </si>
  <si>
    <t>50979644</t>
  </si>
  <si>
    <t>"SC1 - sz. požárního schodiště" (4+3*17)</t>
  </si>
  <si>
    <t>270</t>
  </si>
  <si>
    <t>7679951. R</t>
  </si>
  <si>
    <t>PD1 D+Mtž plechová krycí dvířka pro stávající elektroskříně - osazeno s lícem fasády</t>
  </si>
  <si>
    <t>73198722</t>
  </si>
  <si>
    <t>271</t>
  </si>
  <si>
    <t>7679952. R</t>
  </si>
  <si>
    <t>PD2 D+Mtž plechová krycí dvířka pro stávající elektroskříně - osazeno s lícem fasády</t>
  </si>
  <si>
    <t>321342946</t>
  </si>
  <si>
    <t>272</t>
  </si>
  <si>
    <t>7679953. R</t>
  </si>
  <si>
    <t>PD3 D+Mtž plechová krycí dvířka pro stávající elektroskříně - osazeno s lícem fasády</t>
  </si>
  <si>
    <t>1146822717</t>
  </si>
  <si>
    <t>273</t>
  </si>
  <si>
    <t>76799511.R1</t>
  </si>
  <si>
    <t>IT DMTŽ+MTŽ stávající antény s úpravou kotvení v návaznosti na aplikovaný KZS - žárově zinkováno</t>
  </si>
  <si>
    <t>-1666146984</t>
  </si>
  <si>
    <t xml:space="preserve">"IT - stávající aténa internetového přijímače"  1</t>
  </si>
  <si>
    <t>274</t>
  </si>
  <si>
    <t>76799511.R2</t>
  </si>
  <si>
    <t>ZB D+MTŽ nového kotvení pro sloupky stávajícího zábradlí - více viz detail výkresové části PD - žárově zinkováno vč. utěsnění připojovací spáry (PU tmel)</t>
  </si>
  <si>
    <t>-203806381</t>
  </si>
  <si>
    <t xml:space="preserve">"ZB - nové kotevní prvky sloupků stáv. zábradlí balkónu"  228</t>
  </si>
  <si>
    <t>275</t>
  </si>
  <si>
    <t>76799513.R3</t>
  </si>
  <si>
    <t>SA DMTŽ+MTŽ stávajících antén a satelitních antén na zábradlí balkónu</t>
  </si>
  <si>
    <t>-960493630</t>
  </si>
  <si>
    <t xml:space="preserve">"SA-stáv. antény a satelnitní antény na zábradlí balkónů"  30</t>
  </si>
  <si>
    <t>276</t>
  </si>
  <si>
    <t>7679961. R</t>
  </si>
  <si>
    <t>R D+Mtž reklamy 150x80cm vč. sloupků a kotvení na betonové patky (60x60x80cm)</t>
  </si>
  <si>
    <t>-1429908852</t>
  </si>
  <si>
    <t>277</t>
  </si>
  <si>
    <t>7679967 R2</t>
  </si>
  <si>
    <t>Montáž atypických zámečnických konstrukcí šroubové spoje hmotnosti jednotlivých dílů do 100 kg - práce autojeřábu s dostatečným dosahem a únosností</t>
  </si>
  <si>
    <t>hod</t>
  </si>
  <si>
    <t>-2116820579</t>
  </si>
  <si>
    <t xml:space="preserve">"severovýchodní schodiště"  20</t>
  </si>
  <si>
    <t xml:space="preserve">"severozápadní schodiště"  20</t>
  </si>
  <si>
    <t>278</t>
  </si>
  <si>
    <t>767996702</t>
  </si>
  <si>
    <t>SC1, SC2 Demontáž atypických zámečnických konstrukcí řezáním hmotnosti jednotlivých dílů do 100 kg</t>
  </si>
  <si>
    <t>-1101024025</t>
  </si>
  <si>
    <t xml:space="preserve">"SC2 severovýchodní schodiště"  (4*(2*7,5)+4*(2*5,7))*36,2</t>
  </si>
  <si>
    <t xml:space="preserve">"SC1 severozápadní schodiště"  ((3*(2*7,5)+(2*1,5))+(3*(2*5,7)+(2*1,5)))*36,2</t>
  </si>
  <si>
    <t>279</t>
  </si>
  <si>
    <t>7679967 R1</t>
  </si>
  <si>
    <t>Demontáž atypických zámečnických konstrukcí řezáním hmotnosti jednotlivých dílů do 100 kg - práce autojeřábu s dostatečným dosahem a únosností</t>
  </si>
  <si>
    <t>-2022825149</t>
  </si>
  <si>
    <t xml:space="preserve">"severovýchodní schodiště"  10</t>
  </si>
  <si>
    <t xml:space="preserve">"severozápadní schodiště"  10</t>
  </si>
  <si>
    <t>280</t>
  </si>
  <si>
    <t>767996703</t>
  </si>
  <si>
    <t>Demontáž atypických zámečnických konstrukcí řezáním hmotnosti jednotlivých dílů do 250 kg</t>
  </si>
  <si>
    <t>-609233213</t>
  </si>
  <si>
    <t xml:space="preserve">"ocel. nosník U 240"  (6*1,2)*33,2</t>
  </si>
  <si>
    <t xml:space="preserve">"ocel. nosník U 240"  (7*1,2)*33,2</t>
  </si>
  <si>
    <t>281</t>
  </si>
  <si>
    <t>767996801</t>
  </si>
  <si>
    <t>DZ Demontáž atypických zámečnických konstrukcí rozebráním hmotnosti jednotlivých dílů do 50 kg</t>
  </si>
  <si>
    <t>1442019540</t>
  </si>
  <si>
    <t xml:space="preserve">"DZ - stávající dopravní značka na fasádě - pro další použití"  10</t>
  </si>
  <si>
    <t>282</t>
  </si>
  <si>
    <t>998767103</t>
  </si>
  <si>
    <t>Přesun hmot pro zámečnické konstrukce v objektech v do 24 m</t>
  </si>
  <si>
    <t>-714459561</t>
  </si>
  <si>
    <t>771</t>
  </si>
  <si>
    <t>Podlahy z dlaždic</t>
  </si>
  <si>
    <t>283</t>
  </si>
  <si>
    <t>771474111</t>
  </si>
  <si>
    <t>Montáž soklíků z dlaždic keramických lepených flexibilním lepidlem rovných výšky do 65 mm</t>
  </si>
  <si>
    <t>229463468</t>
  </si>
  <si>
    <t xml:space="preserve">"doplnění po výměně dveří - odhad"  30  </t>
  </si>
  <si>
    <t>284</t>
  </si>
  <si>
    <t>597614160</t>
  </si>
  <si>
    <t xml:space="preserve">dlaždice keramické slinuté neglazované mrazuvzdorné  29,8 x 8,0 x 0,9 cm</t>
  </si>
  <si>
    <t>1437307634</t>
  </si>
  <si>
    <t>30*5,5 'Přepočtené koeficientem množství</t>
  </si>
  <si>
    <t>285</t>
  </si>
  <si>
    <t>771574131</t>
  </si>
  <si>
    <t>Montáž podlah z dlaždic keramických lepených flexibilním lepidlem režných nebo glazovaných protiskluzných nebo reliefovaných do 50 ks/ m2</t>
  </si>
  <si>
    <t>-961630088</t>
  </si>
  <si>
    <t xml:space="preserve">"doplnění po výměně dveří - odhad"  15</t>
  </si>
  <si>
    <t>286</t>
  </si>
  <si>
    <t>597614060</t>
  </si>
  <si>
    <t>dlaždice keramické slinuté neglazované mrazuvzdorné 19,8 x 19,8 x 0,9 cm - protiskluz</t>
  </si>
  <si>
    <t>-1794084195</t>
  </si>
  <si>
    <t>15*1,1 'Přepočtené koeficientem množství</t>
  </si>
  <si>
    <t>287</t>
  </si>
  <si>
    <t>771591111</t>
  </si>
  <si>
    <t>Podlahy - ostatní práce penetrace podkladu</t>
  </si>
  <si>
    <t>157058431</t>
  </si>
  <si>
    <t>288</t>
  </si>
  <si>
    <t>771591115.R</t>
  </si>
  <si>
    <t>Podlahy - ostatní práce spárování silikonem</t>
  </si>
  <si>
    <t>1660006212</t>
  </si>
  <si>
    <t>289</t>
  </si>
  <si>
    <t>771591175</t>
  </si>
  <si>
    <t>Podlahy - ostatní práce montáž ukončujícího profilu pro balkony a terasy</t>
  </si>
  <si>
    <t>1307606966</t>
  </si>
  <si>
    <t>4*(65,5+2*1,6)</t>
  </si>
  <si>
    <t>290</t>
  </si>
  <si>
    <t>283188040.1</t>
  </si>
  <si>
    <t>profil ukončovací "U" Al s okapničkou, 2,5 m, přírodní, tl. 25 mm</t>
  </si>
  <si>
    <t>-358768574</t>
  </si>
  <si>
    <t>274,8*1,05 'Přepočtené koeficientem množství</t>
  </si>
  <si>
    <t>291</t>
  </si>
  <si>
    <t>998771102</t>
  </si>
  <si>
    <t>Přesun hmot pro podlahy z dlaždic stanovený z hmotnosti přesunovaného materiálu vodorovná dopravní vzdálenost do 50 m v objektech výšky přes 6 do 12 m</t>
  </si>
  <si>
    <t>-28104746</t>
  </si>
  <si>
    <t>777</t>
  </si>
  <si>
    <t>Podlahy lité</t>
  </si>
  <si>
    <t>292</t>
  </si>
  <si>
    <t>777212906</t>
  </si>
  <si>
    <t xml:space="preserve">Opravy podlah plastbetonem vyrovnávací vrstvou tl do 10 mm </t>
  </si>
  <si>
    <t>-309633937</t>
  </si>
  <si>
    <t>"odhad 30%" 4*(65,5+2*1,6)*0,3</t>
  </si>
  <si>
    <t>293</t>
  </si>
  <si>
    <t>777611900</t>
  </si>
  <si>
    <t>Opravy podlah nátěry epoxidovými penetračními dvousložkovými</t>
  </si>
  <si>
    <t>1160866410</t>
  </si>
  <si>
    <t>294</t>
  </si>
  <si>
    <t>777991911</t>
  </si>
  <si>
    <t>Opravy podlahy lité - řezání spár</t>
  </si>
  <si>
    <t>-662296390</t>
  </si>
  <si>
    <t>295</t>
  </si>
  <si>
    <t>777991912</t>
  </si>
  <si>
    <t>Opravy podlahy lité - odstranění stávající stěrky</t>
  </si>
  <si>
    <t>-236251871</t>
  </si>
  <si>
    <t>296</t>
  </si>
  <si>
    <t>777991920</t>
  </si>
  <si>
    <t>Opravy podlah ostatní vyztužení vložkou ze skelné tkaniny se dvěma epoxidovými nátěry</t>
  </si>
  <si>
    <t>1421983726</t>
  </si>
  <si>
    <t>297</t>
  </si>
  <si>
    <t>998777103</t>
  </si>
  <si>
    <t>Přesun hmot pro podlahy lité stanovený z hmotnosti přesunovaného materiálu vodorovná dopravní vzdálenost do 50 m v objektech výšky přes 12 do 24 m</t>
  </si>
  <si>
    <t>240615993</t>
  </si>
  <si>
    <t>781</t>
  </si>
  <si>
    <t>Dokončovací práce - obklady keramické</t>
  </si>
  <si>
    <t>298</t>
  </si>
  <si>
    <t>781473810</t>
  </si>
  <si>
    <t>Demontáž obkladů z dlaždic keramických lepených</t>
  </si>
  <si>
    <t>-1860061839</t>
  </si>
  <si>
    <t xml:space="preserve">"doplnění po výměně oken - odhad"  25</t>
  </si>
  <si>
    <t>299</t>
  </si>
  <si>
    <t>781474114</t>
  </si>
  <si>
    <t>Montáž obkladů vnitřních stěn z dlaždic keramických lepených flexibilním lepidlem režných nebo glazovaných hladkých přes 19 do 22 ks/m2</t>
  </si>
  <si>
    <t>-644922783</t>
  </si>
  <si>
    <t>"1.PP - nová příčka" 2*((0,3*2,0)+(0,25*0,5))</t>
  </si>
  <si>
    <t>300</t>
  </si>
  <si>
    <t>597610000</t>
  </si>
  <si>
    <t>obkládačky keramické dtto stávající</t>
  </si>
  <si>
    <t>-1308350296</t>
  </si>
  <si>
    <t>26,45*1,1 'Přepočtené koeficientem množství</t>
  </si>
  <si>
    <t>301</t>
  </si>
  <si>
    <t>781479191</t>
  </si>
  <si>
    <t>Montáž obkladů vnitřních stěn z dlaždic keramických Příplatek k cenám za plochu do 10 m2 jednotlivě</t>
  </si>
  <si>
    <t>-761211585</t>
  </si>
  <si>
    <t>302</t>
  </si>
  <si>
    <t>781495111</t>
  </si>
  <si>
    <t>Penetrace podkladu vnitřních obkladů</t>
  </si>
  <si>
    <t>1802079088</t>
  </si>
  <si>
    <t>303</t>
  </si>
  <si>
    <t>781495115</t>
  </si>
  <si>
    <t>Spárování vnitřních obkladů silikonem</t>
  </si>
  <si>
    <t>-1105758510</t>
  </si>
  <si>
    <t>"1.PP - nová příčka" 2*2,0</t>
  </si>
  <si>
    <t xml:space="preserve">"doplnění po výměně oken - odhad"  20</t>
  </si>
  <si>
    <t>304</t>
  </si>
  <si>
    <t>781644250.1</t>
  </si>
  <si>
    <t>P5 Montáž obkladů parapetů z okapnic 300x100 mm lepených flexibilním lepidlem</t>
  </si>
  <si>
    <t>-104883170</t>
  </si>
  <si>
    <t xml:space="preserve">"pro okna 2"  7*(3,14*0,9)/3</t>
  </si>
  <si>
    <t>305</t>
  </si>
  <si>
    <t>597613110.R</t>
  </si>
  <si>
    <t xml:space="preserve">P5 dlaždice - roh 30 x 10 x 0,8 cm I. j. </t>
  </si>
  <si>
    <t>1436042280</t>
  </si>
  <si>
    <t>6,594*10,1 'Přepočtené koeficientem množství</t>
  </si>
  <si>
    <t>306</t>
  </si>
  <si>
    <t>781734113</t>
  </si>
  <si>
    <t>KL Montáž obkladů vnějších z obkladaček cihelných do 105 ks/m2 lepené flexibilním lepidlem</t>
  </si>
  <si>
    <t>-30124147</t>
  </si>
  <si>
    <t xml:space="preserve">"sever - hlavní plocha (ostění)"  (40,0+2*7,8)*0,35</t>
  </si>
  <si>
    <t>307</t>
  </si>
  <si>
    <t>59521231.R</t>
  </si>
  <si>
    <t>KL pásek cihelný fasádní obkladový 24x7,1x1,4 cm, reliéfní povrch, odstín pískovocihlová - 1 m2 (více viz PD)</t>
  </si>
  <si>
    <t>-2062745909</t>
  </si>
  <si>
    <t>149,46*1,08 'Přepočtené koeficientem množství</t>
  </si>
  <si>
    <t>308</t>
  </si>
  <si>
    <t>781774114</t>
  </si>
  <si>
    <t>Montáž obkladů vnějších stěn z dlaždic keramických lepených flexibilním lepidlem režných nebo glazovaných hladkých přes 12 do 19 ks/m2</t>
  </si>
  <si>
    <t>350687276</t>
  </si>
  <si>
    <t xml:space="preserve">"doplnění po výměně oken - odhad"  5</t>
  </si>
  <si>
    <t>309</t>
  </si>
  <si>
    <t>597610560</t>
  </si>
  <si>
    <t>obkládačky keramické - koupelny (barevné) 25 x 45 x 0,8 cm I. j.</t>
  </si>
  <si>
    <t>874865212</t>
  </si>
  <si>
    <t>5*1,08 'Přepočtené koeficientem množství</t>
  </si>
  <si>
    <t>310</t>
  </si>
  <si>
    <t>781779191</t>
  </si>
  <si>
    <t>Montáž obkladů vnějších stěn z dlaždic keramických Příplatek k cenám za plochu do 10 m2 jednotlivě</t>
  </si>
  <si>
    <t>1331611010</t>
  </si>
  <si>
    <t>311</t>
  </si>
  <si>
    <t>998781103</t>
  </si>
  <si>
    <t>Přesun hmot pro obklady keramické v objektech v do 24 m</t>
  </si>
  <si>
    <t>-246890961</t>
  </si>
  <si>
    <t>783</t>
  </si>
  <si>
    <t>Dokončovací práce - nátěry</t>
  </si>
  <si>
    <t>312</t>
  </si>
  <si>
    <t>783101201</t>
  </si>
  <si>
    <t>Příprava podkladu truhlářských konstrukcí před provedením nátěru broušení smirkovým papírem nebo plátnem hrubé</t>
  </si>
  <si>
    <t>2018218113</t>
  </si>
  <si>
    <t xml:space="preserve">"ST stávající dřevěná balkónová dělící stěna"  2*(46*(1,6*2,5))</t>
  </si>
  <si>
    <t xml:space="preserve">"ZA - stávající zastiňující žaluzie 120x140cm"  2*(69*(1,2*1,4))/2</t>
  </si>
  <si>
    <t xml:space="preserve">"ZB původní výplň zábradlí  120x90cm(70% z celkového počtu)"  2*(157*(1,2*0,9))</t>
  </si>
  <si>
    <t>313</t>
  </si>
  <si>
    <t>783101203</t>
  </si>
  <si>
    <t>Příprava podkladu truhlářských konstrukcí před provedením nátěru broušení smirkovým papírem nebo plátnem jemné</t>
  </si>
  <si>
    <t>1691201271</t>
  </si>
  <si>
    <t xml:space="preserve">"ZA - stávající zastiňující žaluzie 120x140cm"  2*(69*(1,2*1,4))</t>
  </si>
  <si>
    <t xml:space="preserve">"ZB nová výplň zábradlí  120x90cm(30% z celkového počtu)"  2*(67*(1,2*0,9))</t>
  </si>
  <si>
    <t>314</t>
  </si>
  <si>
    <t>783101403</t>
  </si>
  <si>
    <t>Příprava podkladu truhlářských konstrukcí před provedením nátěru broušení smirkovým papírem nebo plátnem oprášení</t>
  </si>
  <si>
    <t>-662911315</t>
  </si>
  <si>
    <t>315</t>
  </si>
  <si>
    <t>783113121</t>
  </si>
  <si>
    <t>Napouštěcí nátěr truhlářských konstrukcí dvojnásobný fungicidní syntetický</t>
  </si>
  <si>
    <t>-451294360</t>
  </si>
  <si>
    <t>316</t>
  </si>
  <si>
    <t>78311410 R</t>
  </si>
  <si>
    <t>Základní nátěr truhlářských konstrukcí jednonásobný syntetický</t>
  </si>
  <si>
    <t>155469195</t>
  </si>
  <si>
    <t>317</t>
  </si>
  <si>
    <t>78311710 R</t>
  </si>
  <si>
    <t>Krycí nátěr truhlářských konstrukcí jednonásobný syntetický</t>
  </si>
  <si>
    <t>-1041689857</t>
  </si>
  <si>
    <t xml:space="preserve">"ZA - stávající zastiňující žaluzie 120x140cm"  2*(2*(69*(1,2*1,4)))</t>
  </si>
  <si>
    <t xml:space="preserve">"ZB původní výplň zábradlí  120x90cm(70% z celkového počtu)"  2*(2*(157*(1,2*0,9)))</t>
  </si>
  <si>
    <t xml:space="preserve">"ZB nová výplň zábradlí  120x90cm(30% z celkového počtu)"  2*(2*(67*(1,2*0,9)))</t>
  </si>
  <si>
    <t>318</t>
  </si>
  <si>
    <t>783306807.1</t>
  </si>
  <si>
    <t>Odstranění nátěrů ze zámečnických konstrukcí odstraňovačem nátěrů s obroušením</t>
  </si>
  <si>
    <t>915809369</t>
  </si>
  <si>
    <t xml:space="preserve">"konzoly"  (2,1*0,775)*14+(1*0,775)*7</t>
  </si>
  <si>
    <t xml:space="preserve">"pod podestou"  (5*0,661)*6</t>
  </si>
  <si>
    <t xml:space="preserve">"schodnice"  (5,5*0,661)*6+(1,6*0,661)*2</t>
  </si>
  <si>
    <t xml:space="preserve">"zábradlí madlo - 4.NP"  2*((3,14*0,06)*((2,1*2)+5,0+1,1+(1,3*2)))</t>
  </si>
  <si>
    <t>"zábradlí madlo - běžné patro" 2*(3*((3,14*0,06)*((2,1*2)+5,0+(1,3*2)+(2*5,5))))</t>
  </si>
  <si>
    <t>"zábradlí madlo - 1.NP" 2*((3,14*0,06)*((2*5,5)+2,1+1,3+1,6))</t>
  </si>
  <si>
    <t xml:space="preserve">"sloupky zábradlí"  (3*13+3*10+7)*0,374</t>
  </si>
  <si>
    <t xml:space="preserve">"kotevní patky, nosná část pororoštů, ostatní"  16,0</t>
  </si>
  <si>
    <t xml:space="preserve">"konzoly"  (2,1*0,775)*16+(1*0,775)*8</t>
  </si>
  <si>
    <t xml:space="preserve">"pod podestou"  (5*0,661)*8</t>
  </si>
  <si>
    <t xml:space="preserve">"schodnice"  (5,5*0,661)*8</t>
  </si>
  <si>
    <t>"zábradlí madlo - běžné patro" 3*(2*((3,14*0,06)*((2,1*2)+5,0+(1,3*2)+(2*5,5))))</t>
  </si>
  <si>
    <t>"zábradlí madlo - 1.PP" 2*((3,14*0,06)*((2*5,5)+5,0))</t>
  </si>
  <si>
    <t xml:space="preserve">"sloupky zábradlí"  (4*13+4*10)*0,374</t>
  </si>
  <si>
    <t>319</t>
  </si>
  <si>
    <t>783306807.2</t>
  </si>
  <si>
    <t>-2065187751</t>
  </si>
  <si>
    <t>"zábradlí balkónů" 5*(65,1+2*1,6)*((1,5+1,0)*(3,14*0,06)+(4*0,03))</t>
  </si>
  <si>
    <t xml:space="preserve">"pojistkové skříně - v barvě fasády"  (0,6*0,9)+(1,2*0,6)+(0,8*0,7)</t>
  </si>
  <si>
    <t xml:space="preserve">"dveře na střeše"  2*(1,4*1,6)</t>
  </si>
  <si>
    <t xml:space="preserve">"ostatní drobné dokončující kce."  5</t>
  </si>
  <si>
    <t>320</t>
  </si>
  <si>
    <t>783306811.1</t>
  </si>
  <si>
    <t>Odstranění nátěrů ze zámečnických konstrukcí oškrábáním</t>
  </si>
  <si>
    <t>673268284</t>
  </si>
  <si>
    <t>321</t>
  </si>
  <si>
    <t>783306811.2</t>
  </si>
  <si>
    <t>94292739</t>
  </si>
  <si>
    <t>322</t>
  </si>
  <si>
    <t>783315103.1</t>
  </si>
  <si>
    <t>Mezinátěr zámečnických konstrukcí jednonásobný syntetický samozákladující</t>
  </si>
  <si>
    <t>509154620</t>
  </si>
  <si>
    <t xml:space="preserve">"konzoly"  (2,25*0,775)*14+(1*0,775)*7</t>
  </si>
  <si>
    <t xml:space="preserve">"konzoly"  (2,25*0,775)*16+(1*0,775)*8</t>
  </si>
  <si>
    <t>323</t>
  </si>
  <si>
    <t>783315103.2</t>
  </si>
  <si>
    <t>-108957127</t>
  </si>
  <si>
    <t>324</t>
  </si>
  <si>
    <t>783317101.1</t>
  </si>
  <si>
    <t>Krycí nátěr (email) zámečnických konstrukcí jednonásobný syntetický standardní</t>
  </si>
  <si>
    <t>-1444710101</t>
  </si>
  <si>
    <t>331,37698*2 'Přepočtené koeficientem množství</t>
  </si>
  <si>
    <t>325</t>
  </si>
  <si>
    <t>783317101.2</t>
  </si>
  <si>
    <t>-1540961727</t>
  </si>
  <si>
    <t>"zábradlí balkónů" (5*(65,1+2*1,6)*((1,5+1,0)*(3,14*0,06)+(4*0,03)))</t>
  </si>
  <si>
    <t xml:space="preserve">"pojistkové skříně - v barvě fasády"  ((0,6*0,9)+(1,2*0,6)+(0,8*0,7))</t>
  </si>
  <si>
    <t xml:space="preserve">"dveře na střeše"  (2*(1,4*1,6))</t>
  </si>
  <si>
    <t>213,1265*2 'Přepočtené koeficientem množství</t>
  </si>
  <si>
    <t>326</t>
  </si>
  <si>
    <t>783401313</t>
  </si>
  <si>
    <t>Příprava podkladu klempířských konstrukcí před provedením nátěru odmaštěním odmašťovačem ředidlovým</t>
  </si>
  <si>
    <t>-130429156</t>
  </si>
  <si>
    <t xml:space="preserve">"STR2 - FeZn střešní krytina"  ((65,5*10,6)+(65,1+2*10,4)*0,2)</t>
  </si>
  <si>
    <t xml:space="preserve">"STR - doplňkové kce střešního pláště"  18*(3,14*0,3*0,3)*0,7+5,0</t>
  </si>
  <si>
    <t>327</t>
  </si>
  <si>
    <t>783401401</t>
  </si>
  <si>
    <t>Příprava podkladu klempířských konstrukcí před provedením nátěru odmaštěním odmašťovačem ometením</t>
  </si>
  <si>
    <t>1133751267</t>
  </si>
  <si>
    <t>328</t>
  </si>
  <si>
    <t>783406801</t>
  </si>
  <si>
    <t>Odstranění nátěrů z klempířských konstrukcí obroušením</t>
  </si>
  <si>
    <t>-1556678387</t>
  </si>
  <si>
    <t>329</t>
  </si>
  <si>
    <t>783414203</t>
  </si>
  <si>
    <t>Základní antikorozní nátěr klempířských konstrukcí jednonásobný syntetický samozákladující</t>
  </si>
  <si>
    <t>-23564772</t>
  </si>
  <si>
    <t>330</t>
  </si>
  <si>
    <t>783417101</t>
  </si>
  <si>
    <t>Krycí nátěr (email) klempířských konstrukcí jednonásobný syntetický standardní</t>
  </si>
  <si>
    <t>647990828</t>
  </si>
  <si>
    <t xml:space="preserve">"STR2 - FeZn střešní krytina"  2*((65,5*10,6)+(65,1+2*10,4)*0,2)</t>
  </si>
  <si>
    <t xml:space="preserve">"STR - doplňkové kce střešního pláště"  2*(18*(3,14*0,3*0,3)*0,7+5,0)</t>
  </si>
  <si>
    <t>784</t>
  </si>
  <si>
    <t>Dokončovací práce - malby</t>
  </si>
  <si>
    <t>331</t>
  </si>
  <si>
    <t>784121001</t>
  </si>
  <si>
    <t>Oškrabání malby v místnostech výšky do 3,80 m</t>
  </si>
  <si>
    <t>-729896961</t>
  </si>
  <si>
    <t xml:space="preserve">"1.PP"  (64,5*2,6)/10</t>
  </si>
  <si>
    <t xml:space="preserve">"1.NP"  (64,5*3,05)/10</t>
  </si>
  <si>
    <t xml:space="preserve">"2.NP, 3.NP, 4.NP"  (64,5*2,65)/10</t>
  </si>
  <si>
    <t>332</t>
  </si>
  <si>
    <t>784181111</t>
  </si>
  <si>
    <t>Penetrace podkladu jednonásobná základní silikátová v místnostech výšky do 3,80 m</t>
  </si>
  <si>
    <t>-2039866086</t>
  </si>
  <si>
    <t xml:space="preserve">"1.PP"  (64,5*2,6)</t>
  </si>
  <si>
    <t xml:space="preserve">"1.NP"  (64,5*3,05)</t>
  </si>
  <si>
    <t xml:space="preserve">"2.NP, 3.NP, 4.NP"  (64,5*2,65)</t>
  </si>
  <si>
    <t>333</t>
  </si>
  <si>
    <t>784181125</t>
  </si>
  <si>
    <t>Penetrace podkladu jednonásobná hloubková v místnostech výšky přes 5,00 m</t>
  </si>
  <si>
    <t>630660556</t>
  </si>
  <si>
    <t>334</t>
  </si>
  <si>
    <t>784211101</t>
  </si>
  <si>
    <t>Malby z malířských směsí otěruvzdorných za mokra dvojnásobné, bílé za mokra otěruvzdorné výborně v místnostech výšky do 3,80 m</t>
  </si>
  <si>
    <t>757920931</t>
  </si>
  <si>
    <t>335</t>
  </si>
  <si>
    <t>784211141</t>
  </si>
  <si>
    <t>Malby z malířských směsí otěruvzdorných za mokra Příplatek k cenám dvojnásobných maleb za zvýšenou pracnost při provádění malého rozsahu plochy do 5 m2</t>
  </si>
  <si>
    <t>-2101251073</t>
  </si>
  <si>
    <t>336</t>
  </si>
  <si>
    <t>784221101</t>
  </si>
  <si>
    <t>Malby z malířských směsí otěruvzdorných za sucha dvojnásobné, bílé za sucha otěruvzdorné dobře v místnostech výšky do 3,80 m</t>
  </si>
  <si>
    <t>-1161669669</t>
  </si>
  <si>
    <t>337</t>
  </si>
  <si>
    <t>784221141</t>
  </si>
  <si>
    <t>Malby z malířských směsí otěruvzdorných za sucha Příplatek k cenám dvojnásobných maleb za provádění barevné malby tónované tónovacími přípravky</t>
  </si>
  <si>
    <t>-86816658</t>
  </si>
  <si>
    <t>787</t>
  </si>
  <si>
    <t>Dokončovací práce - zasklívání</t>
  </si>
  <si>
    <t>338</t>
  </si>
  <si>
    <t>787192523</t>
  </si>
  <si>
    <t>Zasklívání stěn a příček, balkónového zábradlí deskami ostatními sklem bezpečnostním do profilového těsnění, tl. přes 8 do 12 mm</t>
  </si>
  <si>
    <t>-254571796</t>
  </si>
  <si>
    <t xml:space="preserve">"ST 2 - dělící stěna balkónů (paraván) 2,3,4.NP"  (2*3)*(1,4*1,5)</t>
  </si>
  <si>
    <t xml:space="preserve">"ST 3 - dělící stěna balkónů (paraván) 1.NP"  2*(1,4*1,9)</t>
  </si>
  <si>
    <t>339</t>
  </si>
  <si>
    <t>998787103</t>
  </si>
  <si>
    <t>Přesun hmot pro zasklívání v objektech v do 24 m</t>
  </si>
  <si>
    <t>621492198</t>
  </si>
  <si>
    <t>22-M</t>
  </si>
  <si>
    <t>Montáže oznam. a zabezp. zařízení</t>
  </si>
  <si>
    <t>340</t>
  </si>
  <si>
    <t>743099 R3</t>
  </si>
  <si>
    <t>TA D+MTŽ nového zvonkového tabla pro 45 účastníků v návaznosti na KZS vč. zprovoznění - provedení nerez "antivandal" (víceviz PD)</t>
  </si>
  <si>
    <t>1167123709</t>
  </si>
  <si>
    <t xml:space="preserve">"TA stávající zvonkové tablo"  1</t>
  </si>
  <si>
    <t>VRN</t>
  </si>
  <si>
    <t>Vedlejší rozpočtové náklady</t>
  </si>
  <si>
    <t>VRN9</t>
  </si>
  <si>
    <t>Ostatní náklady</t>
  </si>
  <si>
    <t>341</t>
  </si>
  <si>
    <t>094103100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</si>
  <si>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</si>
  <si>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ks</t>
  </si>
  <si>
    <t>1024</t>
  </si>
  <si>
    <t>-1757489756</t>
  </si>
  <si>
    <t>342</t>
  </si>
  <si>
    <t>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</si>
  <si>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</si>
  <si>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433856207</t>
  </si>
  <si>
    <t>343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</si>
  <si>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</si>
  <si>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</si>
  <si>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1519796903</t>
  </si>
  <si>
    <t>344</t>
  </si>
  <si>
    <t>094103104</t>
  </si>
  <si>
    <t>VN - Opatření pro zajištění bezpečnosti, ochrany zdraví a požární bezpečnosti</t>
  </si>
  <si>
    <t>-873432785</t>
  </si>
  <si>
    <t>346</t>
  </si>
  <si>
    <t>094103155</t>
  </si>
  <si>
    <t>ON - Pořízení kompletní dokladové části stavby dle podmínek smlouvy o dílo (zejména kontroly, zkoušky, revize, atesty, prohlášení atd. )</t>
  </si>
  <si>
    <t>589934446</t>
  </si>
  <si>
    <t>348</t>
  </si>
  <si>
    <t>094103156</t>
  </si>
  <si>
    <t>ON - Pořízení projektové dokumentace skutečného provedení stavby DSPS v digitální podobě + 3 paré v tištěné podobě</t>
  </si>
  <si>
    <t>-361731922</t>
  </si>
  <si>
    <t>347</t>
  </si>
  <si>
    <t>094103165</t>
  </si>
  <si>
    <t xml:space="preserve">ON - PUBLICITA – PAMĚTNÍ DESKA - zajištění splnění požadavku na zajištění publicity projektů dle podmínek dotačního titulu  - PEVNÁ CENA K OCENĚNÍ 2.500 Kč</t>
  </si>
  <si>
    <t>-912643384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</si>
</sst>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200131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Stavební úpravy domu s pečovatelskou službou v ul. Palackého, Horažďovice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Horažďovice, Palackého ul.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73" t="str">
        <f>IF(AN8= "","",AN8)</f>
        <v>31. 1. 2020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27.9" customHeight="1">
      <c r="B89" s="37"/>
      <c r="C89" s="31" t="s">
        <v>26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Město Horažďovice, Mírové nám. 1, Horažďovice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32</v>
      </c>
      <c r="AJ89" s="38"/>
      <c r="AK89" s="38"/>
      <c r="AL89" s="38"/>
      <c r="AM89" s="74" t="str">
        <f>IF(E17="","",E17)</f>
        <v>Jiří Urbánek, Hraniční 70, Strakonice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30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35</v>
      </c>
      <c r="AJ90" s="38"/>
      <c r="AK90" s="38"/>
      <c r="AL90" s="38"/>
      <c r="AM90" s="74" t="str">
        <f>IF(E20="","",E20)</f>
        <v>Pavel Matoušek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77</v>
      </c>
      <c r="BT94" s="111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6" customFormat="1" ht="27" customHeight="1">
      <c r="A95" s="112" t="s">
        <v>81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'200131 - Stavební úpravy 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82</v>
      </c>
      <c r="AR95" s="119"/>
      <c r="AS95" s="120">
        <v>0</v>
      </c>
      <c r="AT95" s="121">
        <f>ROUND(SUM(AV95:AW95),2)</f>
        <v>0</v>
      </c>
      <c r="AU95" s="122">
        <f>'200131 - Stavební úpravy ...'!P142</f>
        <v>0</v>
      </c>
      <c r="AV95" s="121">
        <f>'200131 - Stavební úpravy ...'!J31</f>
        <v>0</v>
      </c>
      <c r="AW95" s="121">
        <f>'200131 - Stavební úpravy ...'!J32</f>
        <v>0</v>
      </c>
      <c r="AX95" s="121">
        <f>'200131 - Stavební úpravy ...'!J33</f>
        <v>0</v>
      </c>
      <c r="AY95" s="121">
        <f>'200131 - Stavební úpravy ...'!J34</f>
        <v>0</v>
      </c>
      <c r="AZ95" s="121">
        <f>'200131 - Stavební úpravy ...'!F31</f>
        <v>0</v>
      </c>
      <c r="BA95" s="121">
        <f>'200131 - Stavební úpravy ...'!F32</f>
        <v>0</v>
      </c>
      <c r="BB95" s="121">
        <f>'200131 - Stavební úpravy ...'!F33</f>
        <v>0</v>
      </c>
      <c r="BC95" s="121">
        <f>'200131 - Stavební úpravy ...'!F34</f>
        <v>0</v>
      </c>
      <c r="BD95" s="123">
        <f>'200131 - Stavební úpravy ...'!F35</f>
        <v>0</v>
      </c>
      <c r="BT95" s="124" t="s">
        <v>21</v>
      </c>
      <c r="BU95" s="124" t="s">
        <v>83</v>
      </c>
      <c r="BV95" s="124" t="s">
        <v>79</v>
      </c>
      <c r="BW95" s="124" t="s">
        <v>5</v>
      </c>
      <c r="BX95" s="124" t="s">
        <v>80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nOXpYUDRAbng9fTErfJ/uVrQJW/fejdiMQflf6uJ8YnRwy4/wxmNdWdemciVzbUFDnz6U/ey6Qr5LDJhm8xEQA==" hashValue="cE/HC9izzf2mHiB/Dco5YnDMbDDZ0s2JhzjML/oZHoP+WXlmvvLvBJIC5JbxXrPunErqEDi5nOb9qFYBGVIru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131 - Stavební úpravy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84</v>
      </c>
    </row>
    <row r="4" ht="24.96" customHeight="1">
      <c r="B4" s="19"/>
      <c r="D4" s="129" t="s">
        <v>85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19</v>
      </c>
      <c r="F9" s="134" t="s">
        <v>1</v>
      </c>
      <c r="I9" s="135" t="s">
        <v>20</v>
      </c>
      <c r="J9" s="134" t="s">
        <v>1</v>
      </c>
      <c r="L9" s="42"/>
    </row>
    <row r="10" s="1" customFormat="1" ht="12" customHeight="1">
      <c r="B10" s="42"/>
      <c r="D10" s="131" t="s">
        <v>22</v>
      </c>
      <c r="F10" s="134" t="s">
        <v>23</v>
      </c>
      <c r="I10" s="135" t="s">
        <v>24</v>
      </c>
      <c r="J10" s="136" t="str">
        <f>'Rekapitulace stavby'!AN8</f>
        <v>31. 1. 2020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26</v>
      </c>
      <c r="I12" s="135" t="s">
        <v>27</v>
      </c>
      <c r="J12" s="134" t="s">
        <v>1</v>
      </c>
      <c r="L12" s="42"/>
    </row>
    <row r="13" s="1" customFormat="1" ht="18" customHeight="1">
      <c r="B13" s="42"/>
      <c r="E13" s="134" t="s">
        <v>28</v>
      </c>
      <c r="I13" s="135" t="s">
        <v>29</v>
      </c>
      <c r="J13" s="134" t="s">
        <v>1</v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30</v>
      </c>
      <c r="I15" s="135" t="s">
        <v>27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29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32</v>
      </c>
      <c r="I18" s="135" t="s">
        <v>27</v>
      </c>
      <c r="J18" s="134" t="s">
        <v>33</v>
      </c>
      <c r="L18" s="42"/>
    </row>
    <row r="19" s="1" customFormat="1" ht="18" customHeight="1">
      <c r="B19" s="42"/>
      <c r="E19" s="134" t="s">
        <v>34</v>
      </c>
      <c r="I19" s="135" t="s">
        <v>29</v>
      </c>
      <c r="J19" s="134" t="s">
        <v>1</v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35</v>
      </c>
      <c r="I21" s="135" t="s">
        <v>27</v>
      </c>
      <c r="J21" s="134" t="s">
        <v>1</v>
      </c>
      <c r="L21" s="42"/>
    </row>
    <row r="22" s="1" customFormat="1" ht="18" customHeight="1">
      <c r="B22" s="42"/>
      <c r="E22" s="134" t="s">
        <v>36</v>
      </c>
      <c r="I22" s="135" t="s">
        <v>29</v>
      </c>
      <c r="J22" s="134" t="s">
        <v>1</v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37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38</v>
      </c>
      <c r="I28" s="132"/>
      <c r="J28" s="142">
        <f>ROUND(J142,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40</v>
      </c>
      <c r="I30" s="144" t="s">
        <v>39</v>
      </c>
      <c r="J30" s="143" t="s">
        <v>41</v>
      </c>
      <c r="L30" s="42"/>
    </row>
    <row r="31" s="1" customFormat="1" ht="14.4" customHeight="1">
      <c r="B31" s="42"/>
      <c r="D31" s="145" t="s">
        <v>42</v>
      </c>
      <c r="E31" s="131" t="s">
        <v>43</v>
      </c>
      <c r="F31" s="146">
        <f>ROUND((SUM(BE142:BE1699)),  2)</f>
        <v>0</v>
      </c>
      <c r="I31" s="147">
        <v>0.20999999999999999</v>
      </c>
      <c r="J31" s="146">
        <f>ROUND(((SUM(BE142:BE1699))*I31),  2)</f>
        <v>0</v>
      </c>
      <c r="L31" s="42"/>
    </row>
    <row r="32" s="1" customFormat="1" ht="14.4" customHeight="1">
      <c r="B32" s="42"/>
      <c r="E32" s="131" t="s">
        <v>44</v>
      </c>
      <c r="F32" s="146">
        <f>ROUND((SUM(BF142:BF1699)),  2)</f>
        <v>0</v>
      </c>
      <c r="I32" s="147">
        <v>0.14999999999999999</v>
      </c>
      <c r="J32" s="146">
        <f>ROUND(((SUM(BF142:BF1699))*I32),  2)</f>
        <v>0</v>
      </c>
      <c r="L32" s="42"/>
    </row>
    <row r="33" hidden="1" s="1" customFormat="1" ht="14.4" customHeight="1">
      <c r="B33" s="42"/>
      <c r="E33" s="131" t="s">
        <v>45</v>
      </c>
      <c r="F33" s="146">
        <f>ROUND((SUM(BG142:BG1699)),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46</v>
      </c>
      <c r="F34" s="146">
        <f>ROUND((SUM(BH142:BH1699)),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47</v>
      </c>
      <c r="F35" s="146">
        <f>ROUND((SUM(BI142:BI1699)),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48</v>
      </c>
      <c r="E37" s="150"/>
      <c r="F37" s="150"/>
      <c r="G37" s="151" t="s">
        <v>49</v>
      </c>
      <c r="H37" s="152" t="s">
        <v>50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51</v>
      </c>
      <c r="E50" s="157"/>
      <c r="F50" s="157"/>
      <c r="G50" s="156" t="s">
        <v>52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53</v>
      </c>
      <c r="E61" s="160"/>
      <c r="F61" s="161" t="s">
        <v>54</v>
      </c>
      <c r="G61" s="159" t="s">
        <v>53</v>
      </c>
      <c r="H61" s="160"/>
      <c r="I61" s="162"/>
      <c r="J61" s="163" t="s">
        <v>54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55</v>
      </c>
      <c r="E65" s="157"/>
      <c r="F65" s="157"/>
      <c r="G65" s="156" t="s">
        <v>56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53</v>
      </c>
      <c r="E76" s="160"/>
      <c r="F76" s="161" t="s">
        <v>54</v>
      </c>
      <c r="G76" s="159" t="s">
        <v>53</v>
      </c>
      <c r="H76" s="160"/>
      <c r="I76" s="162"/>
      <c r="J76" s="163" t="s">
        <v>54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86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Stavební úpravy domu s pečovatelskou službou v ul. Palackého, Horažďovice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22</v>
      </c>
      <c r="D87" s="38"/>
      <c r="E87" s="38"/>
      <c r="F87" s="26" t="str">
        <f>F10</f>
        <v>Horažďovice, Palackého ul.</v>
      </c>
      <c r="G87" s="38"/>
      <c r="H87" s="38"/>
      <c r="I87" s="135" t="s">
        <v>24</v>
      </c>
      <c r="J87" s="73" t="str">
        <f>IF(J10="","",J10)</f>
        <v>31. 1. 2020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43.05" customHeight="1">
      <c r="B89" s="37"/>
      <c r="C89" s="31" t="s">
        <v>26</v>
      </c>
      <c r="D89" s="38"/>
      <c r="E89" s="38"/>
      <c r="F89" s="26" t="str">
        <f>E13</f>
        <v>Město Horažďovice, Mírové nám. 1, Horažďovice</v>
      </c>
      <c r="G89" s="38"/>
      <c r="H89" s="38"/>
      <c r="I89" s="135" t="s">
        <v>32</v>
      </c>
      <c r="J89" s="35" t="str">
        <f>E19</f>
        <v>Jiří Urbánek, Hraniční 70, Strakonice</v>
      </c>
      <c r="K89" s="38"/>
      <c r="L89" s="42"/>
    </row>
    <row r="90" s="1" customFormat="1" ht="15.15" customHeight="1">
      <c r="B90" s="37"/>
      <c r="C90" s="31" t="s">
        <v>30</v>
      </c>
      <c r="D90" s="38"/>
      <c r="E90" s="38"/>
      <c r="F90" s="26" t="str">
        <f>IF(E16="","",E16)</f>
        <v>Vyplň údaj</v>
      </c>
      <c r="G90" s="38"/>
      <c r="H90" s="38"/>
      <c r="I90" s="135" t="s">
        <v>35</v>
      </c>
      <c r="J90" s="35" t="str">
        <f>E22</f>
        <v>Pavel Matoušek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87</v>
      </c>
      <c r="D92" s="171"/>
      <c r="E92" s="171"/>
      <c r="F92" s="171"/>
      <c r="G92" s="171"/>
      <c r="H92" s="171"/>
      <c r="I92" s="172"/>
      <c r="J92" s="173" t="s">
        <v>88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89</v>
      </c>
      <c r="D94" s="38"/>
      <c r="E94" s="38"/>
      <c r="F94" s="38"/>
      <c r="G94" s="38"/>
      <c r="H94" s="38"/>
      <c r="I94" s="132"/>
      <c r="J94" s="104">
        <f>J142</f>
        <v>0</v>
      </c>
      <c r="K94" s="38"/>
      <c r="L94" s="42"/>
      <c r="AU94" s="16" t="s">
        <v>90</v>
      </c>
    </row>
    <row r="95" s="8" customFormat="1" ht="24.96" customHeight="1">
      <c r="B95" s="175"/>
      <c r="C95" s="176"/>
      <c r="D95" s="177" t="s">
        <v>91</v>
      </c>
      <c r="E95" s="178"/>
      <c r="F95" s="178"/>
      <c r="G95" s="178"/>
      <c r="H95" s="178"/>
      <c r="I95" s="179"/>
      <c r="J95" s="180">
        <f>J143</f>
        <v>0</v>
      </c>
      <c r="K95" s="176"/>
      <c r="L95" s="181"/>
    </row>
    <row r="96" s="9" customFormat="1" ht="19.92" customHeight="1">
      <c r="B96" s="182"/>
      <c r="C96" s="183"/>
      <c r="D96" s="184" t="s">
        <v>92</v>
      </c>
      <c r="E96" s="185"/>
      <c r="F96" s="185"/>
      <c r="G96" s="185"/>
      <c r="H96" s="185"/>
      <c r="I96" s="186"/>
      <c r="J96" s="187">
        <f>J144</f>
        <v>0</v>
      </c>
      <c r="K96" s="183"/>
      <c r="L96" s="188"/>
    </row>
    <row r="97" s="9" customFormat="1" ht="19.92" customHeight="1">
      <c r="B97" s="182"/>
      <c r="C97" s="183"/>
      <c r="D97" s="184" t="s">
        <v>93</v>
      </c>
      <c r="E97" s="185"/>
      <c r="F97" s="185"/>
      <c r="G97" s="185"/>
      <c r="H97" s="185"/>
      <c r="I97" s="186"/>
      <c r="J97" s="187">
        <f>J237</f>
        <v>0</v>
      </c>
      <c r="K97" s="183"/>
      <c r="L97" s="188"/>
    </row>
    <row r="98" s="9" customFormat="1" ht="19.92" customHeight="1">
      <c r="B98" s="182"/>
      <c r="C98" s="183"/>
      <c r="D98" s="184" t="s">
        <v>94</v>
      </c>
      <c r="E98" s="185"/>
      <c r="F98" s="185"/>
      <c r="G98" s="185"/>
      <c r="H98" s="185"/>
      <c r="I98" s="186"/>
      <c r="J98" s="187">
        <f>J267</f>
        <v>0</v>
      </c>
      <c r="K98" s="183"/>
      <c r="L98" s="188"/>
    </row>
    <row r="99" s="9" customFormat="1" ht="19.92" customHeight="1">
      <c r="B99" s="182"/>
      <c r="C99" s="183"/>
      <c r="D99" s="184" t="s">
        <v>95</v>
      </c>
      <c r="E99" s="185"/>
      <c r="F99" s="185"/>
      <c r="G99" s="185"/>
      <c r="H99" s="185"/>
      <c r="I99" s="186"/>
      <c r="J99" s="187">
        <f>J274</f>
        <v>0</v>
      </c>
      <c r="K99" s="183"/>
      <c r="L99" s="188"/>
    </row>
    <row r="100" s="9" customFormat="1" ht="19.92" customHeight="1">
      <c r="B100" s="182"/>
      <c r="C100" s="183"/>
      <c r="D100" s="184" t="s">
        <v>96</v>
      </c>
      <c r="E100" s="185"/>
      <c r="F100" s="185"/>
      <c r="G100" s="185"/>
      <c r="H100" s="185"/>
      <c r="I100" s="186"/>
      <c r="J100" s="187">
        <f>J289</f>
        <v>0</v>
      </c>
      <c r="K100" s="183"/>
      <c r="L100" s="188"/>
    </row>
    <row r="101" s="9" customFormat="1" ht="19.92" customHeight="1">
      <c r="B101" s="182"/>
      <c r="C101" s="183"/>
      <c r="D101" s="184" t="s">
        <v>97</v>
      </c>
      <c r="E101" s="185"/>
      <c r="F101" s="185"/>
      <c r="G101" s="185"/>
      <c r="H101" s="185"/>
      <c r="I101" s="186"/>
      <c r="J101" s="187">
        <f>J599</f>
        <v>0</v>
      </c>
      <c r="K101" s="183"/>
      <c r="L101" s="188"/>
    </row>
    <row r="102" s="9" customFormat="1" ht="19.92" customHeight="1">
      <c r="B102" s="182"/>
      <c r="C102" s="183"/>
      <c r="D102" s="184" t="s">
        <v>98</v>
      </c>
      <c r="E102" s="185"/>
      <c r="F102" s="185"/>
      <c r="G102" s="185"/>
      <c r="H102" s="185"/>
      <c r="I102" s="186"/>
      <c r="J102" s="187">
        <f>J787</f>
        <v>0</v>
      </c>
      <c r="K102" s="183"/>
      <c r="L102" s="188"/>
    </row>
    <row r="103" s="9" customFormat="1" ht="19.92" customHeight="1">
      <c r="B103" s="182"/>
      <c r="C103" s="183"/>
      <c r="D103" s="184" t="s">
        <v>99</v>
      </c>
      <c r="E103" s="185"/>
      <c r="F103" s="185"/>
      <c r="G103" s="185"/>
      <c r="H103" s="185"/>
      <c r="I103" s="186"/>
      <c r="J103" s="187">
        <f>J789</f>
        <v>0</v>
      </c>
      <c r="K103" s="183"/>
      <c r="L103" s="188"/>
    </row>
    <row r="104" s="8" customFormat="1" ht="24.96" customHeight="1">
      <c r="B104" s="175"/>
      <c r="C104" s="176"/>
      <c r="D104" s="177" t="s">
        <v>100</v>
      </c>
      <c r="E104" s="178"/>
      <c r="F104" s="178"/>
      <c r="G104" s="178"/>
      <c r="H104" s="178"/>
      <c r="I104" s="179"/>
      <c r="J104" s="180">
        <f>J801</f>
        <v>0</v>
      </c>
      <c r="K104" s="176"/>
      <c r="L104" s="181"/>
    </row>
    <row r="105" s="9" customFormat="1" ht="19.92" customHeight="1">
      <c r="B105" s="182"/>
      <c r="C105" s="183"/>
      <c r="D105" s="184" t="s">
        <v>101</v>
      </c>
      <c r="E105" s="185"/>
      <c r="F105" s="185"/>
      <c r="G105" s="185"/>
      <c r="H105" s="185"/>
      <c r="I105" s="186"/>
      <c r="J105" s="187">
        <f>J802</f>
        <v>0</v>
      </c>
      <c r="K105" s="183"/>
      <c r="L105" s="188"/>
    </row>
    <row r="106" s="9" customFormat="1" ht="19.92" customHeight="1">
      <c r="B106" s="182"/>
      <c r="C106" s="183"/>
      <c r="D106" s="184" t="s">
        <v>102</v>
      </c>
      <c r="E106" s="185"/>
      <c r="F106" s="185"/>
      <c r="G106" s="185"/>
      <c r="H106" s="185"/>
      <c r="I106" s="186"/>
      <c r="J106" s="187">
        <f>J810</f>
        <v>0</v>
      </c>
      <c r="K106" s="183"/>
      <c r="L106" s="188"/>
    </row>
    <row r="107" s="9" customFormat="1" ht="19.92" customHeight="1">
      <c r="B107" s="182"/>
      <c r="C107" s="183"/>
      <c r="D107" s="184" t="s">
        <v>103</v>
      </c>
      <c r="E107" s="185"/>
      <c r="F107" s="185"/>
      <c r="G107" s="185"/>
      <c r="H107" s="185"/>
      <c r="I107" s="186"/>
      <c r="J107" s="187">
        <f>J883</f>
        <v>0</v>
      </c>
      <c r="K107" s="183"/>
      <c r="L107" s="188"/>
    </row>
    <row r="108" s="9" customFormat="1" ht="19.92" customHeight="1">
      <c r="B108" s="182"/>
      <c r="C108" s="183"/>
      <c r="D108" s="184" t="s">
        <v>104</v>
      </c>
      <c r="E108" s="185"/>
      <c r="F108" s="185"/>
      <c r="G108" s="185"/>
      <c r="H108" s="185"/>
      <c r="I108" s="186"/>
      <c r="J108" s="187">
        <f>J963</f>
        <v>0</v>
      </c>
      <c r="K108" s="183"/>
      <c r="L108" s="188"/>
    </row>
    <row r="109" s="9" customFormat="1" ht="19.92" customHeight="1">
      <c r="B109" s="182"/>
      <c r="C109" s="183"/>
      <c r="D109" s="184" t="s">
        <v>105</v>
      </c>
      <c r="E109" s="185"/>
      <c r="F109" s="185"/>
      <c r="G109" s="185"/>
      <c r="H109" s="185"/>
      <c r="I109" s="186"/>
      <c r="J109" s="187">
        <f>J983</f>
        <v>0</v>
      </c>
      <c r="K109" s="183"/>
      <c r="L109" s="188"/>
    </row>
    <row r="110" s="9" customFormat="1" ht="19.92" customHeight="1">
      <c r="B110" s="182"/>
      <c r="C110" s="183"/>
      <c r="D110" s="184" t="s">
        <v>106</v>
      </c>
      <c r="E110" s="185"/>
      <c r="F110" s="185"/>
      <c r="G110" s="185"/>
      <c r="H110" s="185"/>
      <c r="I110" s="186"/>
      <c r="J110" s="187">
        <f>J1052</f>
        <v>0</v>
      </c>
      <c r="K110" s="183"/>
      <c r="L110" s="188"/>
    </row>
    <row r="111" s="9" customFormat="1" ht="19.92" customHeight="1">
      <c r="B111" s="182"/>
      <c r="C111" s="183"/>
      <c r="D111" s="184" t="s">
        <v>107</v>
      </c>
      <c r="E111" s="185"/>
      <c r="F111" s="185"/>
      <c r="G111" s="185"/>
      <c r="H111" s="185"/>
      <c r="I111" s="186"/>
      <c r="J111" s="187">
        <f>J1070</f>
        <v>0</v>
      </c>
      <c r="K111" s="183"/>
      <c r="L111" s="188"/>
    </row>
    <row r="112" s="9" customFormat="1" ht="19.92" customHeight="1">
      <c r="B112" s="182"/>
      <c r="C112" s="183"/>
      <c r="D112" s="184" t="s">
        <v>108</v>
      </c>
      <c r="E112" s="185"/>
      <c r="F112" s="185"/>
      <c r="G112" s="185"/>
      <c r="H112" s="185"/>
      <c r="I112" s="186"/>
      <c r="J112" s="187">
        <f>J1075</f>
        <v>0</v>
      </c>
      <c r="K112" s="183"/>
      <c r="L112" s="188"/>
    </row>
    <row r="113" s="9" customFormat="1" ht="19.92" customHeight="1">
      <c r="B113" s="182"/>
      <c r="C113" s="183"/>
      <c r="D113" s="184" t="s">
        <v>109</v>
      </c>
      <c r="E113" s="185"/>
      <c r="F113" s="185"/>
      <c r="G113" s="185"/>
      <c r="H113" s="185"/>
      <c r="I113" s="186"/>
      <c r="J113" s="187">
        <f>J1114</f>
        <v>0</v>
      </c>
      <c r="K113" s="183"/>
      <c r="L113" s="188"/>
    </row>
    <row r="114" s="9" customFormat="1" ht="19.92" customHeight="1">
      <c r="B114" s="182"/>
      <c r="C114" s="183"/>
      <c r="D114" s="184" t="s">
        <v>110</v>
      </c>
      <c r="E114" s="185"/>
      <c r="F114" s="185"/>
      <c r="G114" s="185"/>
      <c r="H114" s="185"/>
      <c r="I114" s="186"/>
      <c r="J114" s="187">
        <f>J1244</f>
        <v>0</v>
      </c>
      <c r="K114" s="183"/>
      <c r="L114" s="188"/>
    </row>
    <row r="115" s="9" customFormat="1" ht="19.92" customHeight="1">
      <c r="B115" s="182"/>
      <c r="C115" s="183"/>
      <c r="D115" s="184" t="s">
        <v>111</v>
      </c>
      <c r="E115" s="185"/>
      <c r="F115" s="185"/>
      <c r="G115" s="185"/>
      <c r="H115" s="185"/>
      <c r="I115" s="186"/>
      <c r="J115" s="187">
        <f>J1404</f>
        <v>0</v>
      </c>
      <c r="K115" s="183"/>
      <c r="L115" s="188"/>
    </row>
    <row r="116" s="9" customFormat="1" ht="19.92" customHeight="1">
      <c r="B116" s="182"/>
      <c r="C116" s="183"/>
      <c r="D116" s="184" t="s">
        <v>112</v>
      </c>
      <c r="E116" s="185"/>
      <c r="F116" s="185"/>
      <c r="G116" s="185"/>
      <c r="H116" s="185"/>
      <c r="I116" s="186"/>
      <c r="J116" s="187">
        <f>J1427</f>
        <v>0</v>
      </c>
      <c r="K116" s="183"/>
      <c r="L116" s="188"/>
    </row>
    <row r="117" s="9" customFormat="1" ht="19.92" customHeight="1">
      <c r="B117" s="182"/>
      <c r="C117" s="183"/>
      <c r="D117" s="184" t="s">
        <v>113</v>
      </c>
      <c r="E117" s="185"/>
      <c r="F117" s="185"/>
      <c r="G117" s="185"/>
      <c r="H117" s="185"/>
      <c r="I117" s="186"/>
      <c r="J117" s="187">
        <f>J1444</f>
        <v>0</v>
      </c>
      <c r="K117" s="183"/>
      <c r="L117" s="188"/>
    </row>
    <row r="118" s="9" customFormat="1" ht="19.92" customHeight="1">
      <c r="B118" s="182"/>
      <c r="C118" s="183"/>
      <c r="D118" s="184" t="s">
        <v>114</v>
      </c>
      <c r="E118" s="185"/>
      <c r="F118" s="185"/>
      <c r="G118" s="185"/>
      <c r="H118" s="185"/>
      <c r="I118" s="186"/>
      <c r="J118" s="187">
        <f>J1488</f>
        <v>0</v>
      </c>
      <c r="K118" s="183"/>
      <c r="L118" s="188"/>
    </row>
    <row r="119" s="9" customFormat="1" ht="19.92" customHeight="1">
      <c r="B119" s="182"/>
      <c r="C119" s="183"/>
      <c r="D119" s="184" t="s">
        <v>115</v>
      </c>
      <c r="E119" s="185"/>
      <c r="F119" s="185"/>
      <c r="G119" s="185"/>
      <c r="H119" s="185"/>
      <c r="I119" s="186"/>
      <c r="J119" s="187">
        <f>J1650</f>
        <v>0</v>
      </c>
      <c r="K119" s="183"/>
      <c r="L119" s="188"/>
    </row>
    <row r="120" s="9" customFormat="1" ht="19.92" customHeight="1">
      <c r="B120" s="182"/>
      <c r="C120" s="183"/>
      <c r="D120" s="184" t="s">
        <v>116</v>
      </c>
      <c r="E120" s="185"/>
      <c r="F120" s="185"/>
      <c r="G120" s="185"/>
      <c r="H120" s="185"/>
      <c r="I120" s="186"/>
      <c r="J120" s="187">
        <f>J1680</f>
        <v>0</v>
      </c>
      <c r="K120" s="183"/>
      <c r="L120" s="188"/>
    </row>
    <row r="121" s="8" customFormat="1" ht="24.96" customHeight="1">
      <c r="B121" s="175"/>
      <c r="C121" s="176"/>
      <c r="D121" s="177" t="s">
        <v>117</v>
      </c>
      <c r="E121" s="178"/>
      <c r="F121" s="178"/>
      <c r="G121" s="178"/>
      <c r="H121" s="178"/>
      <c r="I121" s="179"/>
      <c r="J121" s="180">
        <f>J1686</f>
        <v>0</v>
      </c>
      <c r="K121" s="176"/>
      <c r="L121" s="181"/>
    </row>
    <row r="122" s="9" customFormat="1" ht="19.92" customHeight="1">
      <c r="B122" s="182"/>
      <c r="C122" s="183"/>
      <c r="D122" s="184" t="s">
        <v>118</v>
      </c>
      <c r="E122" s="185"/>
      <c r="F122" s="185"/>
      <c r="G122" s="185"/>
      <c r="H122" s="185"/>
      <c r="I122" s="186"/>
      <c r="J122" s="187">
        <f>J1687</f>
        <v>0</v>
      </c>
      <c r="K122" s="183"/>
      <c r="L122" s="188"/>
    </row>
    <row r="123" s="8" customFormat="1" ht="24.96" customHeight="1">
      <c r="B123" s="175"/>
      <c r="C123" s="176"/>
      <c r="D123" s="177" t="s">
        <v>119</v>
      </c>
      <c r="E123" s="178"/>
      <c r="F123" s="178"/>
      <c r="G123" s="178"/>
      <c r="H123" s="178"/>
      <c r="I123" s="179"/>
      <c r="J123" s="180">
        <f>J1691</f>
        <v>0</v>
      </c>
      <c r="K123" s="176"/>
      <c r="L123" s="181"/>
    </row>
    <row r="124" s="9" customFormat="1" ht="19.92" customHeight="1">
      <c r="B124" s="182"/>
      <c r="C124" s="183"/>
      <c r="D124" s="184" t="s">
        <v>120</v>
      </c>
      <c r="E124" s="185"/>
      <c r="F124" s="185"/>
      <c r="G124" s="185"/>
      <c r="H124" s="185"/>
      <c r="I124" s="186"/>
      <c r="J124" s="187">
        <f>J1692</f>
        <v>0</v>
      </c>
      <c r="K124" s="183"/>
      <c r="L124" s="188"/>
    </row>
    <row r="125" s="1" customFormat="1" ht="21.84" customHeight="1">
      <c r="B125" s="37"/>
      <c r="C125" s="38"/>
      <c r="D125" s="38"/>
      <c r="E125" s="38"/>
      <c r="F125" s="38"/>
      <c r="G125" s="38"/>
      <c r="H125" s="38"/>
      <c r="I125" s="132"/>
      <c r="J125" s="38"/>
      <c r="K125" s="38"/>
      <c r="L125" s="42"/>
    </row>
    <row r="126" s="1" customFormat="1" ht="6.96" customHeight="1">
      <c r="B126" s="60"/>
      <c r="C126" s="61"/>
      <c r="D126" s="61"/>
      <c r="E126" s="61"/>
      <c r="F126" s="61"/>
      <c r="G126" s="61"/>
      <c r="H126" s="61"/>
      <c r="I126" s="166"/>
      <c r="J126" s="61"/>
      <c r="K126" s="61"/>
      <c r="L126" s="42"/>
    </row>
    <row r="130" s="1" customFormat="1" ht="6.96" customHeight="1">
      <c r="B130" s="62"/>
      <c r="C130" s="63"/>
      <c r="D130" s="63"/>
      <c r="E130" s="63"/>
      <c r="F130" s="63"/>
      <c r="G130" s="63"/>
      <c r="H130" s="63"/>
      <c r="I130" s="169"/>
      <c r="J130" s="63"/>
      <c r="K130" s="63"/>
      <c r="L130" s="42"/>
    </row>
    <row r="131" s="1" customFormat="1" ht="24.96" customHeight="1">
      <c r="B131" s="37"/>
      <c r="C131" s="22" t="s">
        <v>121</v>
      </c>
      <c r="D131" s="38"/>
      <c r="E131" s="38"/>
      <c r="F131" s="38"/>
      <c r="G131" s="38"/>
      <c r="H131" s="38"/>
      <c r="I131" s="132"/>
      <c r="J131" s="38"/>
      <c r="K131" s="38"/>
      <c r="L131" s="42"/>
    </row>
    <row r="132" s="1" customFormat="1" ht="6.96" customHeight="1">
      <c r="B132" s="37"/>
      <c r="C132" s="38"/>
      <c r="D132" s="38"/>
      <c r="E132" s="38"/>
      <c r="F132" s="38"/>
      <c r="G132" s="38"/>
      <c r="H132" s="38"/>
      <c r="I132" s="132"/>
      <c r="J132" s="38"/>
      <c r="K132" s="38"/>
      <c r="L132" s="42"/>
    </row>
    <row r="133" s="1" customFormat="1" ht="12" customHeight="1">
      <c r="B133" s="37"/>
      <c r="C133" s="31" t="s">
        <v>16</v>
      </c>
      <c r="D133" s="38"/>
      <c r="E133" s="38"/>
      <c r="F133" s="38"/>
      <c r="G133" s="38"/>
      <c r="H133" s="38"/>
      <c r="I133" s="132"/>
      <c r="J133" s="38"/>
      <c r="K133" s="38"/>
      <c r="L133" s="42"/>
    </row>
    <row r="134" s="1" customFormat="1" ht="16.5" customHeight="1">
      <c r="B134" s="37"/>
      <c r="C134" s="38"/>
      <c r="D134" s="38"/>
      <c r="E134" s="70" t="str">
        <f>E7</f>
        <v>Stavební úpravy domu s pečovatelskou službou v ul. Palackého, Horažďovice</v>
      </c>
      <c r="F134" s="38"/>
      <c r="G134" s="38"/>
      <c r="H134" s="38"/>
      <c r="I134" s="132"/>
      <c r="J134" s="38"/>
      <c r="K134" s="38"/>
      <c r="L134" s="42"/>
    </row>
    <row r="135" s="1" customFormat="1" ht="6.96" customHeight="1">
      <c r="B135" s="37"/>
      <c r="C135" s="38"/>
      <c r="D135" s="38"/>
      <c r="E135" s="38"/>
      <c r="F135" s="38"/>
      <c r="G135" s="38"/>
      <c r="H135" s="38"/>
      <c r="I135" s="132"/>
      <c r="J135" s="38"/>
      <c r="K135" s="38"/>
      <c r="L135" s="42"/>
    </row>
    <row r="136" s="1" customFormat="1" ht="12" customHeight="1">
      <c r="B136" s="37"/>
      <c r="C136" s="31" t="s">
        <v>22</v>
      </c>
      <c r="D136" s="38"/>
      <c r="E136" s="38"/>
      <c r="F136" s="26" t="str">
        <f>F10</f>
        <v>Horažďovice, Palackého ul.</v>
      </c>
      <c r="G136" s="38"/>
      <c r="H136" s="38"/>
      <c r="I136" s="135" t="s">
        <v>24</v>
      </c>
      <c r="J136" s="73" t="str">
        <f>IF(J10="","",J10)</f>
        <v>31. 1. 2020</v>
      </c>
      <c r="K136" s="38"/>
      <c r="L136" s="42"/>
    </row>
    <row r="137" s="1" customFormat="1" ht="6.96" customHeight="1">
      <c r="B137" s="37"/>
      <c r="C137" s="38"/>
      <c r="D137" s="38"/>
      <c r="E137" s="38"/>
      <c r="F137" s="38"/>
      <c r="G137" s="38"/>
      <c r="H137" s="38"/>
      <c r="I137" s="132"/>
      <c r="J137" s="38"/>
      <c r="K137" s="38"/>
      <c r="L137" s="42"/>
    </row>
    <row r="138" s="1" customFormat="1" ht="43.05" customHeight="1">
      <c r="B138" s="37"/>
      <c r="C138" s="31" t="s">
        <v>26</v>
      </c>
      <c r="D138" s="38"/>
      <c r="E138" s="38"/>
      <c r="F138" s="26" t="str">
        <f>E13</f>
        <v>Město Horažďovice, Mírové nám. 1, Horažďovice</v>
      </c>
      <c r="G138" s="38"/>
      <c r="H138" s="38"/>
      <c r="I138" s="135" t="s">
        <v>32</v>
      </c>
      <c r="J138" s="35" t="str">
        <f>E19</f>
        <v>Jiří Urbánek, Hraniční 70, Strakonice</v>
      </c>
      <c r="K138" s="38"/>
      <c r="L138" s="42"/>
    </row>
    <row r="139" s="1" customFormat="1" ht="15.15" customHeight="1">
      <c r="B139" s="37"/>
      <c r="C139" s="31" t="s">
        <v>30</v>
      </c>
      <c r="D139" s="38"/>
      <c r="E139" s="38"/>
      <c r="F139" s="26" t="str">
        <f>IF(E16="","",E16)</f>
        <v>Vyplň údaj</v>
      </c>
      <c r="G139" s="38"/>
      <c r="H139" s="38"/>
      <c r="I139" s="135" t="s">
        <v>35</v>
      </c>
      <c r="J139" s="35" t="str">
        <f>E22</f>
        <v>Pavel Matoušek</v>
      </c>
      <c r="K139" s="38"/>
      <c r="L139" s="42"/>
    </row>
    <row r="140" s="1" customFormat="1" ht="10.32" customHeight="1">
      <c r="B140" s="37"/>
      <c r="C140" s="38"/>
      <c r="D140" s="38"/>
      <c r="E140" s="38"/>
      <c r="F140" s="38"/>
      <c r="G140" s="38"/>
      <c r="H140" s="38"/>
      <c r="I140" s="132"/>
      <c r="J140" s="38"/>
      <c r="K140" s="38"/>
      <c r="L140" s="42"/>
    </row>
    <row r="141" s="10" customFormat="1" ht="29.28" customHeight="1">
      <c r="B141" s="189"/>
      <c r="C141" s="190" t="s">
        <v>122</v>
      </c>
      <c r="D141" s="191" t="s">
        <v>63</v>
      </c>
      <c r="E141" s="191" t="s">
        <v>59</v>
      </c>
      <c r="F141" s="191" t="s">
        <v>60</v>
      </c>
      <c r="G141" s="191" t="s">
        <v>123</v>
      </c>
      <c r="H141" s="191" t="s">
        <v>124</v>
      </c>
      <c r="I141" s="192" t="s">
        <v>125</v>
      </c>
      <c r="J141" s="193" t="s">
        <v>88</v>
      </c>
      <c r="K141" s="194" t="s">
        <v>126</v>
      </c>
      <c r="L141" s="195"/>
      <c r="M141" s="94" t="s">
        <v>1</v>
      </c>
      <c r="N141" s="95" t="s">
        <v>42</v>
      </c>
      <c r="O141" s="95" t="s">
        <v>127</v>
      </c>
      <c r="P141" s="95" t="s">
        <v>128</v>
      </c>
      <c r="Q141" s="95" t="s">
        <v>129</v>
      </c>
      <c r="R141" s="95" t="s">
        <v>130</v>
      </c>
      <c r="S141" s="95" t="s">
        <v>131</v>
      </c>
      <c r="T141" s="96" t="s">
        <v>132</v>
      </c>
    </row>
    <row r="142" s="1" customFormat="1" ht="22.8" customHeight="1">
      <c r="B142" s="37"/>
      <c r="C142" s="101" t="s">
        <v>133</v>
      </c>
      <c r="D142" s="38"/>
      <c r="E142" s="38"/>
      <c r="F142" s="38"/>
      <c r="G142" s="38"/>
      <c r="H142" s="38"/>
      <c r="I142" s="132"/>
      <c r="J142" s="196">
        <f>BK142</f>
        <v>0</v>
      </c>
      <c r="K142" s="38"/>
      <c r="L142" s="42"/>
      <c r="M142" s="97"/>
      <c r="N142" s="98"/>
      <c r="O142" s="98"/>
      <c r="P142" s="197">
        <f>P143+P801+P1686+P1691</f>
        <v>0</v>
      </c>
      <c r="Q142" s="98"/>
      <c r="R142" s="197">
        <f>R143+R801+R1686+R1691</f>
        <v>258.23409638999999</v>
      </c>
      <c r="S142" s="98"/>
      <c r="T142" s="198">
        <f>T143+T801+T1686+T1691</f>
        <v>218.97380732000005</v>
      </c>
      <c r="AT142" s="16" t="s">
        <v>77</v>
      </c>
      <c r="AU142" s="16" t="s">
        <v>90</v>
      </c>
      <c r="BK142" s="199">
        <f>BK143+BK801+BK1686+BK1691</f>
        <v>0</v>
      </c>
    </row>
    <row r="143" s="11" customFormat="1" ht="25.92" customHeight="1">
      <c r="B143" s="200"/>
      <c r="C143" s="201"/>
      <c r="D143" s="202" t="s">
        <v>77</v>
      </c>
      <c r="E143" s="203" t="s">
        <v>134</v>
      </c>
      <c r="F143" s="203" t="s">
        <v>134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P144+P237+P267+P274+P289+P599+P787+P789</f>
        <v>0</v>
      </c>
      <c r="Q143" s="208"/>
      <c r="R143" s="209">
        <f>R144+R237+R267+R274+R289+R599+R787+R789</f>
        <v>236.62191264999999</v>
      </c>
      <c r="S143" s="208"/>
      <c r="T143" s="210">
        <f>T144+T237+T267+T274+T289+T599+T787+T789</f>
        <v>164.80295100000006</v>
      </c>
      <c r="AR143" s="211" t="s">
        <v>21</v>
      </c>
      <c r="AT143" s="212" t="s">
        <v>77</v>
      </c>
      <c r="AU143" s="212" t="s">
        <v>78</v>
      </c>
      <c r="AY143" s="211" t="s">
        <v>135</v>
      </c>
      <c r="BK143" s="213">
        <f>BK144+BK237+BK267+BK274+BK289+BK599+BK787+BK789</f>
        <v>0</v>
      </c>
    </row>
    <row r="144" s="11" customFormat="1" ht="22.8" customHeight="1">
      <c r="B144" s="200"/>
      <c r="C144" s="201"/>
      <c r="D144" s="202" t="s">
        <v>77</v>
      </c>
      <c r="E144" s="214" t="s">
        <v>21</v>
      </c>
      <c r="F144" s="214" t="s">
        <v>136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SUM(P145:P236)</f>
        <v>0</v>
      </c>
      <c r="Q144" s="208"/>
      <c r="R144" s="209">
        <f>SUM(R145:R236)</f>
        <v>1.89747</v>
      </c>
      <c r="S144" s="208"/>
      <c r="T144" s="210">
        <f>SUM(T145:T236)</f>
        <v>24.8291</v>
      </c>
      <c r="AR144" s="211" t="s">
        <v>21</v>
      </c>
      <c r="AT144" s="212" t="s">
        <v>77</v>
      </c>
      <c r="AU144" s="212" t="s">
        <v>21</v>
      </c>
      <c r="AY144" s="211" t="s">
        <v>135</v>
      </c>
      <c r="BK144" s="213">
        <f>SUM(BK145:BK236)</f>
        <v>0</v>
      </c>
    </row>
    <row r="145" s="1" customFormat="1" ht="60" customHeight="1">
      <c r="B145" s="37"/>
      <c r="C145" s="216" t="s">
        <v>21</v>
      </c>
      <c r="D145" s="216" t="s">
        <v>137</v>
      </c>
      <c r="E145" s="217" t="s">
        <v>138</v>
      </c>
      <c r="F145" s="218" t="s">
        <v>139</v>
      </c>
      <c r="G145" s="219" t="s">
        <v>140</v>
      </c>
      <c r="H145" s="220">
        <v>37.619999999999997</v>
      </c>
      <c r="I145" s="221"/>
      <c r="J145" s="222">
        <f>ROUND(I145*H145,2)</f>
        <v>0</v>
      </c>
      <c r="K145" s="218" t="s">
        <v>141</v>
      </c>
      <c r="L145" s="42"/>
      <c r="M145" s="223" t="s">
        <v>1</v>
      </c>
      <c r="N145" s="224" t="s">
        <v>44</v>
      </c>
      <c r="O145" s="85"/>
      <c r="P145" s="225">
        <f>O145*H145</f>
        <v>0</v>
      </c>
      <c r="Q145" s="225">
        <v>0</v>
      </c>
      <c r="R145" s="225">
        <f>Q145*H145</f>
        <v>0</v>
      </c>
      <c r="S145" s="225">
        <v>0.26000000000000001</v>
      </c>
      <c r="T145" s="226">
        <f>S145*H145</f>
        <v>9.7812000000000001</v>
      </c>
      <c r="AR145" s="227" t="s">
        <v>142</v>
      </c>
      <c r="AT145" s="227" t="s">
        <v>137</v>
      </c>
      <c r="AU145" s="227" t="s">
        <v>84</v>
      </c>
      <c r="AY145" s="16" t="s">
        <v>135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84</v>
      </c>
      <c r="BK145" s="228">
        <f>ROUND(I145*H145,2)</f>
        <v>0</v>
      </c>
      <c r="BL145" s="16" t="s">
        <v>142</v>
      </c>
      <c r="BM145" s="227" t="s">
        <v>143</v>
      </c>
    </row>
    <row r="146" s="12" customFormat="1">
      <c r="B146" s="229"/>
      <c r="C146" s="230"/>
      <c r="D146" s="231" t="s">
        <v>144</v>
      </c>
      <c r="E146" s="232" t="s">
        <v>1</v>
      </c>
      <c r="F146" s="233" t="s">
        <v>145</v>
      </c>
      <c r="G146" s="230"/>
      <c r="H146" s="234">
        <v>25.370000000000001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144</v>
      </c>
      <c r="AU146" s="240" t="s">
        <v>84</v>
      </c>
      <c r="AV146" s="12" t="s">
        <v>84</v>
      </c>
      <c r="AW146" s="12" t="s">
        <v>146</v>
      </c>
      <c r="AX146" s="12" t="s">
        <v>78</v>
      </c>
      <c r="AY146" s="240" t="s">
        <v>135</v>
      </c>
    </row>
    <row r="147" s="12" customFormat="1">
      <c r="B147" s="229"/>
      <c r="C147" s="230"/>
      <c r="D147" s="231" t="s">
        <v>144</v>
      </c>
      <c r="E147" s="232" t="s">
        <v>1</v>
      </c>
      <c r="F147" s="233" t="s">
        <v>147</v>
      </c>
      <c r="G147" s="230"/>
      <c r="H147" s="234">
        <v>1.5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144</v>
      </c>
      <c r="AU147" s="240" t="s">
        <v>84</v>
      </c>
      <c r="AV147" s="12" t="s">
        <v>84</v>
      </c>
      <c r="AW147" s="12" t="s">
        <v>146</v>
      </c>
      <c r="AX147" s="12" t="s">
        <v>78</v>
      </c>
      <c r="AY147" s="240" t="s">
        <v>135</v>
      </c>
    </row>
    <row r="148" s="12" customFormat="1">
      <c r="B148" s="229"/>
      <c r="C148" s="230"/>
      <c r="D148" s="231" t="s">
        <v>144</v>
      </c>
      <c r="E148" s="232" t="s">
        <v>1</v>
      </c>
      <c r="F148" s="233" t="s">
        <v>148</v>
      </c>
      <c r="G148" s="230"/>
      <c r="H148" s="234">
        <v>10.75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144</v>
      </c>
      <c r="AU148" s="240" t="s">
        <v>84</v>
      </c>
      <c r="AV148" s="12" t="s">
        <v>84</v>
      </c>
      <c r="AW148" s="12" t="s">
        <v>146</v>
      </c>
      <c r="AX148" s="12" t="s">
        <v>78</v>
      </c>
      <c r="AY148" s="240" t="s">
        <v>135</v>
      </c>
    </row>
    <row r="149" s="13" customFormat="1">
      <c r="B149" s="241"/>
      <c r="C149" s="242"/>
      <c r="D149" s="231" t="s">
        <v>144</v>
      </c>
      <c r="E149" s="243" t="s">
        <v>1</v>
      </c>
      <c r="F149" s="244" t="s">
        <v>149</v>
      </c>
      <c r="G149" s="242"/>
      <c r="H149" s="245">
        <v>37.619999999999997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144</v>
      </c>
      <c r="AU149" s="251" t="s">
        <v>84</v>
      </c>
      <c r="AV149" s="13" t="s">
        <v>142</v>
      </c>
      <c r="AW149" s="13" t="s">
        <v>146</v>
      </c>
      <c r="AX149" s="13" t="s">
        <v>21</v>
      </c>
      <c r="AY149" s="251" t="s">
        <v>135</v>
      </c>
    </row>
    <row r="150" s="1" customFormat="1" ht="48" customHeight="1">
      <c r="B150" s="37"/>
      <c r="C150" s="216" t="s">
        <v>84</v>
      </c>
      <c r="D150" s="216" t="s">
        <v>137</v>
      </c>
      <c r="E150" s="217" t="s">
        <v>150</v>
      </c>
      <c r="F150" s="218" t="s">
        <v>151</v>
      </c>
      <c r="G150" s="219" t="s">
        <v>140</v>
      </c>
      <c r="H150" s="220">
        <v>81.340000000000003</v>
      </c>
      <c r="I150" s="221"/>
      <c r="J150" s="222">
        <f>ROUND(I150*H150,2)</f>
        <v>0</v>
      </c>
      <c r="K150" s="218" t="s">
        <v>141</v>
      </c>
      <c r="L150" s="42"/>
      <c r="M150" s="223" t="s">
        <v>1</v>
      </c>
      <c r="N150" s="224" t="s">
        <v>44</v>
      </c>
      <c r="O150" s="85"/>
      <c r="P150" s="225">
        <f>O150*H150</f>
        <v>0</v>
      </c>
      <c r="Q150" s="225">
        <v>0</v>
      </c>
      <c r="R150" s="225">
        <f>Q150*H150</f>
        <v>0</v>
      </c>
      <c r="S150" s="225">
        <v>0.185</v>
      </c>
      <c r="T150" s="226">
        <f>S150*H150</f>
        <v>15.0479</v>
      </c>
      <c r="AR150" s="227" t="s">
        <v>142</v>
      </c>
      <c r="AT150" s="227" t="s">
        <v>137</v>
      </c>
      <c r="AU150" s="227" t="s">
        <v>84</v>
      </c>
      <c r="AY150" s="16" t="s">
        <v>135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84</v>
      </c>
      <c r="BK150" s="228">
        <f>ROUND(I150*H150,2)</f>
        <v>0</v>
      </c>
      <c r="BL150" s="16" t="s">
        <v>142</v>
      </c>
      <c r="BM150" s="227" t="s">
        <v>152</v>
      </c>
    </row>
    <row r="151" s="12" customFormat="1">
      <c r="B151" s="229"/>
      <c r="C151" s="230"/>
      <c r="D151" s="231" t="s">
        <v>144</v>
      </c>
      <c r="E151" s="232" t="s">
        <v>1</v>
      </c>
      <c r="F151" s="233" t="s">
        <v>153</v>
      </c>
      <c r="G151" s="230"/>
      <c r="H151" s="234">
        <v>33.25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144</v>
      </c>
      <c r="AU151" s="240" t="s">
        <v>84</v>
      </c>
      <c r="AV151" s="12" t="s">
        <v>84</v>
      </c>
      <c r="AW151" s="12" t="s">
        <v>146</v>
      </c>
      <c r="AX151" s="12" t="s">
        <v>78</v>
      </c>
      <c r="AY151" s="240" t="s">
        <v>135</v>
      </c>
    </row>
    <row r="152" s="12" customFormat="1">
      <c r="B152" s="229"/>
      <c r="C152" s="230"/>
      <c r="D152" s="231" t="s">
        <v>144</v>
      </c>
      <c r="E152" s="232" t="s">
        <v>1</v>
      </c>
      <c r="F152" s="233" t="s">
        <v>154</v>
      </c>
      <c r="G152" s="230"/>
      <c r="H152" s="234">
        <v>34.189999999999998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144</v>
      </c>
      <c r="AU152" s="240" t="s">
        <v>84</v>
      </c>
      <c r="AV152" s="12" t="s">
        <v>84</v>
      </c>
      <c r="AW152" s="12" t="s">
        <v>146</v>
      </c>
      <c r="AX152" s="12" t="s">
        <v>78</v>
      </c>
      <c r="AY152" s="240" t="s">
        <v>135</v>
      </c>
    </row>
    <row r="153" s="12" customFormat="1">
      <c r="B153" s="229"/>
      <c r="C153" s="230"/>
      <c r="D153" s="231" t="s">
        <v>144</v>
      </c>
      <c r="E153" s="232" t="s">
        <v>1</v>
      </c>
      <c r="F153" s="233" t="s">
        <v>155</v>
      </c>
      <c r="G153" s="230"/>
      <c r="H153" s="234">
        <v>8.7750000000000004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144</v>
      </c>
      <c r="AU153" s="240" t="s">
        <v>84</v>
      </c>
      <c r="AV153" s="12" t="s">
        <v>84</v>
      </c>
      <c r="AW153" s="12" t="s">
        <v>146</v>
      </c>
      <c r="AX153" s="12" t="s">
        <v>78</v>
      </c>
      <c r="AY153" s="240" t="s">
        <v>135</v>
      </c>
    </row>
    <row r="154" s="12" customFormat="1">
      <c r="B154" s="229"/>
      <c r="C154" s="230"/>
      <c r="D154" s="231" t="s">
        <v>144</v>
      </c>
      <c r="E154" s="232" t="s">
        <v>1</v>
      </c>
      <c r="F154" s="233" t="s">
        <v>156</v>
      </c>
      <c r="G154" s="230"/>
      <c r="H154" s="234">
        <v>5.125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144</v>
      </c>
      <c r="AU154" s="240" t="s">
        <v>84</v>
      </c>
      <c r="AV154" s="12" t="s">
        <v>84</v>
      </c>
      <c r="AW154" s="12" t="s">
        <v>146</v>
      </c>
      <c r="AX154" s="12" t="s">
        <v>78</v>
      </c>
      <c r="AY154" s="240" t="s">
        <v>135</v>
      </c>
    </row>
    <row r="155" s="13" customFormat="1">
      <c r="B155" s="241"/>
      <c r="C155" s="242"/>
      <c r="D155" s="231" t="s">
        <v>144</v>
      </c>
      <c r="E155" s="243" t="s">
        <v>1</v>
      </c>
      <c r="F155" s="244" t="s">
        <v>149</v>
      </c>
      <c r="G155" s="242"/>
      <c r="H155" s="245">
        <v>81.340000000000003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144</v>
      </c>
      <c r="AU155" s="251" t="s">
        <v>84</v>
      </c>
      <c r="AV155" s="13" t="s">
        <v>142</v>
      </c>
      <c r="AW155" s="13" t="s">
        <v>146</v>
      </c>
      <c r="AX155" s="13" t="s">
        <v>21</v>
      </c>
      <c r="AY155" s="251" t="s">
        <v>135</v>
      </c>
    </row>
    <row r="156" s="1" customFormat="1" ht="48" customHeight="1">
      <c r="B156" s="37"/>
      <c r="C156" s="216" t="s">
        <v>157</v>
      </c>
      <c r="D156" s="216" t="s">
        <v>137</v>
      </c>
      <c r="E156" s="217" t="s">
        <v>158</v>
      </c>
      <c r="F156" s="218" t="s">
        <v>159</v>
      </c>
      <c r="G156" s="219" t="s">
        <v>160</v>
      </c>
      <c r="H156" s="220">
        <v>51.618000000000002</v>
      </c>
      <c r="I156" s="221"/>
      <c r="J156" s="222">
        <f>ROUND(I156*H156,2)</f>
        <v>0</v>
      </c>
      <c r="K156" s="218" t="s">
        <v>141</v>
      </c>
      <c r="L156" s="42"/>
      <c r="M156" s="223" t="s">
        <v>1</v>
      </c>
      <c r="N156" s="224" t="s">
        <v>44</v>
      </c>
      <c r="O156" s="85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227" t="s">
        <v>142</v>
      </c>
      <c r="AT156" s="227" t="s">
        <v>137</v>
      </c>
      <c r="AU156" s="227" t="s">
        <v>84</v>
      </c>
      <c r="AY156" s="16" t="s">
        <v>135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84</v>
      </c>
      <c r="BK156" s="228">
        <f>ROUND(I156*H156,2)</f>
        <v>0</v>
      </c>
      <c r="BL156" s="16" t="s">
        <v>142</v>
      </c>
      <c r="BM156" s="227" t="s">
        <v>161</v>
      </c>
    </row>
    <row r="157" s="12" customFormat="1">
      <c r="B157" s="229"/>
      <c r="C157" s="230"/>
      <c r="D157" s="231" t="s">
        <v>144</v>
      </c>
      <c r="E157" s="232" t="s">
        <v>1</v>
      </c>
      <c r="F157" s="233" t="s">
        <v>162</v>
      </c>
      <c r="G157" s="230"/>
      <c r="H157" s="234">
        <v>19.949999999999999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144</v>
      </c>
      <c r="AU157" s="240" t="s">
        <v>84</v>
      </c>
      <c r="AV157" s="12" t="s">
        <v>84</v>
      </c>
      <c r="AW157" s="12" t="s">
        <v>146</v>
      </c>
      <c r="AX157" s="12" t="s">
        <v>78</v>
      </c>
      <c r="AY157" s="240" t="s">
        <v>135</v>
      </c>
    </row>
    <row r="158" s="12" customFormat="1">
      <c r="B158" s="229"/>
      <c r="C158" s="230"/>
      <c r="D158" s="231" t="s">
        <v>144</v>
      </c>
      <c r="E158" s="232" t="s">
        <v>1</v>
      </c>
      <c r="F158" s="233" t="s">
        <v>163</v>
      </c>
      <c r="G158" s="230"/>
      <c r="H158" s="234">
        <v>20.513999999999999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144</v>
      </c>
      <c r="AU158" s="240" t="s">
        <v>84</v>
      </c>
      <c r="AV158" s="12" t="s">
        <v>84</v>
      </c>
      <c r="AW158" s="12" t="s">
        <v>146</v>
      </c>
      <c r="AX158" s="12" t="s">
        <v>78</v>
      </c>
      <c r="AY158" s="240" t="s">
        <v>135</v>
      </c>
    </row>
    <row r="159" s="12" customFormat="1">
      <c r="B159" s="229"/>
      <c r="C159" s="230"/>
      <c r="D159" s="231" t="s">
        <v>144</v>
      </c>
      <c r="E159" s="232" t="s">
        <v>1</v>
      </c>
      <c r="F159" s="233" t="s">
        <v>164</v>
      </c>
      <c r="G159" s="230"/>
      <c r="H159" s="234">
        <v>5.2649999999999997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144</v>
      </c>
      <c r="AU159" s="240" t="s">
        <v>84</v>
      </c>
      <c r="AV159" s="12" t="s">
        <v>84</v>
      </c>
      <c r="AW159" s="12" t="s">
        <v>146</v>
      </c>
      <c r="AX159" s="12" t="s">
        <v>78</v>
      </c>
      <c r="AY159" s="240" t="s">
        <v>135</v>
      </c>
    </row>
    <row r="160" s="12" customFormat="1">
      <c r="B160" s="229"/>
      <c r="C160" s="230"/>
      <c r="D160" s="231" t="s">
        <v>144</v>
      </c>
      <c r="E160" s="232" t="s">
        <v>1</v>
      </c>
      <c r="F160" s="233" t="s">
        <v>165</v>
      </c>
      <c r="G160" s="230"/>
      <c r="H160" s="234">
        <v>3.0750000000000002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144</v>
      </c>
      <c r="AU160" s="240" t="s">
        <v>84</v>
      </c>
      <c r="AV160" s="12" t="s">
        <v>84</v>
      </c>
      <c r="AW160" s="12" t="s">
        <v>146</v>
      </c>
      <c r="AX160" s="12" t="s">
        <v>78</v>
      </c>
      <c r="AY160" s="240" t="s">
        <v>135</v>
      </c>
    </row>
    <row r="161" s="12" customFormat="1">
      <c r="B161" s="229"/>
      <c r="C161" s="230"/>
      <c r="D161" s="231" t="s">
        <v>144</v>
      </c>
      <c r="E161" s="232" t="s">
        <v>1</v>
      </c>
      <c r="F161" s="233" t="s">
        <v>166</v>
      </c>
      <c r="G161" s="230"/>
      <c r="H161" s="234">
        <v>2.8140000000000001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144</v>
      </c>
      <c r="AU161" s="240" t="s">
        <v>84</v>
      </c>
      <c r="AV161" s="12" t="s">
        <v>84</v>
      </c>
      <c r="AW161" s="12" t="s">
        <v>146</v>
      </c>
      <c r="AX161" s="12" t="s">
        <v>78</v>
      </c>
      <c r="AY161" s="240" t="s">
        <v>135</v>
      </c>
    </row>
    <row r="162" s="13" customFormat="1">
      <c r="B162" s="241"/>
      <c r="C162" s="242"/>
      <c r="D162" s="231" t="s">
        <v>144</v>
      </c>
      <c r="E162" s="243" t="s">
        <v>1</v>
      </c>
      <c r="F162" s="244" t="s">
        <v>149</v>
      </c>
      <c r="G162" s="242"/>
      <c r="H162" s="245">
        <v>51.618000000000002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144</v>
      </c>
      <c r="AU162" s="251" t="s">
        <v>84</v>
      </c>
      <c r="AV162" s="13" t="s">
        <v>142</v>
      </c>
      <c r="AW162" s="13" t="s">
        <v>146</v>
      </c>
      <c r="AX162" s="13" t="s">
        <v>21</v>
      </c>
      <c r="AY162" s="251" t="s">
        <v>135</v>
      </c>
    </row>
    <row r="163" s="1" customFormat="1" ht="48" customHeight="1">
      <c r="B163" s="37"/>
      <c r="C163" s="216" t="s">
        <v>142</v>
      </c>
      <c r="D163" s="216" t="s">
        <v>137</v>
      </c>
      <c r="E163" s="217" t="s">
        <v>167</v>
      </c>
      <c r="F163" s="218" t="s">
        <v>168</v>
      </c>
      <c r="G163" s="219" t="s">
        <v>160</v>
      </c>
      <c r="H163" s="220">
        <v>51.618000000000002</v>
      </c>
      <c r="I163" s="221"/>
      <c r="J163" s="222">
        <f>ROUND(I163*H163,2)</f>
        <v>0</v>
      </c>
      <c r="K163" s="218" t="s">
        <v>141</v>
      </c>
      <c r="L163" s="42"/>
      <c r="M163" s="223" t="s">
        <v>1</v>
      </c>
      <c r="N163" s="224" t="s">
        <v>44</v>
      </c>
      <c r="O163" s="85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227" t="s">
        <v>142</v>
      </c>
      <c r="AT163" s="227" t="s">
        <v>137</v>
      </c>
      <c r="AU163" s="227" t="s">
        <v>84</v>
      </c>
      <c r="AY163" s="16" t="s">
        <v>135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84</v>
      </c>
      <c r="BK163" s="228">
        <f>ROUND(I163*H163,2)</f>
        <v>0</v>
      </c>
      <c r="BL163" s="16" t="s">
        <v>142</v>
      </c>
      <c r="BM163" s="227" t="s">
        <v>169</v>
      </c>
    </row>
    <row r="164" s="12" customFormat="1">
      <c r="B164" s="229"/>
      <c r="C164" s="230"/>
      <c r="D164" s="231" t="s">
        <v>144</v>
      </c>
      <c r="E164" s="232" t="s">
        <v>1</v>
      </c>
      <c r="F164" s="233" t="s">
        <v>162</v>
      </c>
      <c r="G164" s="230"/>
      <c r="H164" s="234">
        <v>19.949999999999999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144</v>
      </c>
      <c r="AU164" s="240" t="s">
        <v>84</v>
      </c>
      <c r="AV164" s="12" t="s">
        <v>84</v>
      </c>
      <c r="AW164" s="12" t="s">
        <v>146</v>
      </c>
      <c r="AX164" s="12" t="s">
        <v>78</v>
      </c>
      <c r="AY164" s="240" t="s">
        <v>135</v>
      </c>
    </row>
    <row r="165" s="12" customFormat="1">
      <c r="B165" s="229"/>
      <c r="C165" s="230"/>
      <c r="D165" s="231" t="s">
        <v>144</v>
      </c>
      <c r="E165" s="232" t="s">
        <v>1</v>
      </c>
      <c r="F165" s="233" t="s">
        <v>163</v>
      </c>
      <c r="G165" s="230"/>
      <c r="H165" s="234">
        <v>20.513999999999999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144</v>
      </c>
      <c r="AU165" s="240" t="s">
        <v>84</v>
      </c>
      <c r="AV165" s="12" t="s">
        <v>84</v>
      </c>
      <c r="AW165" s="12" t="s">
        <v>146</v>
      </c>
      <c r="AX165" s="12" t="s">
        <v>78</v>
      </c>
      <c r="AY165" s="240" t="s">
        <v>135</v>
      </c>
    </row>
    <row r="166" s="12" customFormat="1">
      <c r="B166" s="229"/>
      <c r="C166" s="230"/>
      <c r="D166" s="231" t="s">
        <v>144</v>
      </c>
      <c r="E166" s="232" t="s">
        <v>1</v>
      </c>
      <c r="F166" s="233" t="s">
        <v>164</v>
      </c>
      <c r="G166" s="230"/>
      <c r="H166" s="234">
        <v>5.2649999999999997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144</v>
      </c>
      <c r="AU166" s="240" t="s">
        <v>84</v>
      </c>
      <c r="AV166" s="12" t="s">
        <v>84</v>
      </c>
      <c r="AW166" s="12" t="s">
        <v>146</v>
      </c>
      <c r="AX166" s="12" t="s">
        <v>78</v>
      </c>
      <c r="AY166" s="240" t="s">
        <v>135</v>
      </c>
    </row>
    <row r="167" s="12" customFormat="1">
      <c r="B167" s="229"/>
      <c r="C167" s="230"/>
      <c r="D167" s="231" t="s">
        <v>144</v>
      </c>
      <c r="E167" s="232" t="s">
        <v>1</v>
      </c>
      <c r="F167" s="233" t="s">
        <v>165</v>
      </c>
      <c r="G167" s="230"/>
      <c r="H167" s="234">
        <v>3.0750000000000002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144</v>
      </c>
      <c r="AU167" s="240" t="s">
        <v>84</v>
      </c>
      <c r="AV167" s="12" t="s">
        <v>84</v>
      </c>
      <c r="AW167" s="12" t="s">
        <v>146</v>
      </c>
      <c r="AX167" s="12" t="s">
        <v>78</v>
      </c>
      <c r="AY167" s="240" t="s">
        <v>135</v>
      </c>
    </row>
    <row r="168" s="12" customFormat="1">
      <c r="B168" s="229"/>
      <c r="C168" s="230"/>
      <c r="D168" s="231" t="s">
        <v>144</v>
      </c>
      <c r="E168" s="232" t="s">
        <v>1</v>
      </c>
      <c r="F168" s="233" t="s">
        <v>166</v>
      </c>
      <c r="G168" s="230"/>
      <c r="H168" s="234">
        <v>2.8140000000000001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144</v>
      </c>
      <c r="AU168" s="240" t="s">
        <v>84</v>
      </c>
      <c r="AV168" s="12" t="s">
        <v>84</v>
      </c>
      <c r="AW168" s="12" t="s">
        <v>146</v>
      </c>
      <c r="AX168" s="12" t="s">
        <v>78</v>
      </c>
      <c r="AY168" s="240" t="s">
        <v>135</v>
      </c>
    </row>
    <row r="169" s="13" customFormat="1">
      <c r="B169" s="241"/>
      <c r="C169" s="242"/>
      <c r="D169" s="231" t="s">
        <v>144</v>
      </c>
      <c r="E169" s="243" t="s">
        <v>1</v>
      </c>
      <c r="F169" s="244" t="s">
        <v>149</v>
      </c>
      <c r="G169" s="242"/>
      <c r="H169" s="245">
        <v>51.618000000000002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144</v>
      </c>
      <c r="AU169" s="251" t="s">
        <v>84</v>
      </c>
      <c r="AV169" s="13" t="s">
        <v>142</v>
      </c>
      <c r="AW169" s="13" t="s">
        <v>146</v>
      </c>
      <c r="AX169" s="13" t="s">
        <v>21</v>
      </c>
      <c r="AY169" s="251" t="s">
        <v>135</v>
      </c>
    </row>
    <row r="170" s="1" customFormat="1" ht="48" customHeight="1">
      <c r="B170" s="37"/>
      <c r="C170" s="216" t="s">
        <v>170</v>
      </c>
      <c r="D170" s="216" t="s">
        <v>137</v>
      </c>
      <c r="E170" s="217" t="s">
        <v>171</v>
      </c>
      <c r="F170" s="218" t="s">
        <v>172</v>
      </c>
      <c r="G170" s="219" t="s">
        <v>160</v>
      </c>
      <c r="H170" s="220">
        <v>24.056999999999999</v>
      </c>
      <c r="I170" s="221"/>
      <c r="J170" s="222">
        <f>ROUND(I170*H170,2)</f>
        <v>0</v>
      </c>
      <c r="K170" s="218" t="s">
        <v>141</v>
      </c>
      <c r="L170" s="42"/>
      <c r="M170" s="223" t="s">
        <v>1</v>
      </c>
      <c r="N170" s="224" t="s">
        <v>44</v>
      </c>
      <c r="O170" s="85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27" t="s">
        <v>142</v>
      </c>
      <c r="AT170" s="227" t="s">
        <v>137</v>
      </c>
      <c r="AU170" s="227" t="s">
        <v>84</v>
      </c>
      <c r="AY170" s="16" t="s">
        <v>135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6" t="s">
        <v>84</v>
      </c>
      <c r="BK170" s="228">
        <f>ROUND(I170*H170,2)</f>
        <v>0</v>
      </c>
      <c r="BL170" s="16" t="s">
        <v>142</v>
      </c>
      <c r="BM170" s="227" t="s">
        <v>173</v>
      </c>
    </row>
    <row r="171" s="12" customFormat="1">
      <c r="B171" s="229"/>
      <c r="C171" s="230"/>
      <c r="D171" s="231" t="s">
        <v>144</v>
      </c>
      <c r="E171" s="232" t="s">
        <v>1</v>
      </c>
      <c r="F171" s="233" t="s">
        <v>162</v>
      </c>
      <c r="G171" s="230"/>
      <c r="H171" s="234">
        <v>19.949999999999999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144</v>
      </c>
      <c r="AU171" s="240" t="s">
        <v>84</v>
      </c>
      <c r="AV171" s="12" t="s">
        <v>84</v>
      </c>
      <c r="AW171" s="12" t="s">
        <v>146</v>
      </c>
      <c r="AX171" s="12" t="s">
        <v>78</v>
      </c>
      <c r="AY171" s="240" t="s">
        <v>135</v>
      </c>
    </row>
    <row r="172" s="12" customFormat="1">
      <c r="B172" s="229"/>
      <c r="C172" s="230"/>
      <c r="D172" s="231" t="s">
        <v>144</v>
      </c>
      <c r="E172" s="232" t="s">
        <v>1</v>
      </c>
      <c r="F172" s="233" t="s">
        <v>174</v>
      </c>
      <c r="G172" s="230"/>
      <c r="H172" s="234">
        <v>4.1070000000000002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144</v>
      </c>
      <c r="AU172" s="240" t="s">
        <v>84</v>
      </c>
      <c r="AV172" s="12" t="s">
        <v>84</v>
      </c>
      <c r="AW172" s="12" t="s">
        <v>146</v>
      </c>
      <c r="AX172" s="12" t="s">
        <v>78</v>
      </c>
      <c r="AY172" s="240" t="s">
        <v>135</v>
      </c>
    </row>
    <row r="173" s="13" customFormat="1">
      <c r="B173" s="241"/>
      <c r="C173" s="242"/>
      <c r="D173" s="231" t="s">
        <v>144</v>
      </c>
      <c r="E173" s="243" t="s">
        <v>1</v>
      </c>
      <c r="F173" s="244" t="s">
        <v>149</v>
      </c>
      <c r="G173" s="242"/>
      <c r="H173" s="245">
        <v>24.056999999999999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144</v>
      </c>
      <c r="AU173" s="251" t="s">
        <v>84</v>
      </c>
      <c r="AV173" s="13" t="s">
        <v>142</v>
      </c>
      <c r="AW173" s="13" t="s">
        <v>146</v>
      </c>
      <c r="AX173" s="13" t="s">
        <v>21</v>
      </c>
      <c r="AY173" s="251" t="s">
        <v>135</v>
      </c>
    </row>
    <row r="174" s="1" customFormat="1" ht="48" customHeight="1">
      <c r="B174" s="37"/>
      <c r="C174" s="216" t="s">
        <v>175</v>
      </c>
      <c r="D174" s="216" t="s">
        <v>137</v>
      </c>
      <c r="E174" s="217" t="s">
        <v>176</v>
      </c>
      <c r="F174" s="218" t="s">
        <v>177</v>
      </c>
      <c r="G174" s="219" t="s">
        <v>160</v>
      </c>
      <c r="H174" s="220">
        <v>51.618000000000002</v>
      </c>
      <c r="I174" s="221"/>
      <c r="J174" s="222">
        <f>ROUND(I174*H174,2)</f>
        <v>0</v>
      </c>
      <c r="K174" s="218" t="s">
        <v>141</v>
      </c>
      <c r="L174" s="42"/>
      <c r="M174" s="223" t="s">
        <v>1</v>
      </c>
      <c r="N174" s="224" t="s">
        <v>44</v>
      </c>
      <c r="O174" s="85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227" t="s">
        <v>142</v>
      </c>
      <c r="AT174" s="227" t="s">
        <v>137</v>
      </c>
      <c r="AU174" s="227" t="s">
        <v>84</v>
      </c>
      <c r="AY174" s="16" t="s">
        <v>135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84</v>
      </c>
      <c r="BK174" s="228">
        <f>ROUND(I174*H174,2)</f>
        <v>0</v>
      </c>
      <c r="BL174" s="16" t="s">
        <v>142</v>
      </c>
      <c r="BM174" s="227" t="s">
        <v>178</v>
      </c>
    </row>
    <row r="175" s="12" customFormat="1">
      <c r="B175" s="229"/>
      <c r="C175" s="230"/>
      <c r="D175" s="231" t="s">
        <v>144</v>
      </c>
      <c r="E175" s="232" t="s">
        <v>1</v>
      </c>
      <c r="F175" s="233" t="s">
        <v>162</v>
      </c>
      <c r="G175" s="230"/>
      <c r="H175" s="234">
        <v>19.949999999999999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144</v>
      </c>
      <c r="AU175" s="240" t="s">
        <v>84</v>
      </c>
      <c r="AV175" s="12" t="s">
        <v>84</v>
      </c>
      <c r="AW175" s="12" t="s">
        <v>146</v>
      </c>
      <c r="AX175" s="12" t="s">
        <v>78</v>
      </c>
      <c r="AY175" s="240" t="s">
        <v>135</v>
      </c>
    </row>
    <row r="176" s="12" customFormat="1">
      <c r="B176" s="229"/>
      <c r="C176" s="230"/>
      <c r="D176" s="231" t="s">
        <v>144</v>
      </c>
      <c r="E176" s="232" t="s">
        <v>1</v>
      </c>
      <c r="F176" s="233" t="s">
        <v>163</v>
      </c>
      <c r="G176" s="230"/>
      <c r="H176" s="234">
        <v>20.513999999999999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144</v>
      </c>
      <c r="AU176" s="240" t="s">
        <v>84</v>
      </c>
      <c r="AV176" s="12" t="s">
        <v>84</v>
      </c>
      <c r="AW176" s="12" t="s">
        <v>146</v>
      </c>
      <c r="AX176" s="12" t="s">
        <v>78</v>
      </c>
      <c r="AY176" s="240" t="s">
        <v>135</v>
      </c>
    </row>
    <row r="177" s="12" customFormat="1">
      <c r="B177" s="229"/>
      <c r="C177" s="230"/>
      <c r="D177" s="231" t="s">
        <v>144</v>
      </c>
      <c r="E177" s="232" t="s">
        <v>1</v>
      </c>
      <c r="F177" s="233" t="s">
        <v>164</v>
      </c>
      <c r="G177" s="230"/>
      <c r="H177" s="234">
        <v>5.2649999999999997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144</v>
      </c>
      <c r="AU177" s="240" t="s">
        <v>84</v>
      </c>
      <c r="AV177" s="12" t="s">
        <v>84</v>
      </c>
      <c r="AW177" s="12" t="s">
        <v>146</v>
      </c>
      <c r="AX177" s="12" t="s">
        <v>78</v>
      </c>
      <c r="AY177" s="240" t="s">
        <v>135</v>
      </c>
    </row>
    <row r="178" s="12" customFormat="1">
      <c r="B178" s="229"/>
      <c r="C178" s="230"/>
      <c r="D178" s="231" t="s">
        <v>144</v>
      </c>
      <c r="E178" s="232" t="s">
        <v>1</v>
      </c>
      <c r="F178" s="233" t="s">
        <v>165</v>
      </c>
      <c r="G178" s="230"/>
      <c r="H178" s="234">
        <v>3.0750000000000002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144</v>
      </c>
      <c r="AU178" s="240" t="s">
        <v>84</v>
      </c>
      <c r="AV178" s="12" t="s">
        <v>84</v>
      </c>
      <c r="AW178" s="12" t="s">
        <v>146</v>
      </c>
      <c r="AX178" s="12" t="s">
        <v>78</v>
      </c>
      <c r="AY178" s="240" t="s">
        <v>135</v>
      </c>
    </row>
    <row r="179" s="12" customFormat="1">
      <c r="B179" s="229"/>
      <c r="C179" s="230"/>
      <c r="D179" s="231" t="s">
        <v>144</v>
      </c>
      <c r="E179" s="232" t="s">
        <v>1</v>
      </c>
      <c r="F179" s="233" t="s">
        <v>166</v>
      </c>
      <c r="G179" s="230"/>
      <c r="H179" s="234">
        <v>2.8140000000000001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144</v>
      </c>
      <c r="AU179" s="240" t="s">
        <v>84</v>
      </c>
      <c r="AV179" s="12" t="s">
        <v>84</v>
      </c>
      <c r="AW179" s="12" t="s">
        <v>146</v>
      </c>
      <c r="AX179" s="12" t="s">
        <v>78</v>
      </c>
      <c r="AY179" s="240" t="s">
        <v>135</v>
      </c>
    </row>
    <row r="180" s="13" customFormat="1">
      <c r="B180" s="241"/>
      <c r="C180" s="242"/>
      <c r="D180" s="231" t="s">
        <v>144</v>
      </c>
      <c r="E180" s="243" t="s">
        <v>1</v>
      </c>
      <c r="F180" s="244" t="s">
        <v>149</v>
      </c>
      <c r="G180" s="242"/>
      <c r="H180" s="245">
        <v>51.618000000000002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144</v>
      </c>
      <c r="AU180" s="251" t="s">
        <v>84</v>
      </c>
      <c r="AV180" s="13" t="s">
        <v>142</v>
      </c>
      <c r="AW180" s="13" t="s">
        <v>146</v>
      </c>
      <c r="AX180" s="13" t="s">
        <v>21</v>
      </c>
      <c r="AY180" s="251" t="s">
        <v>135</v>
      </c>
    </row>
    <row r="181" s="1" customFormat="1" ht="48" customHeight="1">
      <c r="B181" s="37"/>
      <c r="C181" s="216" t="s">
        <v>179</v>
      </c>
      <c r="D181" s="216" t="s">
        <v>137</v>
      </c>
      <c r="E181" s="217" t="s">
        <v>180</v>
      </c>
      <c r="F181" s="218" t="s">
        <v>181</v>
      </c>
      <c r="G181" s="219" t="s">
        <v>160</v>
      </c>
      <c r="H181" s="220">
        <v>51.618000000000002</v>
      </c>
      <c r="I181" s="221"/>
      <c r="J181" s="222">
        <f>ROUND(I181*H181,2)</f>
        <v>0</v>
      </c>
      <c r="K181" s="218" t="s">
        <v>141</v>
      </c>
      <c r="L181" s="42"/>
      <c r="M181" s="223" t="s">
        <v>1</v>
      </c>
      <c r="N181" s="224" t="s">
        <v>44</v>
      </c>
      <c r="O181" s="85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227" t="s">
        <v>142</v>
      </c>
      <c r="AT181" s="227" t="s">
        <v>137</v>
      </c>
      <c r="AU181" s="227" t="s">
        <v>84</v>
      </c>
      <c r="AY181" s="16" t="s">
        <v>135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6" t="s">
        <v>84</v>
      </c>
      <c r="BK181" s="228">
        <f>ROUND(I181*H181,2)</f>
        <v>0</v>
      </c>
      <c r="BL181" s="16" t="s">
        <v>142</v>
      </c>
      <c r="BM181" s="227" t="s">
        <v>182</v>
      </c>
    </row>
    <row r="182" s="12" customFormat="1">
      <c r="B182" s="229"/>
      <c r="C182" s="230"/>
      <c r="D182" s="231" t="s">
        <v>144</v>
      </c>
      <c r="E182" s="232" t="s">
        <v>1</v>
      </c>
      <c r="F182" s="233" t="s">
        <v>162</v>
      </c>
      <c r="G182" s="230"/>
      <c r="H182" s="234">
        <v>19.949999999999999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144</v>
      </c>
      <c r="AU182" s="240" t="s">
        <v>84</v>
      </c>
      <c r="AV182" s="12" t="s">
        <v>84</v>
      </c>
      <c r="AW182" s="12" t="s">
        <v>146</v>
      </c>
      <c r="AX182" s="12" t="s">
        <v>78</v>
      </c>
      <c r="AY182" s="240" t="s">
        <v>135</v>
      </c>
    </row>
    <row r="183" s="12" customFormat="1">
      <c r="B183" s="229"/>
      <c r="C183" s="230"/>
      <c r="D183" s="231" t="s">
        <v>144</v>
      </c>
      <c r="E183" s="232" t="s">
        <v>1</v>
      </c>
      <c r="F183" s="233" t="s">
        <v>163</v>
      </c>
      <c r="G183" s="230"/>
      <c r="H183" s="234">
        <v>20.513999999999999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144</v>
      </c>
      <c r="AU183" s="240" t="s">
        <v>84</v>
      </c>
      <c r="AV183" s="12" t="s">
        <v>84</v>
      </c>
      <c r="AW183" s="12" t="s">
        <v>146</v>
      </c>
      <c r="AX183" s="12" t="s">
        <v>78</v>
      </c>
      <c r="AY183" s="240" t="s">
        <v>135</v>
      </c>
    </row>
    <row r="184" s="12" customFormat="1">
      <c r="B184" s="229"/>
      <c r="C184" s="230"/>
      <c r="D184" s="231" t="s">
        <v>144</v>
      </c>
      <c r="E184" s="232" t="s">
        <v>1</v>
      </c>
      <c r="F184" s="233" t="s">
        <v>164</v>
      </c>
      <c r="G184" s="230"/>
      <c r="H184" s="234">
        <v>5.2649999999999997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144</v>
      </c>
      <c r="AU184" s="240" t="s">
        <v>84</v>
      </c>
      <c r="AV184" s="12" t="s">
        <v>84</v>
      </c>
      <c r="AW184" s="12" t="s">
        <v>146</v>
      </c>
      <c r="AX184" s="12" t="s">
        <v>78</v>
      </c>
      <c r="AY184" s="240" t="s">
        <v>135</v>
      </c>
    </row>
    <row r="185" s="12" customFormat="1">
      <c r="B185" s="229"/>
      <c r="C185" s="230"/>
      <c r="D185" s="231" t="s">
        <v>144</v>
      </c>
      <c r="E185" s="232" t="s">
        <v>1</v>
      </c>
      <c r="F185" s="233" t="s">
        <v>165</v>
      </c>
      <c r="G185" s="230"/>
      <c r="H185" s="234">
        <v>3.0750000000000002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144</v>
      </c>
      <c r="AU185" s="240" t="s">
        <v>84</v>
      </c>
      <c r="AV185" s="12" t="s">
        <v>84</v>
      </c>
      <c r="AW185" s="12" t="s">
        <v>146</v>
      </c>
      <c r="AX185" s="12" t="s">
        <v>78</v>
      </c>
      <c r="AY185" s="240" t="s">
        <v>135</v>
      </c>
    </row>
    <row r="186" s="12" customFormat="1">
      <c r="B186" s="229"/>
      <c r="C186" s="230"/>
      <c r="D186" s="231" t="s">
        <v>144</v>
      </c>
      <c r="E186" s="232" t="s">
        <v>1</v>
      </c>
      <c r="F186" s="233" t="s">
        <v>166</v>
      </c>
      <c r="G186" s="230"/>
      <c r="H186" s="234">
        <v>2.8140000000000001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144</v>
      </c>
      <c r="AU186" s="240" t="s">
        <v>84</v>
      </c>
      <c r="AV186" s="12" t="s">
        <v>84</v>
      </c>
      <c r="AW186" s="12" t="s">
        <v>146</v>
      </c>
      <c r="AX186" s="12" t="s">
        <v>78</v>
      </c>
      <c r="AY186" s="240" t="s">
        <v>135</v>
      </c>
    </row>
    <row r="187" s="13" customFormat="1">
      <c r="B187" s="241"/>
      <c r="C187" s="242"/>
      <c r="D187" s="231" t="s">
        <v>144</v>
      </c>
      <c r="E187" s="243" t="s">
        <v>1</v>
      </c>
      <c r="F187" s="244" t="s">
        <v>149</v>
      </c>
      <c r="G187" s="242"/>
      <c r="H187" s="245">
        <v>51.618000000000002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144</v>
      </c>
      <c r="AU187" s="251" t="s">
        <v>84</v>
      </c>
      <c r="AV187" s="13" t="s">
        <v>142</v>
      </c>
      <c r="AW187" s="13" t="s">
        <v>146</v>
      </c>
      <c r="AX187" s="13" t="s">
        <v>21</v>
      </c>
      <c r="AY187" s="251" t="s">
        <v>135</v>
      </c>
    </row>
    <row r="188" s="1" customFormat="1" ht="36" customHeight="1">
      <c r="B188" s="37"/>
      <c r="C188" s="216" t="s">
        <v>183</v>
      </c>
      <c r="D188" s="216" t="s">
        <v>137</v>
      </c>
      <c r="E188" s="217" t="s">
        <v>184</v>
      </c>
      <c r="F188" s="218" t="s">
        <v>185</v>
      </c>
      <c r="G188" s="219" t="s">
        <v>160</v>
      </c>
      <c r="H188" s="220">
        <v>51.618000000000002</v>
      </c>
      <c r="I188" s="221"/>
      <c r="J188" s="222">
        <f>ROUND(I188*H188,2)</f>
        <v>0</v>
      </c>
      <c r="K188" s="218" t="s">
        <v>141</v>
      </c>
      <c r="L188" s="42"/>
      <c r="M188" s="223" t="s">
        <v>1</v>
      </c>
      <c r="N188" s="224" t="s">
        <v>44</v>
      </c>
      <c r="O188" s="85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227" t="s">
        <v>142</v>
      </c>
      <c r="AT188" s="227" t="s">
        <v>137</v>
      </c>
      <c r="AU188" s="227" t="s">
        <v>84</v>
      </c>
      <c r="AY188" s="16" t="s">
        <v>135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84</v>
      </c>
      <c r="BK188" s="228">
        <f>ROUND(I188*H188,2)</f>
        <v>0</v>
      </c>
      <c r="BL188" s="16" t="s">
        <v>142</v>
      </c>
      <c r="BM188" s="227" t="s">
        <v>186</v>
      </c>
    </row>
    <row r="189" s="12" customFormat="1">
      <c r="B189" s="229"/>
      <c r="C189" s="230"/>
      <c r="D189" s="231" t="s">
        <v>144</v>
      </c>
      <c r="E189" s="232" t="s">
        <v>1</v>
      </c>
      <c r="F189" s="233" t="s">
        <v>162</v>
      </c>
      <c r="G189" s="230"/>
      <c r="H189" s="234">
        <v>19.949999999999999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144</v>
      </c>
      <c r="AU189" s="240" t="s">
        <v>84</v>
      </c>
      <c r="AV189" s="12" t="s">
        <v>84</v>
      </c>
      <c r="AW189" s="12" t="s">
        <v>146</v>
      </c>
      <c r="AX189" s="12" t="s">
        <v>78</v>
      </c>
      <c r="AY189" s="240" t="s">
        <v>135</v>
      </c>
    </row>
    <row r="190" s="12" customFormat="1">
      <c r="B190" s="229"/>
      <c r="C190" s="230"/>
      <c r="D190" s="231" t="s">
        <v>144</v>
      </c>
      <c r="E190" s="232" t="s">
        <v>1</v>
      </c>
      <c r="F190" s="233" t="s">
        <v>163</v>
      </c>
      <c r="G190" s="230"/>
      <c r="H190" s="234">
        <v>20.513999999999999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144</v>
      </c>
      <c r="AU190" s="240" t="s">
        <v>84</v>
      </c>
      <c r="AV190" s="12" t="s">
        <v>84</v>
      </c>
      <c r="AW190" s="12" t="s">
        <v>146</v>
      </c>
      <c r="AX190" s="12" t="s">
        <v>78</v>
      </c>
      <c r="AY190" s="240" t="s">
        <v>135</v>
      </c>
    </row>
    <row r="191" s="12" customFormat="1">
      <c r="B191" s="229"/>
      <c r="C191" s="230"/>
      <c r="D191" s="231" t="s">
        <v>144</v>
      </c>
      <c r="E191" s="232" t="s">
        <v>1</v>
      </c>
      <c r="F191" s="233" t="s">
        <v>164</v>
      </c>
      <c r="G191" s="230"/>
      <c r="H191" s="234">
        <v>5.2649999999999997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144</v>
      </c>
      <c r="AU191" s="240" t="s">
        <v>84</v>
      </c>
      <c r="AV191" s="12" t="s">
        <v>84</v>
      </c>
      <c r="AW191" s="12" t="s">
        <v>146</v>
      </c>
      <c r="AX191" s="12" t="s">
        <v>78</v>
      </c>
      <c r="AY191" s="240" t="s">
        <v>135</v>
      </c>
    </row>
    <row r="192" s="12" customFormat="1">
      <c r="B192" s="229"/>
      <c r="C192" s="230"/>
      <c r="D192" s="231" t="s">
        <v>144</v>
      </c>
      <c r="E192" s="232" t="s">
        <v>1</v>
      </c>
      <c r="F192" s="233" t="s">
        <v>165</v>
      </c>
      <c r="G192" s="230"/>
      <c r="H192" s="234">
        <v>3.0750000000000002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144</v>
      </c>
      <c r="AU192" s="240" t="s">
        <v>84</v>
      </c>
      <c r="AV192" s="12" t="s">
        <v>84</v>
      </c>
      <c r="AW192" s="12" t="s">
        <v>146</v>
      </c>
      <c r="AX192" s="12" t="s">
        <v>78</v>
      </c>
      <c r="AY192" s="240" t="s">
        <v>135</v>
      </c>
    </row>
    <row r="193" s="12" customFormat="1">
      <c r="B193" s="229"/>
      <c r="C193" s="230"/>
      <c r="D193" s="231" t="s">
        <v>144</v>
      </c>
      <c r="E193" s="232" t="s">
        <v>1</v>
      </c>
      <c r="F193" s="233" t="s">
        <v>166</v>
      </c>
      <c r="G193" s="230"/>
      <c r="H193" s="234">
        <v>2.8140000000000001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144</v>
      </c>
      <c r="AU193" s="240" t="s">
        <v>84</v>
      </c>
      <c r="AV193" s="12" t="s">
        <v>84</v>
      </c>
      <c r="AW193" s="12" t="s">
        <v>146</v>
      </c>
      <c r="AX193" s="12" t="s">
        <v>78</v>
      </c>
      <c r="AY193" s="240" t="s">
        <v>135</v>
      </c>
    </row>
    <row r="194" s="13" customFormat="1">
      <c r="B194" s="241"/>
      <c r="C194" s="242"/>
      <c r="D194" s="231" t="s">
        <v>144</v>
      </c>
      <c r="E194" s="243" t="s">
        <v>1</v>
      </c>
      <c r="F194" s="244" t="s">
        <v>149</v>
      </c>
      <c r="G194" s="242"/>
      <c r="H194" s="245">
        <v>51.618000000000002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144</v>
      </c>
      <c r="AU194" s="251" t="s">
        <v>84</v>
      </c>
      <c r="AV194" s="13" t="s">
        <v>142</v>
      </c>
      <c r="AW194" s="13" t="s">
        <v>146</v>
      </c>
      <c r="AX194" s="13" t="s">
        <v>21</v>
      </c>
      <c r="AY194" s="251" t="s">
        <v>135</v>
      </c>
    </row>
    <row r="195" s="1" customFormat="1" ht="16.5" customHeight="1">
      <c r="B195" s="37"/>
      <c r="C195" s="216" t="s">
        <v>187</v>
      </c>
      <c r="D195" s="216" t="s">
        <v>137</v>
      </c>
      <c r="E195" s="217" t="s">
        <v>188</v>
      </c>
      <c r="F195" s="218" t="s">
        <v>189</v>
      </c>
      <c r="G195" s="219" t="s">
        <v>160</v>
      </c>
      <c r="H195" s="220">
        <v>51.618000000000002</v>
      </c>
      <c r="I195" s="221"/>
      <c r="J195" s="222">
        <f>ROUND(I195*H195,2)</f>
        <v>0</v>
      </c>
      <c r="K195" s="218" t="s">
        <v>141</v>
      </c>
      <c r="L195" s="42"/>
      <c r="M195" s="223" t="s">
        <v>1</v>
      </c>
      <c r="N195" s="224" t="s">
        <v>44</v>
      </c>
      <c r="O195" s="85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27" t="s">
        <v>142</v>
      </c>
      <c r="AT195" s="227" t="s">
        <v>137</v>
      </c>
      <c r="AU195" s="227" t="s">
        <v>84</v>
      </c>
      <c r="AY195" s="16" t="s">
        <v>135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84</v>
      </c>
      <c r="BK195" s="228">
        <f>ROUND(I195*H195,2)</f>
        <v>0</v>
      </c>
      <c r="BL195" s="16" t="s">
        <v>142</v>
      </c>
      <c r="BM195" s="227" t="s">
        <v>190</v>
      </c>
    </row>
    <row r="196" s="12" customFormat="1">
      <c r="B196" s="229"/>
      <c r="C196" s="230"/>
      <c r="D196" s="231" t="s">
        <v>144</v>
      </c>
      <c r="E196" s="232" t="s">
        <v>1</v>
      </c>
      <c r="F196" s="233" t="s">
        <v>162</v>
      </c>
      <c r="G196" s="230"/>
      <c r="H196" s="234">
        <v>19.949999999999999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144</v>
      </c>
      <c r="AU196" s="240" t="s">
        <v>84</v>
      </c>
      <c r="AV196" s="12" t="s">
        <v>84</v>
      </c>
      <c r="AW196" s="12" t="s">
        <v>146</v>
      </c>
      <c r="AX196" s="12" t="s">
        <v>78</v>
      </c>
      <c r="AY196" s="240" t="s">
        <v>135</v>
      </c>
    </row>
    <row r="197" s="12" customFormat="1">
      <c r="B197" s="229"/>
      <c r="C197" s="230"/>
      <c r="D197" s="231" t="s">
        <v>144</v>
      </c>
      <c r="E197" s="232" t="s">
        <v>1</v>
      </c>
      <c r="F197" s="233" t="s">
        <v>163</v>
      </c>
      <c r="G197" s="230"/>
      <c r="H197" s="234">
        <v>20.513999999999999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144</v>
      </c>
      <c r="AU197" s="240" t="s">
        <v>84</v>
      </c>
      <c r="AV197" s="12" t="s">
        <v>84</v>
      </c>
      <c r="AW197" s="12" t="s">
        <v>146</v>
      </c>
      <c r="AX197" s="12" t="s">
        <v>78</v>
      </c>
      <c r="AY197" s="240" t="s">
        <v>135</v>
      </c>
    </row>
    <row r="198" s="12" customFormat="1">
      <c r="B198" s="229"/>
      <c r="C198" s="230"/>
      <c r="D198" s="231" t="s">
        <v>144</v>
      </c>
      <c r="E198" s="232" t="s">
        <v>1</v>
      </c>
      <c r="F198" s="233" t="s">
        <v>164</v>
      </c>
      <c r="G198" s="230"/>
      <c r="H198" s="234">
        <v>5.2649999999999997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144</v>
      </c>
      <c r="AU198" s="240" t="s">
        <v>84</v>
      </c>
      <c r="AV198" s="12" t="s">
        <v>84</v>
      </c>
      <c r="AW198" s="12" t="s">
        <v>146</v>
      </c>
      <c r="AX198" s="12" t="s">
        <v>78</v>
      </c>
      <c r="AY198" s="240" t="s">
        <v>135</v>
      </c>
    </row>
    <row r="199" s="12" customFormat="1">
      <c r="B199" s="229"/>
      <c r="C199" s="230"/>
      <c r="D199" s="231" t="s">
        <v>144</v>
      </c>
      <c r="E199" s="232" t="s">
        <v>1</v>
      </c>
      <c r="F199" s="233" t="s">
        <v>165</v>
      </c>
      <c r="G199" s="230"/>
      <c r="H199" s="234">
        <v>3.0750000000000002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144</v>
      </c>
      <c r="AU199" s="240" t="s">
        <v>84</v>
      </c>
      <c r="AV199" s="12" t="s">
        <v>84</v>
      </c>
      <c r="AW199" s="12" t="s">
        <v>146</v>
      </c>
      <c r="AX199" s="12" t="s">
        <v>78</v>
      </c>
      <c r="AY199" s="240" t="s">
        <v>135</v>
      </c>
    </row>
    <row r="200" s="12" customFormat="1">
      <c r="B200" s="229"/>
      <c r="C200" s="230"/>
      <c r="D200" s="231" t="s">
        <v>144</v>
      </c>
      <c r="E200" s="232" t="s">
        <v>1</v>
      </c>
      <c r="F200" s="233" t="s">
        <v>166</v>
      </c>
      <c r="G200" s="230"/>
      <c r="H200" s="234">
        <v>2.8140000000000001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144</v>
      </c>
      <c r="AU200" s="240" t="s">
        <v>84</v>
      </c>
      <c r="AV200" s="12" t="s">
        <v>84</v>
      </c>
      <c r="AW200" s="12" t="s">
        <v>146</v>
      </c>
      <c r="AX200" s="12" t="s">
        <v>78</v>
      </c>
      <c r="AY200" s="240" t="s">
        <v>135</v>
      </c>
    </row>
    <row r="201" s="13" customFormat="1">
      <c r="B201" s="241"/>
      <c r="C201" s="242"/>
      <c r="D201" s="231" t="s">
        <v>144</v>
      </c>
      <c r="E201" s="243" t="s">
        <v>1</v>
      </c>
      <c r="F201" s="244" t="s">
        <v>149</v>
      </c>
      <c r="G201" s="242"/>
      <c r="H201" s="245">
        <v>51.618000000000002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144</v>
      </c>
      <c r="AU201" s="251" t="s">
        <v>84</v>
      </c>
      <c r="AV201" s="13" t="s">
        <v>142</v>
      </c>
      <c r="AW201" s="13" t="s">
        <v>146</v>
      </c>
      <c r="AX201" s="13" t="s">
        <v>21</v>
      </c>
      <c r="AY201" s="251" t="s">
        <v>135</v>
      </c>
    </row>
    <row r="202" s="1" customFormat="1" ht="24" customHeight="1">
      <c r="B202" s="37"/>
      <c r="C202" s="216" t="s">
        <v>191</v>
      </c>
      <c r="D202" s="216" t="s">
        <v>137</v>
      </c>
      <c r="E202" s="217" t="s">
        <v>192</v>
      </c>
      <c r="F202" s="218" t="s">
        <v>193</v>
      </c>
      <c r="G202" s="219" t="s">
        <v>194</v>
      </c>
      <c r="H202" s="220">
        <v>95.492999999999995</v>
      </c>
      <c r="I202" s="221"/>
      <c r="J202" s="222">
        <f>ROUND(I202*H202,2)</f>
        <v>0</v>
      </c>
      <c r="K202" s="218" t="s">
        <v>141</v>
      </c>
      <c r="L202" s="42"/>
      <c r="M202" s="223" t="s">
        <v>1</v>
      </c>
      <c r="N202" s="224" t="s">
        <v>44</v>
      </c>
      <c r="O202" s="85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227" t="s">
        <v>142</v>
      </c>
      <c r="AT202" s="227" t="s">
        <v>137</v>
      </c>
      <c r="AU202" s="227" t="s">
        <v>84</v>
      </c>
      <c r="AY202" s="16" t="s">
        <v>135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84</v>
      </c>
      <c r="BK202" s="228">
        <f>ROUND(I202*H202,2)</f>
        <v>0</v>
      </c>
      <c r="BL202" s="16" t="s">
        <v>142</v>
      </c>
      <c r="BM202" s="227" t="s">
        <v>195</v>
      </c>
    </row>
    <row r="203" s="12" customFormat="1">
      <c r="B203" s="229"/>
      <c r="C203" s="230"/>
      <c r="D203" s="231" t="s">
        <v>144</v>
      </c>
      <c r="E203" s="232" t="s">
        <v>1</v>
      </c>
      <c r="F203" s="233" t="s">
        <v>162</v>
      </c>
      <c r="G203" s="230"/>
      <c r="H203" s="234">
        <v>19.949999999999999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144</v>
      </c>
      <c r="AU203" s="240" t="s">
        <v>84</v>
      </c>
      <c r="AV203" s="12" t="s">
        <v>84</v>
      </c>
      <c r="AW203" s="12" t="s">
        <v>146</v>
      </c>
      <c r="AX203" s="12" t="s">
        <v>78</v>
      </c>
      <c r="AY203" s="240" t="s">
        <v>135</v>
      </c>
    </row>
    <row r="204" s="12" customFormat="1">
      <c r="B204" s="229"/>
      <c r="C204" s="230"/>
      <c r="D204" s="231" t="s">
        <v>144</v>
      </c>
      <c r="E204" s="232" t="s">
        <v>1</v>
      </c>
      <c r="F204" s="233" t="s">
        <v>163</v>
      </c>
      <c r="G204" s="230"/>
      <c r="H204" s="234">
        <v>20.513999999999999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144</v>
      </c>
      <c r="AU204" s="240" t="s">
        <v>84</v>
      </c>
      <c r="AV204" s="12" t="s">
        <v>84</v>
      </c>
      <c r="AW204" s="12" t="s">
        <v>146</v>
      </c>
      <c r="AX204" s="12" t="s">
        <v>78</v>
      </c>
      <c r="AY204" s="240" t="s">
        <v>135</v>
      </c>
    </row>
    <row r="205" s="12" customFormat="1">
      <c r="B205" s="229"/>
      <c r="C205" s="230"/>
      <c r="D205" s="231" t="s">
        <v>144</v>
      </c>
      <c r="E205" s="232" t="s">
        <v>1</v>
      </c>
      <c r="F205" s="233" t="s">
        <v>164</v>
      </c>
      <c r="G205" s="230"/>
      <c r="H205" s="234">
        <v>5.2649999999999997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144</v>
      </c>
      <c r="AU205" s="240" t="s">
        <v>84</v>
      </c>
      <c r="AV205" s="12" t="s">
        <v>84</v>
      </c>
      <c r="AW205" s="12" t="s">
        <v>146</v>
      </c>
      <c r="AX205" s="12" t="s">
        <v>78</v>
      </c>
      <c r="AY205" s="240" t="s">
        <v>135</v>
      </c>
    </row>
    <row r="206" s="12" customFormat="1">
      <c r="B206" s="229"/>
      <c r="C206" s="230"/>
      <c r="D206" s="231" t="s">
        <v>144</v>
      </c>
      <c r="E206" s="232" t="s">
        <v>1</v>
      </c>
      <c r="F206" s="233" t="s">
        <v>165</v>
      </c>
      <c r="G206" s="230"/>
      <c r="H206" s="234">
        <v>3.0750000000000002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144</v>
      </c>
      <c r="AU206" s="240" t="s">
        <v>84</v>
      </c>
      <c r="AV206" s="12" t="s">
        <v>84</v>
      </c>
      <c r="AW206" s="12" t="s">
        <v>146</v>
      </c>
      <c r="AX206" s="12" t="s">
        <v>78</v>
      </c>
      <c r="AY206" s="240" t="s">
        <v>135</v>
      </c>
    </row>
    <row r="207" s="12" customFormat="1">
      <c r="B207" s="229"/>
      <c r="C207" s="230"/>
      <c r="D207" s="231" t="s">
        <v>144</v>
      </c>
      <c r="E207" s="232" t="s">
        <v>1</v>
      </c>
      <c r="F207" s="233" t="s">
        <v>166</v>
      </c>
      <c r="G207" s="230"/>
      <c r="H207" s="234">
        <v>2.8140000000000001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144</v>
      </c>
      <c r="AU207" s="240" t="s">
        <v>84</v>
      </c>
      <c r="AV207" s="12" t="s">
        <v>84</v>
      </c>
      <c r="AW207" s="12" t="s">
        <v>146</v>
      </c>
      <c r="AX207" s="12" t="s">
        <v>78</v>
      </c>
      <c r="AY207" s="240" t="s">
        <v>135</v>
      </c>
    </row>
    <row r="208" s="13" customFormat="1">
      <c r="B208" s="241"/>
      <c r="C208" s="242"/>
      <c r="D208" s="231" t="s">
        <v>144</v>
      </c>
      <c r="E208" s="243" t="s">
        <v>1</v>
      </c>
      <c r="F208" s="244" t="s">
        <v>149</v>
      </c>
      <c r="G208" s="242"/>
      <c r="H208" s="245">
        <v>51.618000000000002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144</v>
      </c>
      <c r="AU208" s="251" t="s">
        <v>84</v>
      </c>
      <c r="AV208" s="13" t="s">
        <v>142</v>
      </c>
      <c r="AW208" s="13" t="s">
        <v>146</v>
      </c>
      <c r="AX208" s="13" t="s">
        <v>21</v>
      </c>
      <c r="AY208" s="251" t="s">
        <v>135</v>
      </c>
    </row>
    <row r="209" s="12" customFormat="1">
      <c r="B209" s="229"/>
      <c r="C209" s="230"/>
      <c r="D209" s="231" t="s">
        <v>144</v>
      </c>
      <c r="E209" s="230"/>
      <c r="F209" s="233" t="s">
        <v>196</v>
      </c>
      <c r="G209" s="230"/>
      <c r="H209" s="234">
        <v>95.492999999999995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144</v>
      </c>
      <c r="AU209" s="240" t="s">
        <v>84</v>
      </c>
      <c r="AV209" s="12" t="s">
        <v>84</v>
      </c>
      <c r="AW209" s="12" t="s">
        <v>4</v>
      </c>
      <c r="AX209" s="12" t="s">
        <v>21</v>
      </c>
      <c r="AY209" s="240" t="s">
        <v>135</v>
      </c>
    </row>
    <row r="210" s="1" customFormat="1" ht="24" customHeight="1">
      <c r="B210" s="37"/>
      <c r="C210" s="216" t="s">
        <v>197</v>
      </c>
      <c r="D210" s="216" t="s">
        <v>137</v>
      </c>
      <c r="E210" s="217" t="s">
        <v>198</v>
      </c>
      <c r="F210" s="218" t="s">
        <v>199</v>
      </c>
      <c r="G210" s="219" t="s">
        <v>140</v>
      </c>
      <c r="H210" s="220">
        <v>147.00999999999999</v>
      </c>
      <c r="I210" s="221"/>
      <c r="J210" s="222">
        <f>ROUND(I210*H210,2)</f>
        <v>0</v>
      </c>
      <c r="K210" s="218" t="s">
        <v>1</v>
      </c>
      <c r="L210" s="42"/>
      <c r="M210" s="223" t="s">
        <v>1</v>
      </c>
      <c r="N210" s="224" t="s">
        <v>44</v>
      </c>
      <c r="O210" s="85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227" t="s">
        <v>142</v>
      </c>
      <c r="AT210" s="227" t="s">
        <v>137</v>
      </c>
      <c r="AU210" s="227" t="s">
        <v>84</v>
      </c>
      <c r="AY210" s="16" t="s">
        <v>135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6" t="s">
        <v>84</v>
      </c>
      <c r="BK210" s="228">
        <f>ROUND(I210*H210,2)</f>
        <v>0</v>
      </c>
      <c r="BL210" s="16" t="s">
        <v>142</v>
      </c>
      <c r="BM210" s="227" t="s">
        <v>200</v>
      </c>
    </row>
    <row r="211" s="14" customFormat="1">
      <c r="B211" s="252"/>
      <c r="C211" s="253"/>
      <c r="D211" s="231" t="s">
        <v>144</v>
      </c>
      <c r="E211" s="254" t="s">
        <v>1</v>
      </c>
      <c r="F211" s="255" t="s">
        <v>201</v>
      </c>
      <c r="G211" s="253"/>
      <c r="H211" s="254" t="s">
        <v>1</v>
      </c>
      <c r="I211" s="256"/>
      <c r="J211" s="253"/>
      <c r="K211" s="253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144</v>
      </c>
      <c r="AU211" s="261" t="s">
        <v>84</v>
      </c>
      <c r="AV211" s="14" t="s">
        <v>21</v>
      </c>
      <c r="AW211" s="14" t="s">
        <v>146</v>
      </c>
      <c r="AX211" s="14" t="s">
        <v>78</v>
      </c>
      <c r="AY211" s="261" t="s">
        <v>135</v>
      </c>
    </row>
    <row r="212" s="12" customFormat="1">
      <c r="B212" s="229"/>
      <c r="C212" s="230"/>
      <c r="D212" s="231" t="s">
        <v>144</v>
      </c>
      <c r="E212" s="232" t="s">
        <v>1</v>
      </c>
      <c r="F212" s="233" t="s">
        <v>202</v>
      </c>
      <c r="G212" s="230"/>
      <c r="H212" s="234">
        <v>136.75999999999999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144</v>
      </c>
      <c r="AU212" s="240" t="s">
        <v>84</v>
      </c>
      <c r="AV212" s="12" t="s">
        <v>84</v>
      </c>
      <c r="AW212" s="12" t="s">
        <v>146</v>
      </c>
      <c r="AX212" s="12" t="s">
        <v>78</v>
      </c>
      <c r="AY212" s="240" t="s">
        <v>135</v>
      </c>
    </row>
    <row r="213" s="12" customFormat="1">
      <c r="B213" s="229"/>
      <c r="C213" s="230"/>
      <c r="D213" s="231" t="s">
        <v>144</v>
      </c>
      <c r="E213" s="232" t="s">
        <v>1</v>
      </c>
      <c r="F213" s="233" t="s">
        <v>203</v>
      </c>
      <c r="G213" s="230"/>
      <c r="H213" s="234">
        <v>10.25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144</v>
      </c>
      <c r="AU213" s="240" t="s">
        <v>84</v>
      </c>
      <c r="AV213" s="12" t="s">
        <v>84</v>
      </c>
      <c r="AW213" s="12" t="s">
        <v>146</v>
      </c>
      <c r="AX213" s="12" t="s">
        <v>78</v>
      </c>
      <c r="AY213" s="240" t="s">
        <v>135</v>
      </c>
    </row>
    <row r="214" s="13" customFormat="1">
      <c r="B214" s="241"/>
      <c r="C214" s="242"/>
      <c r="D214" s="231" t="s">
        <v>144</v>
      </c>
      <c r="E214" s="243" t="s">
        <v>1</v>
      </c>
      <c r="F214" s="244" t="s">
        <v>149</v>
      </c>
      <c r="G214" s="242"/>
      <c r="H214" s="245">
        <v>147.00999999999999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144</v>
      </c>
      <c r="AU214" s="251" t="s">
        <v>84</v>
      </c>
      <c r="AV214" s="13" t="s">
        <v>142</v>
      </c>
      <c r="AW214" s="13" t="s">
        <v>146</v>
      </c>
      <c r="AX214" s="13" t="s">
        <v>21</v>
      </c>
      <c r="AY214" s="251" t="s">
        <v>135</v>
      </c>
    </row>
    <row r="215" s="1" customFormat="1" ht="16.5" customHeight="1">
      <c r="B215" s="37"/>
      <c r="C215" s="262" t="s">
        <v>204</v>
      </c>
      <c r="D215" s="262" t="s">
        <v>205</v>
      </c>
      <c r="E215" s="263" t="s">
        <v>206</v>
      </c>
      <c r="F215" s="264" t="s">
        <v>207</v>
      </c>
      <c r="G215" s="265" t="s">
        <v>194</v>
      </c>
      <c r="H215" s="266">
        <v>1.8959999999999999</v>
      </c>
      <c r="I215" s="267"/>
      <c r="J215" s="268">
        <f>ROUND(I215*H215,2)</f>
        <v>0</v>
      </c>
      <c r="K215" s="264" t="s">
        <v>141</v>
      </c>
      <c r="L215" s="269"/>
      <c r="M215" s="270" t="s">
        <v>1</v>
      </c>
      <c r="N215" s="271" t="s">
        <v>44</v>
      </c>
      <c r="O215" s="85"/>
      <c r="P215" s="225">
        <f>O215*H215</f>
        <v>0</v>
      </c>
      <c r="Q215" s="225">
        <v>1</v>
      </c>
      <c r="R215" s="225">
        <f>Q215*H215</f>
        <v>1.8959999999999999</v>
      </c>
      <c r="S215" s="225">
        <v>0</v>
      </c>
      <c r="T215" s="226">
        <f>S215*H215</f>
        <v>0</v>
      </c>
      <c r="AR215" s="227" t="s">
        <v>183</v>
      </c>
      <c r="AT215" s="227" t="s">
        <v>205</v>
      </c>
      <c r="AU215" s="227" t="s">
        <v>84</v>
      </c>
      <c r="AY215" s="16" t="s">
        <v>135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6" t="s">
        <v>84</v>
      </c>
      <c r="BK215" s="228">
        <f>ROUND(I215*H215,2)</f>
        <v>0</v>
      </c>
      <c r="BL215" s="16" t="s">
        <v>142</v>
      </c>
      <c r="BM215" s="227" t="s">
        <v>208</v>
      </c>
    </row>
    <row r="216" s="14" customFormat="1">
      <c r="B216" s="252"/>
      <c r="C216" s="253"/>
      <c r="D216" s="231" t="s">
        <v>144</v>
      </c>
      <c r="E216" s="254" t="s">
        <v>1</v>
      </c>
      <c r="F216" s="255" t="s">
        <v>201</v>
      </c>
      <c r="G216" s="253"/>
      <c r="H216" s="254" t="s">
        <v>1</v>
      </c>
      <c r="I216" s="256"/>
      <c r="J216" s="253"/>
      <c r="K216" s="253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144</v>
      </c>
      <c r="AU216" s="261" t="s">
        <v>84</v>
      </c>
      <c r="AV216" s="14" t="s">
        <v>21</v>
      </c>
      <c r="AW216" s="14" t="s">
        <v>146</v>
      </c>
      <c r="AX216" s="14" t="s">
        <v>78</v>
      </c>
      <c r="AY216" s="261" t="s">
        <v>135</v>
      </c>
    </row>
    <row r="217" s="12" customFormat="1">
      <c r="B217" s="229"/>
      <c r="C217" s="230"/>
      <c r="D217" s="231" t="s">
        <v>144</v>
      </c>
      <c r="E217" s="232" t="s">
        <v>1</v>
      </c>
      <c r="F217" s="233" t="s">
        <v>209</v>
      </c>
      <c r="G217" s="230"/>
      <c r="H217" s="234">
        <v>13.676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144</v>
      </c>
      <c r="AU217" s="240" t="s">
        <v>84</v>
      </c>
      <c r="AV217" s="12" t="s">
        <v>84</v>
      </c>
      <c r="AW217" s="12" t="s">
        <v>146</v>
      </c>
      <c r="AX217" s="12" t="s">
        <v>78</v>
      </c>
      <c r="AY217" s="240" t="s">
        <v>135</v>
      </c>
    </row>
    <row r="218" s="12" customFormat="1">
      <c r="B218" s="229"/>
      <c r="C218" s="230"/>
      <c r="D218" s="231" t="s">
        <v>144</v>
      </c>
      <c r="E218" s="232" t="s">
        <v>1</v>
      </c>
      <c r="F218" s="233" t="s">
        <v>210</v>
      </c>
      <c r="G218" s="230"/>
      <c r="H218" s="234">
        <v>1.0249999999999999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144</v>
      </c>
      <c r="AU218" s="240" t="s">
        <v>84</v>
      </c>
      <c r="AV218" s="12" t="s">
        <v>84</v>
      </c>
      <c r="AW218" s="12" t="s">
        <v>146</v>
      </c>
      <c r="AX218" s="12" t="s">
        <v>21</v>
      </c>
      <c r="AY218" s="240" t="s">
        <v>135</v>
      </c>
    </row>
    <row r="219" s="12" customFormat="1">
      <c r="B219" s="229"/>
      <c r="C219" s="230"/>
      <c r="D219" s="231" t="s">
        <v>144</v>
      </c>
      <c r="E219" s="230"/>
      <c r="F219" s="233" t="s">
        <v>211</v>
      </c>
      <c r="G219" s="230"/>
      <c r="H219" s="234">
        <v>1.8959999999999999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144</v>
      </c>
      <c r="AU219" s="240" t="s">
        <v>84</v>
      </c>
      <c r="AV219" s="12" t="s">
        <v>84</v>
      </c>
      <c r="AW219" s="12" t="s">
        <v>4</v>
      </c>
      <c r="AX219" s="12" t="s">
        <v>21</v>
      </c>
      <c r="AY219" s="240" t="s">
        <v>135</v>
      </c>
    </row>
    <row r="220" s="1" customFormat="1" ht="36" customHeight="1">
      <c r="B220" s="37"/>
      <c r="C220" s="216" t="s">
        <v>212</v>
      </c>
      <c r="D220" s="216" t="s">
        <v>137</v>
      </c>
      <c r="E220" s="217" t="s">
        <v>213</v>
      </c>
      <c r="F220" s="218" t="s">
        <v>214</v>
      </c>
      <c r="G220" s="219" t="s">
        <v>140</v>
      </c>
      <c r="H220" s="220">
        <v>147.00999999999999</v>
      </c>
      <c r="I220" s="221"/>
      <c r="J220" s="222">
        <f>ROUND(I220*H220,2)</f>
        <v>0</v>
      </c>
      <c r="K220" s="218" t="s">
        <v>141</v>
      </c>
      <c r="L220" s="42"/>
      <c r="M220" s="223" t="s">
        <v>1</v>
      </c>
      <c r="N220" s="224" t="s">
        <v>44</v>
      </c>
      <c r="O220" s="85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AR220" s="227" t="s">
        <v>142</v>
      </c>
      <c r="AT220" s="227" t="s">
        <v>137</v>
      </c>
      <c r="AU220" s="227" t="s">
        <v>84</v>
      </c>
      <c r="AY220" s="16" t="s">
        <v>135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6" t="s">
        <v>84</v>
      </c>
      <c r="BK220" s="228">
        <f>ROUND(I220*H220,2)</f>
        <v>0</v>
      </c>
      <c r="BL220" s="16" t="s">
        <v>142</v>
      </c>
      <c r="BM220" s="227" t="s">
        <v>215</v>
      </c>
    </row>
    <row r="221" s="14" customFormat="1">
      <c r="B221" s="252"/>
      <c r="C221" s="253"/>
      <c r="D221" s="231" t="s">
        <v>144</v>
      </c>
      <c r="E221" s="254" t="s">
        <v>1</v>
      </c>
      <c r="F221" s="255" t="s">
        <v>201</v>
      </c>
      <c r="G221" s="253"/>
      <c r="H221" s="254" t="s">
        <v>1</v>
      </c>
      <c r="I221" s="256"/>
      <c r="J221" s="253"/>
      <c r="K221" s="253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144</v>
      </c>
      <c r="AU221" s="261" t="s">
        <v>84</v>
      </c>
      <c r="AV221" s="14" t="s">
        <v>21</v>
      </c>
      <c r="AW221" s="14" t="s">
        <v>146</v>
      </c>
      <c r="AX221" s="14" t="s">
        <v>78</v>
      </c>
      <c r="AY221" s="261" t="s">
        <v>135</v>
      </c>
    </row>
    <row r="222" s="12" customFormat="1">
      <c r="B222" s="229"/>
      <c r="C222" s="230"/>
      <c r="D222" s="231" t="s">
        <v>144</v>
      </c>
      <c r="E222" s="232" t="s">
        <v>1</v>
      </c>
      <c r="F222" s="233" t="s">
        <v>202</v>
      </c>
      <c r="G222" s="230"/>
      <c r="H222" s="234">
        <v>136.75999999999999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144</v>
      </c>
      <c r="AU222" s="240" t="s">
        <v>84</v>
      </c>
      <c r="AV222" s="12" t="s">
        <v>84</v>
      </c>
      <c r="AW222" s="12" t="s">
        <v>146</v>
      </c>
      <c r="AX222" s="12" t="s">
        <v>78</v>
      </c>
      <c r="AY222" s="240" t="s">
        <v>135</v>
      </c>
    </row>
    <row r="223" s="12" customFormat="1">
      <c r="B223" s="229"/>
      <c r="C223" s="230"/>
      <c r="D223" s="231" t="s">
        <v>144</v>
      </c>
      <c r="E223" s="232" t="s">
        <v>1</v>
      </c>
      <c r="F223" s="233" t="s">
        <v>203</v>
      </c>
      <c r="G223" s="230"/>
      <c r="H223" s="234">
        <v>10.25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144</v>
      </c>
      <c r="AU223" s="240" t="s">
        <v>84</v>
      </c>
      <c r="AV223" s="12" t="s">
        <v>84</v>
      </c>
      <c r="AW223" s="12" t="s">
        <v>146</v>
      </c>
      <c r="AX223" s="12" t="s">
        <v>78</v>
      </c>
      <c r="AY223" s="240" t="s">
        <v>135</v>
      </c>
    </row>
    <row r="224" s="13" customFormat="1">
      <c r="B224" s="241"/>
      <c r="C224" s="242"/>
      <c r="D224" s="231" t="s">
        <v>144</v>
      </c>
      <c r="E224" s="243" t="s">
        <v>1</v>
      </c>
      <c r="F224" s="244" t="s">
        <v>149</v>
      </c>
      <c r="G224" s="242"/>
      <c r="H224" s="245">
        <v>147.00999999999999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144</v>
      </c>
      <c r="AU224" s="251" t="s">
        <v>84</v>
      </c>
      <c r="AV224" s="13" t="s">
        <v>142</v>
      </c>
      <c r="AW224" s="13" t="s">
        <v>146</v>
      </c>
      <c r="AX224" s="13" t="s">
        <v>21</v>
      </c>
      <c r="AY224" s="251" t="s">
        <v>135</v>
      </c>
    </row>
    <row r="225" s="1" customFormat="1" ht="16.5" customHeight="1">
      <c r="B225" s="37"/>
      <c r="C225" s="262" t="s">
        <v>216</v>
      </c>
      <c r="D225" s="262" t="s">
        <v>205</v>
      </c>
      <c r="E225" s="263" t="s">
        <v>217</v>
      </c>
      <c r="F225" s="264" t="s">
        <v>218</v>
      </c>
      <c r="G225" s="265" t="s">
        <v>219</v>
      </c>
      <c r="H225" s="266">
        <v>1.47</v>
      </c>
      <c r="I225" s="267"/>
      <c r="J225" s="268">
        <f>ROUND(I225*H225,2)</f>
        <v>0</v>
      </c>
      <c r="K225" s="264" t="s">
        <v>141</v>
      </c>
      <c r="L225" s="269"/>
      <c r="M225" s="270" t="s">
        <v>1</v>
      </c>
      <c r="N225" s="271" t="s">
        <v>44</v>
      </c>
      <c r="O225" s="85"/>
      <c r="P225" s="225">
        <f>O225*H225</f>
        <v>0</v>
      </c>
      <c r="Q225" s="225">
        <v>0.001</v>
      </c>
      <c r="R225" s="225">
        <f>Q225*H225</f>
        <v>0.00147</v>
      </c>
      <c r="S225" s="225">
        <v>0</v>
      </c>
      <c r="T225" s="226">
        <f>S225*H225</f>
        <v>0</v>
      </c>
      <c r="AR225" s="227" t="s">
        <v>183</v>
      </c>
      <c r="AT225" s="227" t="s">
        <v>205</v>
      </c>
      <c r="AU225" s="227" t="s">
        <v>84</v>
      </c>
      <c r="AY225" s="16" t="s">
        <v>135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84</v>
      </c>
      <c r="BK225" s="228">
        <f>ROUND(I225*H225,2)</f>
        <v>0</v>
      </c>
      <c r="BL225" s="16" t="s">
        <v>142</v>
      </c>
      <c r="BM225" s="227" t="s">
        <v>220</v>
      </c>
    </row>
    <row r="226" s="14" customFormat="1">
      <c r="B226" s="252"/>
      <c r="C226" s="253"/>
      <c r="D226" s="231" t="s">
        <v>144</v>
      </c>
      <c r="E226" s="254" t="s">
        <v>1</v>
      </c>
      <c r="F226" s="255" t="s">
        <v>201</v>
      </c>
      <c r="G226" s="253"/>
      <c r="H226" s="254" t="s">
        <v>1</v>
      </c>
      <c r="I226" s="256"/>
      <c r="J226" s="253"/>
      <c r="K226" s="253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144</v>
      </c>
      <c r="AU226" s="261" t="s">
        <v>84</v>
      </c>
      <c r="AV226" s="14" t="s">
        <v>21</v>
      </c>
      <c r="AW226" s="14" t="s">
        <v>146</v>
      </c>
      <c r="AX226" s="14" t="s">
        <v>78</v>
      </c>
      <c r="AY226" s="261" t="s">
        <v>135</v>
      </c>
    </row>
    <row r="227" s="12" customFormat="1">
      <c r="B227" s="229"/>
      <c r="C227" s="230"/>
      <c r="D227" s="231" t="s">
        <v>144</v>
      </c>
      <c r="E227" s="232" t="s">
        <v>1</v>
      </c>
      <c r="F227" s="233" t="s">
        <v>202</v>
      </c>
      <c r="G227" s="230"/>
      <c r="H227" s="234">
        <v>136.75999999999999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144</v>
      </c>
      <c r="AU227" s="240" t="s">
        <v>84</v>
      </c>
      <c r="AV227" s="12" t="s">
        <v>84</v>
      </c>
      <c r="AW227" s="12" t="s">
        <v>146</v>
      </c>
      <c r="AX227" s="12" t="s">
        <v>78</v>
      </c>
      <c r="AY227" s="240" t="s">
        <v>135</v>
      </c>
    </row>
    <row r="228" s="12" customFormat="1">
      <c r="B228" s="229"/>
      <c r="C228" s="230"/>
      <c r="D228" s="231" t="s">
        <v>144</v>
      </c>
      <c r="E228" s="232" t="s">
        <v>1</v>
      </c>
      <c r="F228" s="233" t="s">
        <v>203</v>
      </c>
      <c r="G228" s="230"/>
      <c r="H228" s="234">
        <v>10.25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144</v>
      </c>
      <c r="AU228" s="240" t="s">
        <v>84</v>
      </c>
      <c r="AV228" s="12" t="s">
        <v>84</v>
      </c>
      <c r="AW228" s="12" t="s">
        <v>146</v>
      </c>
      <c r="AX228" s="12" t="s">
        <v>78</v>
      </c>
      <c r="AY228" s="240" t="s">
        <v>135</v>
      </c>
    </row>
    <row r="229" s="13" customFormat="1">
      <c r="B229" s="241"/>
      <c r="C229" s="242"/>
      <c r="D229" s="231" t="s">
        <v>144</v>
      </c>
      <c r="E229" s="243" t="s">
        <v>1</v>
      </c>
      <c r="F229" s="244" t="s">
        <v>149</v>
      </c>
      <c r="G229" s="242"/>
      <c r="H229" s="245">
        <v>147.00999999999999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144</v>
      </c>
      <c r="AU229" s="251" t="s">
        <v>84</v>
      </c>
      <c r="AV229" s="13" t="s">
        <v>142</v>
      </c>
      <c r="AW229" s="13" t="s">
        <v>146</v>
      </c>
      <c r="AX229" s="13" t="s">
        <v>21</v>
      </c>
      <c r="AY229" s="251" t="s">
        <v>135</v>
      </c>
    </row>
    <row r="230" s="12" customFormat="1">
      <c r="B230" s="229"/>
      <c r="C230" s="230"/>
      <c r="D230" s="231" t="s">
        <v>144</v>
      </c>
      <c r="E230" s="230"/>
      <c r="F230" s="233" t="s">
        <v>221</v>
      </c>
      <c r="G230" s="230"/>
      <c r="H230" s="234">
        <v>1.47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144</v>
      </c>
      <c r="AU230" s="240" t="s">
        <v>84</v>
      </c>
      <c r="AV230" s="12" t="s">
        <v>84</v>
      </c>
      <c r="AW230" s="12" t="s">
        <v>4</v>
      </c>
      <c r="AX230" s="12" t="s">
        <v>21</v>
      </c>
      <c r="AY230" s="240" t="s">
        <v>135</v>
      </c>
    </row>
    <row r="231" s="1" customFormat="1" ht="24" customHeight="1">
      <c r="B231" s="37"/>
      <c r="C231" s="216" t="s">
        <v>8</v>
      </c>
      <c r="D231" s="216" t="s">
        <v>137</v>
      </c>
      <c r="E231" s="217" t="s">
        <v>222</v>
      </c>
      <c r="F231" s="218" t="s">
        <v>223</v>
      </c>
      <c r="G231" s="219" t="s">
        <v>140</v>
      </c>
      <c r="H231" s="220">
        <v>81.340000000000003</v>
      </c>
      <c r="I231" s="221"/>
      <c r="J231" s="222">
        <f>ROUND(I231*H231,2)</f>
        <v>0</v>
      </c>
      <c r="K231" s="218" t="s">
        <v>141</v>
      </c>
      <c r="L231" s="42"/>
      <c r="M231" s="223" t="s">
        <v>1</v>
      </c>
      <c r="N231" s="224" t="s">
        <v>44</v>
      </c>
      <c r="O231" s="85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27" t="s">
        <v>142</v>
      </c>
      <c r="AT231" s="227" t="s">
        <v>137</v>
      </c>
      <c r="AU231" s="227" t="s">
        <v>84</v>
      </c>
      <c r="AY231" s="16" t="s">
        <v>135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84</v>
      </c>
      <c r="BK231" s="228">
        <f>ROUND(I231*H231,2)</f>
        <v>0</v>
      </c>
      <c r="BL231" s="16" t="s">
        <v>142</v>
      </c>
      <c r="BM231" s="227" t="s">
        <v>224</v>
      </c>
    </row>
    <row r="232" s="12" customFormat="1">
      <c r="B232" s="229"/>
      <c r="C232" s="230"/>
      <c r="D232" s="231" t="s">
        <v>144</v>
      </c>
      <c r="E232" s="232" t="s">
        <v>1</v>
      </c>
      <c r="F232" s="233" t="s">
        <v>153</v>
      </c>
      <c r="G232" s="230"/>
      <c r="H232" s="234">
        <v>33.25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144</v>
      </c>
      <c r="AU232" s="240" t="s">
        <v>84</v>
      </c>
      <c r="AV232" s="12" t="s">
        <v>84</v>
      </c>
      <c r="AW232" s="12" t="s">
        <v>146</v>
      </c>
      <c r="AX232" s="12" t="s">
        <v>78</v>
      </c>
      <c r="AY232" s="240" t="s">
        <v>135</v>
      </c>
    </row>
    <row r="233" s="12" customFormat="1">
      <c r="B233" s="229"/>
      <c r="C233" s="230"/>
      <c r="D233" s="231" t="s">
        <v>144</v>
      </c>
      <c r="E233" s="232" t="s">
        <v>1</v>
      </c>
      <c r="F233" s="233" t="s">
        <v>154</v>
      </c>
      <c r="G233" s="230"/>
      <c r="H233" s="234">
        <v>34.189999999999998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144</v>
      </c>
      <c r="AU233" s="240" t="s">
        <v>84</v>
      </c>
      <c r="AV233" s="12" t="s">
        <v>84</v>
      </c>
      <c r="AW233" s="12" t="s">
        <v>146</v>
      </c>
      <c r="AX233" s="12" t="s">
        <v>78</v>
      </c>
      <c r="AY233" s="240" t="s">
        <v>135</v>
      </c>
    </row>
    <row r="234" s="12" customFormat="1">
      <c r="B234" s="229"/>
      <c r="C234" s="230"/>
      <c r="D234" s="231" t="s">
        <v>144</v>
      </c>
      <c r="E234" s="232" t="s">
        <v>1</v>
      </c>
      <c r="F234" s="233" t="s">
        <v>225</v>
      </c>
      <c r="G234" s="230"/>
      <c r="H234" s="234">
        <v>8.7750000000000004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144</v>
      </c>
      <c r="AU234" s="240" t="s">
        <v>84</v>
      </c>
      <c r="AV234" s="12" t="s">
        <v>84</v>
      </c>
      <c r="AW234" s="12" t="s">
        <v>146</v>
      </c>
      <c r="AX234" s="12" t="s">
        <v>78</v>
      </c>
      <c r="AY234" s="240" t="s">
        <v>135</v>
      </c>
    </row>
    <row r="235" s="12" customFormat="1">
      <c r="B235" s="229"/>
      <c r="C235" s="230"/>
      <c r="D235" s="231" t="s">
        <v>144</v>
      </c>
      <c r="E235" s="232" t="s">
        <v>1</v>
      </c>
      <c r="F235" s="233" t="s">
        <v>156</v>
      </c>
      <c r="G235" s="230"/>
      <c r="H235" s="234">
        <v>5.125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144</v>
      </c>
      <c r="AU235" s="240" t="s">
        <v>84</v>
      </c>
      <c r="AV235" s="12" t="s">
        <v>84</v>
      </c>
      <c r="AW235" s="12" t="s">
        <v>146</v>
      </c>
      <c r="AX235" s="12" t="s">
        <v>78</v>
      </c>
      <c r="AY235" s="240" t="s">
        <v>135</v>
      </c>
    </row>
    <row r="236" s="13" customFormat="1">
      <c r="B236" s="241"/>
      <c r="C236" s="242"/>
      <c r="D236" s="231" t="s">
        <v>144</v>
      </c>
      <c r="E236" s="243" t="s">
        <v>1</v>
      </c>
      <c r="F236" s="244" t="s">
        <v>149</v>
      </c>
      <c r="G236" s="242"/>
      <c r="H236" s="245">
        <v>81.340000000000003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144</v>
      </c>
      <c r="AU236" s="251" t="s">
        <v>84</v>
      </c>
      <c r="AV236" s="13" t="s">
        <v>142</v>
      </c>
      <c r="AW236" s="13" t="s">
        <v>146</v>
      </c>
      <c r="AX236" s="13" t="s">
        <v>21</v>
      </c>
      <c r="AY236" s="251" t="s">
        <v>135</v>
      </c>
    </row>
    <row r="237" s="11" customFormat="1" ht="22.8" customHeight="1">
      <c r="B237" s="200"/>
      <c r="C237" s="201"/>
      <c r="D237" s="202" t="s">
        <v>77</v>
      </c>
      <c r="E237" s="214" t="s">
        <v>84</v>
      </c>
      <c r="F237" s="214" t="s">
        <v>226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SUM(P238:P266)</f>
        <v>0</v>
      </c>
      <c r="Q237" s="208"/>
      <c r="R237" s="209">
        <f>SUM(R238:R266)</f>
        <v>0.23998237</v>
      </c>
      <c r="S237" s="208"/>
      <c r="T237" s="210">
        <f>SUM(T238:T266)</f>
        <v>0</v>
      </c>
      <c r="AR237" s="211" t="s">
        <v>21</v>
      </c>
      <c r="AT237" s="212" t="s">
        <v>77</v>
      </c>
      <c r="AU237" s="212" t="s">
        <v>21</v>
      </c>
      <c r="AY237" s="211" t="s">
        <v>135</v>
      </c>
      <c r="BK237" s="213">
        <f>SUM(BK238:BK266)</f>
        <v>0</v>
      </c>
    </row>
    <row r="238" s="1" customFormat="1" ht="36" customHeight="1">
      <c r="B238" s="37"/>
      <c r="C238" s="216" t="s">
        <v>227</v>
      </c>
      <c r="D238" s="216" t="s">
        <v>137</v>
      </c>
      <c r="E238" s="217" t="s">
        <v>228</v>
      </c>
      <c r="F238" s="218" t="s">
        <v>229</v>
      </c>
      <c r="G238" s="219" t="s">
        <v>160</v>
      </c>
      <c r="H238" s="220">
        <v>40.670000000000002</v>
      </c>
      <c r="I238" s="221"/>
      <c r="J238" s="222">
        <f>ROUND(I238*H238,2)</f>
        <v>0</v>
      </c>
      <c r="K238" s="218" t="s">
        <v>141</v>
      </c>
      <c r="L238" s="42"/>
      <c r="M238" s="223" t="s">
        <v>1</v>
      </c>
      <c r="N238" s="224" t="s">
        <v>44</v>
      </c>
      <c r="O238" s="85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227" t="s">
        <v>142</v>
      </c>
      <c r="AT238" s="227" t="s">
        <v>137</v>
      </c>
      <c r="AU238" s="227" t="s">
        <v>84</v>
      </c>
      <c r="AY238" s="16" t="s">
        <v>135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6" t="s">
        <v>84</v>
      </c>
      <c r="BK238" s="228">
        <f>ROUND(I238*H238,2)</f>
        <v>0</v>
      </c>
      <c r="BL238" s="16" t="s">
        <v>142</v>
      </c>
      <c r="BM238" s="227" t="s">
        <v>230</v>
      </c>
    </row>
    <row r="239" s="12" customFormat="1">
      <c r="B239" s="229"/>
      <c r="C239" s="230"/>
      <c r="D239" s="231" t="s">
        <v>144</v>
      </c>
      <c r="E239" s="232" t="s">
        <v>1</v>
      </c>
      <c r="F239" s="233" t="s">
        <v>231</v>
      </c>
      <c r="G239" s="230"/>
      <c r="H239" s="234">
        <v>16.625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144</v>
      </c>
      <c r="AU239" s="240" t="s">
        <v>84</v>
      </c>
      <c r="AV239" s="12" t="s">
        <v>84</v>
      </c>
      <c r="AW239" s="12" t="s">
        <v>146</v>
      </c>
      <c r="AX239" s="12" t="s">
        <v>78</v>
      </c>
      <c r="AY239" s="240" t="s">
        <v>135</v>
      </c>
    </row>
    <row r="240" s="12" customFormat="1">
      <c r="B240" s="229"/>
      <c r="C240" s="230"/>
      <c r="D240" s="231" t="s">
        <v>144</v>
      </c>
      <c r="E240" s="232" t="s">
        <v>1</v>
      </c>
      <c r="F240" s="233" t="s">
        <v>232</v>
      </c>
      <c r="G240" s="230"/>
      <c r="H240" s="234">
        <v>17.094999999999999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144</v>
      </c>
      <c r="AU240" s="240" t="s">
        <v>84</v>
      </c>
      <c r="AV240" s="12" t="s">
        <v>84</v>
      </c>
      <c r="AW240" s="12" t="s">
        <v>146</v>
      </c>
      <c r="AX240" s="12" t="s">
        <v>78</v>
      </c>
      <c r="AY240" s="240" t="s">
        <v>135</v>
      </c>
    </row>
    <row r="241" s="12" customFormat="1">
      <c r="B241" s="229"/>
      <c r="C241" s="230"/>
      <c r="D241" s="231" t="s">
        <v>144</v>
      </c>
      <c r="E241" s="232" t="s">
        <v>1</v>
      </c>
      <c r="F241" s="233" t="s">
        <v>233</v>
      </c>
      <c r="G241" s="230"/>
      <c r="H241" s="234">
        <v>4.3875000000000002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144</v>
      </c>
      <c r="AU241" s="240" t="s">
        <v>84</v>
      </c>
      <c r="AV241" s="12" t="s">
        <v>84</v>
      </c>
      <c r="AW241" s="12" t="s">
        <v>146</v>
      </c>
      <c r="AX241" s="12" t="s">
        <v>78</v>
      </c>
      <c r="AY241" s="240" t="s">
        <v>135</v>
      </c>
    </row>
    <row r="242" s="12" customFormat="1">
      <c r="B242" s="229"/>
      <c r="C242" s="230"/>
      <c r="D242" s="231" t="s">
        <v>144</v>
      </c>
      <c r="E242" s="232" t="s">
        <v>1</v>
      </c>
      <c r="F242" s="233" t="s">
        <v>234</v>
      </c>
      <c r="G242" s="230"/>
      <c r="H242" s="234">
        <v>2.5625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144</v>
      </c>
      <c r="AU242" s="240" t="s">
        <v>84</v>
      </c>
      <c r="AV242" s="12" t="s">
        <v>84</v>
      </c>
      <c r="AW242" s="12" t="s">
        <v>146</v>
      </c>
      <c r="AX242" s="12" t="s">
        <v>78</v>
      </c>
      <c r="AY242" s="240" t="s">
        <v>135</v>
      </c>
    </row>
    <row r="243" s="13" customFormat="1">
      <c r="B243" s="241"/>
      <c r="C243" s="242"/>
      <c r="D243" s="231" t="s">
        <v>144</v>
      </c>
      <c r="E243" s="243" t="s">
        <v>1</v>
      </c>
      <c r="F243" s="244" t="s">
        <v>149</v>
      </c>
      <c r="G243" s="242"/>
      <c r="H243" s="245">
        <v>40.670000000000002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144</v>
      </c>
      <c r="AU243" s="251" t="s">
        <v>84</v>
      </c>
      <c r="AV243" s="13" t="s">
        <v>142</v>
      </c>
      <c r="AW243" s="13" t="s">
        <v>146</v>
      </c>
      <c r="AX243" s="13" t="s">
        <v>21</v>
      </c>
      <c r="AY243" s="251" t="s">
        <v>135</v>
      </c>
    </row>
    <row r="244" s="1" customFormat="1" ht="48" customHeight="1">
      <c r="B244" s="37"/>
      <c r="C244" s="216" t="s">
        <v>235</v>
      </c>
      <c r="D244" s="216" t="s">
        <v>137</v>
      </c>
      <c r="E244" s="217" t="s">
        <v>236</v>
      </c>
      <c r="F244" s="218" t="s">
        <v>237</v>
      </c>
      <c r="G244" s="219" t="s">
        <v>140</v>
      </c>
      <c r="H244" s="220">
        <v>333.99200000000002</v>
      </c>
      <c r="I244" s="221"/>
      <c r="J244" s="222">
        <f>ROUND(I244*H244,2)</f>
        <v>0</v>
      </c>
      <c r="K244" s="218" t="s">
        <v>141</v>
      </c>
      <c r="L244" s="42"/>
      <c r="M244" s="223" t="s">
        <v>1</v>
      </c>
      <c r="N244" s="224" t="s">
        <v>44</v>
      </c>
      <c r="O244" s="85"/>
      <c r="P244" s="225">
        <f>O244*H244</f>
        <v>0</v>
      </c>
      <c r="Q244" s="225">
        <v>0.00031</v>
      </c>
      <c r="R244" s="225">
        <f>Q244*H244</f>
        <v>0.10353752000000001</v>
      </c>
      <c r="S244" s="225">
        <v>0</v>
      </c>
      <c r="T244" s="226">
        <f>S244*H244</f>
        <v>0</v>
      </c>
      <c r="AR244" s="227" t="s">
        <v>142</v>
      </c>
      <c r="AT244" s="227" t="s">
        <v>137</v>
      </c>
      <c r="AU244" s="227" t="s">
        <v>84</v>
      </c>
      <c r="AY244" s="16" t="s">
        <v>135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6" t="s">
        <v>84</v>
      </c>
      <c r="BK244" s="228">
        <f>ROUND(I244*H244,2)</f>
        <v>0</v>
      </c>
      <c r="BL244" s="16" t="s">
        <v>142</v>
      </c>
      <c r="BM244" s="227" t="s">
        <v>238</v>
      </c>
    </row>
    <row r="245" s="12" customFormat="1">
      <c r="B245" s="229"/>
      <c r="C245" s="230"/>
      <c r="D245" s="231" t="s">
        <v>144</v>
      </c>
      <c r="E245" s="232" t="s">
        <v>1</v>
      </c>
      <c r="F245" s="233" t="s">
        <v>239</v>
      </c>
      <c r="G245" s="230"/>
      <c r="H245" s="234">
        <v>143.22499999999999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144</v>
      </c>
      <c r="AU245" s="240" t="s">
        <v>84</v>
      </c>
      <c r="AV245" s="12" t="s">
        <v>84</v>
      </c>
      <c r="AW245" s="12" t="s">
        <v>146</v>
      </c>
      <c r="AX245" s="12" t="s">
        <v>78</v>
      </c>
      <c r="AY245" s="240" t="s">
        <v>135</v>
      </c>
    </row>
    <row r="246" s="12" customFormat="1">
      <c r="B246" s="229"/>
      <c r="C246" s="230"/>
      <c r="D246" s="231" t="s">
        <v>144</v>
      </c>
      <c r="E246" s="232" t="s">
        <v>1</v>
      </c>
      <c r="F246" s="233" t="s">
        <v>240</v>
      </c>
      <c r="G246" s="230"/>
      <c r="H246" s="234">
        <v>147.267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144</v>
      </c>
      <c r="AU246" s="240" t="s">
        <v>84</v>
      </c>
      <c r="AV246" s="12" t="s">
        <v>84</v>
      </c>
      <c r="AW246" s="12" t="s">
        <v>146</v>
      </c>
      <c r="AX246" s="12" t="s">
        <v>78</v>
      </c>
      <c r="AY246" s="240" t="s">
        <v>135</v>
      </c>
    </row>
    <row r="247" s="12" customFormat="1">
      <c r="B247" s="229"/>
      <c r="C247" s="230"/>
      <c r="D247" s="231" t="s">
        <v>144</v>
      </c>
      <c r="E247" s="232" t="s">
        <v>1</v>
      </c>
      <c r="F247" s="233" t="s">
        <v>241</v>
      </c>
      <c r="G247" s="230"/>
      <c r="H247" s="234">
        <v>21.212499999999999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144</v>
      </c>
      <c r="AU247" s="240" t="s">
        <v>84</v>
      </c>
      <c r="AV247" s="12" t="s">
        <v>84</v>
      </c>
      <c r="AW247" s="12" t="s">
        <v>146</v>
      </c>
      <c r="AX247" s="12" t="s">
        <v>78</v>
      </c>
      <c r="AY247" s="240" t="s">
        <v>135</v>
      </c>
    </row>
    <row r="248" s="12" customFormat="1">
      <c r="B248" s="229"/>
      <c r="C248" s="230"/>
      <c r="D248" s="231" t="s">
        <v>144</v>
      </c>
      <c r="E248" s="232" t="s">
        <v>1</v>
      </c>
      <c r="F248" s="233" t="s">
        <v>242</v>
      </c>
      <c r="G248" s="230"/>
      <c r="H248" s="234">
        <v>22.287500000000001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144</v>
      </c>
      <c r="AU248" s="240" t="s">
        <v>84</v>
      </c>
      <c r="AV248" s="12" t="s">
        <v>84</v>
      </c>
      <c r="AW248" s="12" t="s">
        <v>146</v>
      </c>
      <c r="AX248" s="12" t="s">
        <v>78</v>
      </c>
      <c r="AY248" s="240" t="s">
        <v>135</v>
      </c>
    </row>
    <row r="249" s="13" customFormat="1">
      <c r="B249" s="241"/>
      <c r="C249" s="242"/>
      <c r="D249" s="231" t="s">
        <v>144</v>
      </c>
      <c r="E249" s="243" t="s">
        <v>1</v>
      </c>
      <c r="F249" s="244" t="s">
        <v>149</v>
      </c>
      <c r="G249" s="242"/>
      <c r="H249" s="245">
        <v>333.99200000000002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144</v>
      </c>
      <c r="AU249" s="251" t="s">
        <v>84</v>
      </c>
      <c r="AV249" s="13" t="s">
        <v>142</v>
      </c>
      <c r="AW249" s="13" t="s">
        <v>146</v>
      </c>
      <c r="AX249" s="13" t="s">
        <v>21</v>
      </c>
      <c r="AY249" s="251" t="s">
        <v>135</v>
      </c>
    </row>
    <row r="250" s="1" customFormat="1" ht="16.5" customHeight="1">
      <c r="B250" s="37"/>
      <c r="C250" s="262" t="s">
        <v>243</v>
      </c>
      <c r="D250" s="262" t="s">
        <v>205</v>
      </c>
      <c r="E250" s="263" t="s">
        <v>244</v>
      </c>
      <c r="F250" s="264" t="s">
        <v>245</v>
      </c>
      <c r="G250" s="265" t="s">
        <v>140</v>
      </c>
      <c r="H250" s="266">
        <v>384.09100000000001</v>
      </c>
      <c r="I250" s="267"/>
      <c r="J250" s="268">
        <f>ROUND(I250*H250,2)</f>
        <v>0</v>
      </c>
      <c r="K250" s="264" t="s">
        <v>141</v>
      </c>
      <c r="L250" s="269"/>
      <c r="M250" s="270" t="s">
        <v>1</v>
      </c>
      <c r="N250" s="271" t="s">
        <v>44</v>
      </c>
      <c r="O250" s="85"/>
      <c r="P250" s="225">
        <f>O250*H250</f>
        <v>0</v>
      </c>
      <c r="Q250" s="225">
        <v>0.00014999999999999999</v>
      </c>
      <c r="R250" s="225">
        <f>Q250*H250</f>
        <v>0.057613649999999995</v>
      </c>
      <c r="S250" s="225">
        <v>0</v>
      </c>
      <c r="T250" s="226">
        <f>S250*H250</f>
        <v>0</v>
      </c>
      <c r="AR250" s="227" t="s">
        <v>183</v>
      </c>
      <c r="AT250" s="227" t="s">
        <v>205</v>
      </c>
      <c r="AU250" s="227" t="s">
        <v>84</v>
      </c>
      <c r="AY250" s="16" t="s">
        <v>135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6" t="s">
        <v>84</v>
      </c>
      <c r="BK250" s="228">
        <f>ROUND(I250*H250,2)</f>
        <v>0</v>
      </c>
      <c r="BL250" s="16" t="s">
        <v>142</v>
      </c>
      <c r="BM250" s="227" t="s">
        <v>246</v>
      </c>
    </row>
    <row r="251" s="12" customFormat="1">
      <c r="B251" s="229"/>
      <c r="C251" s="230"/>
      <c r="D251" s="231" t="s">
        <v>144</v>
      </c>
      <c r="E251" s="230"/>
      <c r="F251" s="233" t="s">
        <v>247</v>
      </c>
      <c r="G251" s="230"/>
      <c r="H251" s="234">
        <v>384.09100000000001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144</v>
      </c>
      <c r="AU251" s="240" t="s">
        <v>84</v>
      </c>
      <c r="AV251" s="12" t="s">
        <v>84</v>
      </c>
      <c r="AW251" s="12" t="s">
        <v>4</v>
      </c>
      <c r="AX251" s="12" t="s">
        <v>21</v>
      </c>
      <c r="AY251" s="240" t="s">
        <v>135</v>
      </c>
    </row>
    <row r="252" s="1" customFormat="1" ht="16.5" customHeight="1">
      <c r="B252" s="37"/>
      <c r="C252" s="216" t="s">
        <v>248</v>
      </c>
      <c r="D252" s="216" t="s">
        <v>137</v>
      </c>
      <c r="E252" s="217" t="s">
        <v>249</v>
      </c>
      <c r="F252" s="218" t="s">
        <v>250</v>
      </c>
      <c r="G252" s="219" t="s">
        <v>160</v>
      </c>
      <c r="H252" s="220">
        <v>11.616</v>
      </c>
      <c r="I252" s="221"/>
      <c r="J252" s="222">
        <f>ROUND(I252*H252,2)</f>
        <v>0</v>
      </c>
      <c r="K252" s="218" t="s">
        <v>141</v>
      </c>
      <c r="L252" s="42"/>
      <c r="M252" s="223" t="s">
        <v>1</v>
      </c>
      <c r="N252" s="224" t="s">
        <v>44</v>
      </c>
      <c r="O252" s="85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AR252" s="227" t="s">
        <v>142</v>
      </c>
      <c r="AT252" s="227" t="s">
        <v>137</v>
      </c>
      <c r="AU252" s="227" t="s">
        <v>84</v>
      </c>
      <c r="AY252" s="16" t="s">
        <v>135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6" t="s">
        <v>84</v>
      </c>
      <c r="BK252" s="228">
        <f>ROUND(I252*H252,2)</f>
        <v>0</v>
      </c>
      <c r="BL252" s="16" t="s">
        <v>142</v>
      </c>
      <c r="BM252" s="227" t="s">
        <v>251</v>
      </c>
    </row>
    <row r="253" s="12" customFormat="1">
      <c r="B253" s="229"/>
      <c r="C253" s="230"/>
      <c r="D253" s="231" t="s">
        <v>144</v>
      </c>
      <c r="E253" s="232" t="s">
        <v>1</v>
      </c>
      <c r="F253" s="233" t="s">
        <v>252</v>
      </c>
      <c r="G253" s="230"/>
      <c r="H253" s="234">
        <v>4.9874999999999998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144</v>
      </c>
      <c r="AU253" s="240" t="s">
        <v>84</v>
      </c>
      <c r="AV253" s="12" t="s">
        <v>84</v>
      </c>
      <c r="AW253" s="12" t="s">
        <v>146</v>
      </c>
      <c r="AX253" s="12" t="s">
        <v>78</v>
      </c>
      <c r="AY253" s="240" t="s">
        <v>135</v>
      </c>
    </row>
    <row r="254" s="12" customFormat="1">
      <c r="B254" s="229"/>
      <c r="C254" s="230"/>
      <c r="D254" s="231" t="s">
        <v>144</v>
      </c>
      <c r="E254" s="232" t="s">
        <v>1</v>
      </c>
      <c r="F254" s="233" t="s">
        <v>253</v>
      </c>
      <c r="G254" s="230"/>
      <c r="H254" s="234">
        <v>5.1284999999999998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144</v>
      </c>
      <c r="AU254" s="240" t="s">
        <v>84</v>
      </c>
      <c r="AV254" s="12" t="s">
        <v>84</v>
      </c>
      <c r="AW254" s="12" t="s">
        <v>146</v>
      </c>
      <c r="AX254" s="12" t="s">
        <v>78</v>
      </c>
      <c r="AY254" s="240" t="s">
        <v>135</v>
      </c>
    </row>
    <row r="255" s="12" customFormat="1">
      <c r="B255" s="229"/>
      <c r="C255" s="230"/>
      <c r="D255" s="231" t="s">
        <v>144</v>
      </c>
      <c r="E255" s="232" t="s">
        <v>1</v>
      </c>
      <c r="F255" s="233" t="s">
        <v>254</v>
      </c>
      <c r="G255" s="230"/>
      <c r="H255" s="234">
        <v>0.73124999999999996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144</v>
      </c>
      <c r="AU255" s="240" t="s">
        <v>84</v>
      </c>
      <c r="AV255" s="12" t="s">
        <v>84</v>
      </c>
      <c r="AW255" s="12" t="s">
        <v>146</v>
      </c>
      <c r="AX255" s="12" t="s">
        <v>78</v>
      </c>
      <c r="AY255" s="240" t="s">
        <v>135</v>
      </c>
    </row>
    <row r="256" s="12" customFormat="1">
      <c r="B256" s="229"/>
      <c r="C256" s="230"/>
      <c r="D256" s="231" t="s">
        <v>144</v>
      </c>
      <c r="E256" s="232" t="s">
        <v>1</v>
      </c>
      <c r="F256" s="233" t="s">
        <v>255</v>
      </c>
      <c r="G256" s="230"/>
      <c r="H256" s="234">
        <v>0.76875000000000004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144</v>
      </c>
      <c r="AU256" s="240" t="s">
        <v>84</v>
      </c>
      <c r="AV256" s="12" t="s">
        <v>84</v>
      </c>
      <c r="AW256" s="12" t="s">
        <v>146</v>
      </c>
      <c r="AX256" s="12" t="s">
        <v>78</v>
      </c>
      <c r="AY256" s="240" t="s">
        <v>135</v>
      </c>
    </row>
    <row r="257" s="13" customFormat="1">
      <c r="B257" s="241"/>
      <c r="C257" s="242"/>
      <c r="D257" s="231" t="s">
        <v>144</v>
      </c>
      <c r="E257" s="243" t="s">
        <v>1</v>
      </c>
      <c r="F257" s="244" t="s">
        <v>149</v>
      </c>
      <c r="G257" s="242"/>
      <c r="H257" s="245">
        <v>11.616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144</v>
      </c>
      <c r="AU257" s="251" t="s">
        <v>84</v>
      </c>
      <c r="AV257" s="13" t="s">
        <v>142</v>
      </c>
      <c r="AW257" s="13" t="s">
        <v>146</v>
      </c>
      <c r="AX257" s="13" t="s">
        <v>21</v>
      </c>
      <c r="AY257" s="251" t="s">
        <v>135</v>
      </c>
    </row>
    <row r="258" s="1" customFormat="1" ht="24" customHeight="1">
      <c r="B258" s="37"/>
      <c r="C258" s="216" t="s">
        <v>256</v>
      </c>
      <c r="D258" s="216" t="s">
        <v>137</v>
      </c>
      <c r="E258" s="217" t="s">
        <v>257</v>
      </c>
      <c r="F258" s="218" t="s">
        <v>258</v>
      </c>
      <c r="G258" s="219" t="s">
        <v>259</v>
      </c>
      <c r="H258" s="220">
        <v>6</v>
      </c>
      <c r="I258" s="221"/>
      <c r="J258" s="222">
        <f>ROUND(I258*H258,2)</f>
        <v>0</v>
      </c>
      <c r="K258" s="218" t="s">
        <v>141</v>
      </c>
      <c r="L258" s="42"/>
      <c r="M258" s="223" t="s">
        <v>1</v>
      </c>
      <c r="N258" s="224" t="s">
        <v>44</v>
      </c>
      <c r="O258" s="85"/>
      <c r="P258" s="225">
        <f>O258*H258</f>
        <v>0</v>
      </c>
      <c r="Q258" s="225">
        <v>0.00048999999999999998</v>
      </c>
      <c r="R258" s="225">
        <f>Q258*H258</f>
        <v>0.0029399999999999999</v>
      </c>
      <c r="S258" s="225">
        <v>0</v>
      </c>
      <c r="T258" s="226">
        <f>S258*H258</f>
        <v>0</v>
      </c>
      <c r="AR258" s="227" t="s">
        <v>142</v>
      </c>
      <c r="AT258" s="227" t="s">
        <v>137</v>
      </c>
      <c r="AU258" s="227" t="s">
        <v>84</v>
      </c>
      <c r="AY258" s="16" t="s">
        <v>135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6" t="s">
        <v>84</v>
      </c>
      <c r="BK258" s="228">
        <f>ROUND(I258*H258,2)</f>
        <v>0</v>
      </c>
      <c r="BL258" s="16" t="s">
        <v>142</v>
      </c>
      <c r="BM258" s="227" t="s">
        <v>260</v>
      </c>
    </row>
    <row r="259" s="12" customFormat="1">
      <c r="B259" s="229"/>
      <c r="C259" s="230"/>
      <c r="D259" s="231" t="s">
        <v>144</v>
      </c>
      <c r="E259" s="232" t="s">
        <v>1</v>
      </c>
      <c r="F259" s="233" t="s">
        <v>175</v>
      </c>
      <c r="G259" s="230"/>
      <c r="H259" s="234">
        <v>6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144</v>
      </c>
      <c r="AU259" s="240" t="s">
        <v>84</v>
      </c>
      <c r="AV259" s="12" t="s">
        <v>84</v>
      </c>
      <c r="AW259" s="12" t="s">
        <v>146</v>
      </c>
      <c r="AX259" s="12" t="s">
        <v>78</v>
      </c>
      <c r="AY259" s="240" t="s">
        <v>135</v>
      </c>
    </row>
    <row r="260" s="13" customFormat="1">
      <c r="B260" s="241"/>
      <c r="C260" s="242"/>
      <c r="D260" s="231" t="s">
        <v>144</v>
      </c>
      <c r="E260" s="243" t="s">
        <v>1</v>
      </c>
      <c r="F260" s="244" t="s">
        <v>149</v>
      </c>
      <c r="G260" s="242"/>
      <c r="H260" s="245">
        <v>6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144</v>
      </c>
      <c r="AU260" s="251" t="s">
        <v>84</v>
      </c>
      <c r="AV260" s="13" t="s">
        <v>142</v>
      </c>
      <c r="AW260" s="13" t="s">
        <v>146</v>
      </c>
      <c r="AX260" s="13" t="s">
        <v>21</v>
      </c>
      <c r="AY260" s="251" t="s">
        <v>135</v>
      </c>
    </row>
    <row r="261" s="1" customFormat="1" ht="24" customHeight="1">
      <c r="B261" s="37"/>
      <c r="C261" s="216" t="s">
        <v>7</v>
      </c>
      <c r="D261" s="216" t="s">
        <v>137</v>
      </c>
      <c r="E261" s="217" t="s">
        <v>261</v>
      </c>
      <c r="F261" s="218" t="s">
        <v>262</v>
      </c>
      <c r="G261" s="219" t="s">
        <v>263</v>
      </c>
      <c r="H261" s="220">
        <v>154.88</v>
      </c>
      <c r="I261" s="221"/>
      <c r="J261" s="222">
        <f>ROUND(I261*H261,2)</f>
        <v>0</v>
      </c>
      <c r="K261" s="218" t="s">
        <v>141</v>
      </c>
      <c r="L261" s="42"/>
      <c r="M261" s="223" t="s">
        <v>1</v>
      </c>
      <c r="N261" s="224" t="s">
        <v>44</v>
      </c>
      <c r="O261" s="85"/>
      <c r="P261" s="225">
        <f>O261*H261</f>
        <v>0</v>
      </c>
      <c r="Q261" s="225">
        <v>0.00048999999999999998</v>
      </c>
      <c r="R261" s="225">
        <f>Q261*H261</f>
        <v>0.075891199999999992</v>
      </c>
      <c r="S261" s="225">
        <v>0</v>
      </c>
      <c r="T261" s="226">
        <f>S261*H261</f>
        <v>0</v>
      </c>
      <c r="AR261" s="227" t="s">
        <v>142</v>
      </c>
      <c r="AT261" s="227" t="s">
        <v>137</v>
      </c>
      <c r="AU261" s="227" t="s">
        <v>84</v>
      </c>
      <c r="AY261" s="16" t="s">
        <v>135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6" t="s">
        <v>84</v>
      </c>
      <c r="BK261" s="228">
        <f>ROUND(I261*H261,2)</f>
        <v>0</v>
      </c>
      <c r="BL261" s="16" t="s">
        <v>142</v>
      </c>
      <c r="BM261" s="227" t="s">
        <v>264</v>
      </c>
    </row>
    <row r="262" s="12" customFormat="1">
      <c r="B262" s="229"/>
      <c r="C262" s="230"/>
      <c r="D262" s="231" t="s">
        <v>144</v>
      </c>
      <c r="E262" s="232" t="s">
        <v>1</v>
      </c>
      <c r="F262" s="233" t="s">
        <v>265</v>
      </c>
      <c r="G262" s="230"/>
      <c r="H262" s="234">
        <v>66.5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144</v>
      </c>
      <c r="AU262" s="240" t="s">
        <v>84</v>
      </c>
      <c r="AV262" s="12" t="s">
        <v>84</v>
      </c>
      <c r="AW262" s="12" t="s">
        <v>146</v>
      </c>
      <c r="AX262" s="12" t="s">
        <v>78</v>
      </c>
      <c r="AY262" s="240" t="s">
        <v>135</v>
      </c>
    </row>
    <row r="263" s="12" customFormat="1">
      <c r="B263" s="229"/>
      <c r="C263" s="230"/>
      <c r="D263" s="231" t="s">
        <v>144</v>
      </c>
      <c r="E263" s="232" t="s">
        <v>1</v>
      </c>
      <c r="F263" s="233" t="s">
        <v>266</v>
      </c>
      <c r="G263" s="230"/>
      <c r="H263" s="234">
        <v>68.379999999999995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144</v>
      </c>
      <c r="AU263" s="240" t="s">
        <v>84</v>
      </c>
      <c r="AV263" s="12" t="s">
        <v>84</v>
      </c>
      <c r="AW263" s="12" t="s">
        <v>146</v>
      </c>
      <c r="AX263" s="12" t="s">
        <v>78</v>
      </c>
      <c r="AY263" s="240" t="s">
        <v>135</v>
      </c>
    </row>
    <row r="264" s="12" customFormat="1">
      <c r="B264" s="229"/>
      <c r="C264" s="230"/>
      <c r="D264" s="231" t="s">
        <v>144</v>
      </c>
      <c r="E264" s="232" t="s">
        <v>1</v>
      </c>
      <c r="F264" s="233" t="s">
        <v>267</v>
      </c>
      <c r="G264" s="230"/>
      <c r="H264" s="234">
        <v>9.75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144</v>
      </c>
      <c r="AU264" s="240" t="s">
        <v>84</v>
      </c>
      <c r="AV264" s="12" t="s">
        <v>84</v>
      </c>
      <c r="AW264" s="12" t="s">
        <v>146</v>
      </c>
      <c r="AX264" s="12" t="s">
        <v>78</v>
      </c>
      <c r="AY264" s="240" t="s">
        <v>135</v>
      </c>
    </row>
    <row r="265" s="12" customFormat="1">
      <c r="B265" s="229"/>
      <c r="C265" s="230"/>
      <c r="D265" s="231" t="s">
        <v>144</v>
      </c>
      <c r="E265" s="232" t="s">
        <v>1</v>
      </c>
      <c r="F265" s="233" t="s">
        <v>268</v>
      </c>
      <c r="G265" s="230"/>
      <c r="H265" s="234">
        <v>10.25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144</v>
      </c>
      <c r="AU265" s="240" t="s">
        <v>84</v>
      </c>
      <c r="AV265" s="12" t="s">
        <v>84</v>
      </c>
      <c r="AW265" s="12" t="s">
        <v>146</v>
      </c>
      <c r="AX265" s="12" t="s">
        <v>78</v>
      </c>
      <c r="AY265" s="240" t="s">
        <v>135</v>
      </c>
    </row>
    <row r="266" s="13" customFormat="1">
      <c r="B266" s="241"/>
      <c r="C266" s="242"/>
      <c r="D266" s="231" t="s">
        <v>144</v>
      </c>
      <c r="E266" s="243" t="s">
        <v>1</v>
      </c>
      <c r="F266" s="244" t="s">
        <v>149</v>
      </c>
      <c r="G266" s="242"/>
      <c r="H266" s="245">
        <v>154.88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144</v>
      </c>
      <c r="AU266" s="251" t="s">
        <v>84</v>
      </c>
      <c r="AV266" s="13" t="s">
        <v>142</v>
      </c>
      <c r="AW266" s="13" t="s">
        <v>146</v>
      </c>
      <c r="AX266" s="13" t="s">
        <v>21</v>
      </c>
      <c r="AY266" s="251" t="s">
        <v>135</v>
      </c>
    </row>
    <row r="267" s="11" customFormat="1" ht="22.8" customHeight="1">
      <c r="B267" s="200"/>
      <c r="C267" s="201"/>
      <c r="D267" s="202" t="s">
        <v>77</v>
      </c>
      <c r="E267" s="214" t="s">
        <v>157</v>
      </c>
      <c r="F267" s="214" t="s">
        <v>269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32.298852000000004</v>
      </c>
      <c r="S267" s="208"/>
      <c r="T267" s="210">
        <f>SUM(T268:T273)</f>
        <v>0</v>
      </c>
      <c r="AR267" s="211" t="s">
        <v>21</v>
      </c>
      <c r="AT267" s="212" t="s">
        <v>77</v>
      </c>
      <c r="AU267" s="212" t="s">
        <v>21</v>
      </c>
      <c r="AY267" s="211" t="s">
        <v>135</v>
      </c>
      <c r="BK267" s="213">
        <f>SUM(BK268:BK273)</f>
        <v>0</v>
      </c>
    </row>
    <row r="268" s="1" customFormat="1" ht="24" customHeight="1">
      <c r="B268" s="37"/>
      <c r="C268" s="216" t="s">
        <v>270</v>
      </c>
      <c r="D268" s="216" t="s">
        <v>137</v>
      </c>
      <c r="E268" s="217" t="s">
        <v>271</v>
      </c>
      <c r="F268" s="218" t="s">
        <v>272</v>
      </c>
      <c r="G268" s="219" t="s">
        <v>140</v>
      </c>
      <c r="H268" s="220">
        <v>129</v>
      </c>
      <c r="I268" s="221"/>
      <c r="J268" s="222">
        <f>ROUND(I268*H268,2)</f>
        <v>0</v>
      </c>
      <c r="K268" s="218" t="s">
        <v>1</v>
      </c>
      <c r="L268" s="42"/>
      <c r="M268" s="223" t="s">
        <v>1</v>
      </c>
      <c r="N268" s="224" t="s">
        <v>44</v>
      </c>
      <c r="O268" s="85"/>
      <c r="P268" s="225">
        <f>O268*H268</f>
        <v>0</v>
      </c>
      <c r="Q268" s="225">
        <v>0.24959000000000001</v>
      </c>
      <c r="R268" s="225">
        <f>Q268*H268</f>
        <v>32.197110000000002</v>
      </c>
      <c r="S268" s="225">
        <v>0</v>
      </c>
      <c r="T268" s="226">
        <f>S268*H268</f>
        <v>0</v>
      </c>
      <c r="AR268" s="227" t="s">
        <v>142</v>
      </c>
      <c r="AT268" s="227" t="s">
        <v>137</v>
      </c>
      <c r="AU268" s="227" t="s">
        <v>84</v>
      </c>
      <c r="AY268" s="16" t="s">
        <v>135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6" t="s">
        <v>84</v>
      </c>
      <c r="BK268" s="228">
        <f>ROUND(I268*H268,2)</f>
        <v>0</v>
      </c>
      <c r="BL268" s="16" t="s">
        <v>142</v>
      </c>
      <c r="BM268" s="227" t="s">
        <v>273</v>
      </c>
    </row>
    <row r="269" s="12" customFormat="1">
      <c r="B269" s="229"/>
      <c r="C269" s="230"/>
      <c r="D269" s="231" t="s">
        <v>144</v>
      </c>
      <c r="E269" s="232" t="s">
        <v>1</v>
      </c>
      <c r="F269" s="233" t="s">
        <v>274</v>
      </c>
      <c r="G269" s="230"/>
      <c r="H269" s="234">
        <v>129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144</v>
      </c>
      <c r="AU269" s="240" t="s">
        <v>84</v>
      </c>
      <c r="AV269" s="12" t="s">
        <v>84</v>
      </c>
      <c r="AW269" s="12" t="s">
        <v>146</v>
      </c>
      <c r="AX269" s="12" t="s">
        <v>78</v>
      </c>
      <c r="AY269" s="240" t="s">
        <v>135</v>
      </c>
    </row>
    <row r="270" s="13" customFormat="1">
      <c r="B270" s="241"/>
      <c r="C270" s="242"/>
      <c r="D270" s="231" t="s">
        <v>144</v>
      </c>
      <c r="E270" s="243" t="s">
        <v>1</v>
      </c>
      <c r="F270" s="244" t="s">
        <v>149</v>
      </c>
      <c r="G270" s="242"/>
      <c r="H270" s="245">
        <v>129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144</v>
      </c>
      <c r="AU270" s="251" t="s">
        <v>84</v>
      </c>
      <c r="AV270" s="13" t="s">
        <v>142</v>
      </c>
      <c r="AW270" s="13" t="s">
        <v>146</v>
      </c>
      <c r="AX270" s="13" t="s">
        <v>21</v>
      </c>
      <c r="AY270" s="251" t="s">
        <v>135</v>
      </c>
    </row>
    <row r="271" s="1" customFormat="1" ht="36" customHeight="1">
      <c r="B271" s="37"/>
      <c r="C271" s="216" t="s">
        <v>275</v>
      </c>
      <c r="D271" s="216" t="s">
        <v>137</v>
      </c>
      <c r="E271" s="217" t="s">
        <v>276</v>
      </c>
      <c r="F271" s="218" t="s">
        <v>277</v>
      </c>
      <c r="G271" s="219" t="s">
        <v>140</v>
      </c>
      <c r="H271" s="220">
        <v>0.93000000000000005</v>
      </c>
      <c r="I271" s="221"/>
      <c r="J271" s="222">
        <f>ROUND(I271*H271,2)</f>
        <v>0</v>
      </c>
      <c r="K271" s="218" t="s">
        <v>141</v>
      </c>
      <c r="L271" s="42"/>
      <c r="M271" s="223" t="s">
        <v>1</v>
      </c>
      <c r="N271" s="224" t="s">
        <v>44</v>
      </c>
      <c r="O271" s="85"/>
      <c r="P271" s="225">
        <f>O271*H271</f>
        <v>0</v>
      </c>
      <c r="Q271" s="225">
        <v>0.1094</v>
      </c>
      <c r="R271" s="225">
        <f>Q271*H271</f>
        <v>0.101742</v>
      </c>
      <c r="S271" s="225">
        <v>0</v>
      </c>
      <c r="T271" s="226">
        <f>S271*H271</f>
        <v>0</v>
      </c>
      <c r="AR271" s="227" t="s">
        <v>142</v>
      </c>
      <c r="AT271" s="227" t="s">
        <v>137</v>
      </c>
      <c r="AU271" s="227" t="s">
        <v>84</v>
      </c>
      <c r="AY271" s="16" t="s">
        <v>135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6" t="s">
        <v>84</v>
      </c>
      <c r="BK271" s="228">
        <f>ROUND(I271*H271,2)</f>
        <v>0</v>
      </c>
      <c r="BL271" s="16" t="s">
        <v>142</v>
      </c>
      <c r="BM271" s="227" t="s">
        <v>278</v>
      </c>
    </row>
    <row r="272" s="12" customFormat="1">
      <c r="B272" s="229"/>
      <c r="C272" s="230"/>
      <c r="D272" s="231" t="s">
        <v>144</v>
      </c>
      <c r="E272" s="232" t="s">
        <v>1</v>
      </c>
      <c r="F272" s="233" t="s">
        <v>279</v>
      </c>
      <c r="G272" s="230"/>
      <c r="H272" s="234">
        <v>0.93000000000000005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144</v>
      </c>
      <c r="AU272" s="240" t="s">
        <v>84</v>
      </c>
      <c r="AV272" s="12" t="s">
        <v>84</v>
      </c>
      <c r="AW272" s="12" t="s">
        <v>146</v>
      </c>
      <c r="AX272" s="12" t="s">
        <v>78</v>
      </c>
      <c r="AY272" s="240" t="s">
        <v>135</v>
      </c>
    </row>
    <row r="273" s="13" customFormat="1">
      <c r="B273" s="241"/>
      <c r="C273" s="242"/>
      <c r="D273" s="231" t="s">
        <v>144</v>
      </c>
      <c r="E273" s="243" t="s">
        <v>1</v>
      </c>
      <c r="F273" s="244" t="s">
        <v>149</v>
      </c>
      <c r="G273" s="242"/>
      <c r="H273" s="245">
        <v>0.93000000000000005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144</v>
      </c>
      <c r="AU273" s="251" t="s">
        <v>84</v>
      </c>
      <c r="AV273" s="13" t="s">
        <v>142</v>
      </c>
      <c r="AW273" s="13" t="s">
        <v>146</v>
      </c>
      <c r="AX273" s="13" t="s">
        <v>21</v>
      </c>
      <c r="AY273" s="251" t="s">
        <v>135</v>
      </c>
    </row>
    <row r="274" s="11" customFormat="1" ht="22.8" customHeight="1">
      <c r="B274" s="200"/>
      <c r="C274" s="201"/>
      <c r="D274" s="202" t="s">
        <v>77</v>
      </c>
      <c r="E274" s="214" t="s">
        <v>170</v>
      </c>
      <c r="F274" s="214" t="s">
        <v>280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SUM(P275:P288)</f>
        <v>0</v>
      </c>
      <c r="Q274" s="208"/>
      <c r="R274" s="209">
        <f>SUM(R275:R288)</f>
        <v>30.375099999999996</v>
      </c>
      <c r="S274" s="208"/>
      <c r="T274" s="210">
        <f>SUM(T275:T288)</f>
        <v>0</v>
      </c>
      <c r="AR274" s="211" t="s">
        <v>21</v>
      </c>
      <c r="AT274" s="212" t="s">
        <v>77</v>
      </c>
      <c r="AU274" s="212" t="s">
        <v>21</v>
      </c>
      <c r="AY274" s="211" t="s">
        <v>135</v>
      </c>
      <c r="BK274" s="213">
        <f>SUM(BK275:BK288)</f>
        <v>0</v>
      </c>
    </row>
    <row r="275" s="1" customFormat="1" ht="24" customHeight="1">
      <c r="B275" s="37"/>
      <c r="C275" s="216" t="s">
        <v>281</v>
      </c>
      <c r="D275" s="216" t="s">
        <v>137</v>
      </c>
      <c r="E275" s="217" t="s">
        <v>282</v>
      </c>
      <c r="F275" s="218" t="s">
        <v>283</v>
      </c>
      <c r="G275" s="219" t="s">
        <v>140</v>
      </c>
      <c r="H275" s="220">
        <v>15.75</v>
      </c>
      <c r="I275" s="221"/>
      <c r="J275" s="222">
        <f>ROUND(I275*H275,2)</f>
        <v>0</v>
      </c>
      <c r="K275" s="218" t="s">
        <v>1</v>
      </c>
      <c r="L275" s="42"/>
      <c r="M275" s="223" t="s">
        <v>1</v>
      </c>
      <c r="N275" s="224" t="s">
        <v>44</v>
      </c>
      <c r="O275" s="85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AR275" s="227" t="s">
        <v>142</v>
      </c>
      <c r="AT275" s="227" t="s">
        <v>137</v>
      </c>
      <c r="AU275" s="227" t="s">
        <v>84</v>
      </c>
      <c r="AY275" s="16" t="s">
        <v>135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6" t="s">
        <v>84</v>
      </c>
      <c r="BK275" s="228">
        <f>ROUND(I275*H275,2)</f>
        <v>0</v>
      </c>
      <c r="BL275" s="16" t="s">
        <v>142</v>
      </c>
      <c r="BM275" s="227" t="s">
        <v>284</v>
      </c>
    </row>
    <row r="276" s="12" customFormat="1">
      <c r="B276" s="229"/>
      <c r="C276" s="230"/>
      <c r="D276" s="231" t="s">
        <v>144</v>
      </c>
      <c r="E276" s="232" t="s">
        <v>1</v>
      </c>
      <c r="F276" s="233" t="s">
        <v>285</v>
      </c>
      <c r="G276" s="230"/>
      <c r="H276" s="234">
        <v>15.75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144</v>
      </c>
      <c r="AU276" s="240" t="s">
        <v>84</v>
      </c>
      <c r="AV276" s="12" t="s">
        <v>84</v>
      </c>
      <c r="AW276" s="12" t="s">
        <v>146</v>
      </c>
      <c r="AX276" s="12" t="s">
        <v>78</v>
      </c>
      <c r="AY276" s="240" t="s">
        <v>135</v>
      </c>
    </row>
    <row r="277" s="13" customFormat="1">
      <c r="B277" s="241"/>
      <c r="C277" s="242"/>
      <c r="D277" s="231" t="s">
        <v>144</v>
      </c>
      <c r="E277" s="243" t="s">
        <v>1</v>
      </c>
      <c r="F277" s="244" t="s">
        <v>149</v>
      </c>
      <c r="G277" s="242"/>
      <c r="H277" s="245">
        <v>15.75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144</v>
      </c>
      <c r="AU277" s="251" t="s">
        <v>84</v>
      </c>
      <c r="AV277" s="13" t="s">
        <v>142</v>
      </c>
      <c r="AW277" s="13" t="s">
        <v>146</v>
      </c>
      <c r="AX277" s="13" t="s">
        <v>21</v>
      </c>
      <c r="AY277" s="251" t="s">
        <v>135</v>
      </c>
    </row>
    <row r="278" s="1" customFormat="1" ht="36" customHeight="1">
      <c r="B278" s="37"/>
      <c r="C278" s="216" t="s">
        <v>286</v>
      </c>
      <c r="D278" s="216" t="s">
        <v>137</v>
      </c>
      <c r="E278" s="217" t="s">
        <v>287</v>
      </c>
      <c r="F278" s="218" t="s">
        <v>288</v>
      </c>
      <c r="G278" s="219" t="s">
        <v>140</v>
      </c>
      <c r="H278" s="220">
        <v>50</v>
      </c>
      <c r="I278" s="221"/>
      <c r="J278" s="222">
        <f>ROUND(I278*H278,2)</f>
        <v>0</v>
      </c>
      <c r="K278" s="218" t="s">
        <v>141</v>
      </c>
      <c r="L278" s="42"/>
      <c r="M278" s="223" t="s">
        <v>1</v>
      </c>
      <c r="N278" s="224" t="s">
        <v>44</v>
      </c>
      <c r="O278" s="85"/>
      <c r="P278" s="225">
        <f>O278*H278</f>
        <v>0</v>
      </c>
      <c r="Q278" s="225">
        <v>0.34762999999999999</v>
      </c>
      <c r="R278" s="225">
        <f>Q278*H278</f>
        <v>17.381499999999999</v>
      </c>
      <c r="S278" s="225">
        <v>0</v>
      </c>
      <c r="T278" s="226">
        <f>S278*H278</f>
        <v>0</v>
      </c>
      <c r="AR278" s="227" t="s">
        <v>142</v>
      </c>
      <c r="AT278" s="227" t="s">
        <v>137</v>
      </c>
      <c r="AU278" s="227" t="s">
        <v>84</v>
      </c>
      <c r="AY278" s="16" t="s">
        <v>135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6" t="s">
        <v>84</v>
      </c>
      <c r="BK278" s="228">
        <f>ROUND(I278*H278,2)</f>
        <v>0</v>
      </c>
      <c r="BL278" s="16" t="s">
        <v>142</v>
      </c>
      <c r="BM278" s="227" t="s">
        <v>289</v>
      </c>
    </row>
    <row r="279" s="12" customFormat="1">
      <c r="B279" s="229"/>
      <c r="C279" s="230"/>
      <c r="D279" s="231" t="s">
        <v>144</v>
      </c>
      <c r="E279" s="232" t="s">
        <v>1</v>
      </c>
      <c r="F279" s="233" t="s">
        <v>290</v>
      </c>
      <c r="G279" s="230"/>
      <c r="H279" s="234">
        <v>50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144</v>
      </c>
      <c r="AU279" s="240" t="s">
        <v>84</v>
      </c>
      <c r="AV279" s="12" t="s">
        <v>84</v>
      </c>
      <c r="AW279" s="12" t="s">
        <v>146</v>
      </c>
      <c r="AX279" s="12" t="s">
        <v>78</v>
      </c>
      <c r="AY279" s="240" t="s">
        <v>135</v>
      </c>
    </row>
    <row r="280" s="13" customFormat="1">
      <c r="B280" s="241"/>
      <c r="C280" s="242"/>
      <c r="D280" s="231" t="s">
        <v>144</v>
      </c>
      <c r="E280" s="243" t="s">
        <v>1</v>
      </c>
      <c r="F280" s="244" t="s">
        <v>149</v>
      </c>
      <c r="G280" s="242"/>
      <c r="H280" s="245">
        <v>50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144</v>
      </c>
      <c r="AU280" s="251" t="s">
        <v>84</v>
      </c>
      <c r="AV280" s="13" t="s">
        <v>142</v>
      </c>
      <c r="AW280" s="13" t="s">
        <v>146</v>
      </c>
      <c r="AX280" s="13" t="s">
        <v>21</v>
      </c>
      <c r="AY280" s="251" t="s">
        <v>135</v>
      </c>
    </row>
    <row r="281" s="1" customFormat="1" ht="72" customHeight="1">
      <c r="B281" s="37"/>
      <c r="C281" s="216" t="s">
        <v>291</v>
      </c>
      <c r="D281" s="216" t="s">
        <v>137</v>
      </c>
      <c r="E281" s="217" t="s">
        <v>292</v>
      </c>
      <c r="F281" s="218" t="s">
        <v>293</v>
      </c>
      <c r="G281" s="219" t="s">
        <v>140</v>
      </c>
      <c r="H281" s="220">
        <v>20</v>
      </c>
      <c r="I281" s="221"/>
      <c r="J281" s="222">
        <f>ROUND(I281*H281,2)</f>
        <v>0</v>
      </c>
      <c r="K281" s="218" t="s">
        <v>141</v>
      </c>
      <c r="L281" s="42"/>
      <c r="M281" s="223" t="s">
        <v>1</v>
      </c>
      <c r="N281" s="224" t="s">
        <v>44</v>
      </c>
      <c r="O281" s="85"/>
      <c r="P281" s="225">
        <f>O281*H281</f>
        <v>0</v>
      </c>
      <c r="Q281" s="225">
        <v>0.084250000000000005</v>
      </c>
      <c r="R281" s="225">
        <f>Q281*H281</f>
        <v>1.6850000000000001</v>
      </c>
      <c r="S281" s="225">
        <v>0</v>
      </c>
      <c r="T281" s="226">
        <f>S281*H281</f>
        <v>0</v>
      </c>
      <c r="AR281" s="227" t="s">
        <v>142</v>
      </c>
      <c r="AT281" s="227" t="s">
        <v>137</v>
      </c>
      <c r="AU281" s="227" t="s">
        <v>84</v>
      </c>
      <c r="AY281" s="16" t="s">
        <v>135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6" t="s">
        <v>84</v>
      </c>
      <c r="BK281" s="228">
        <f>ROUND(I281*H281,2)</f>
        <v>0</v>
      </c>
      <c r="BL281" s="16" t="s">
        <v>142</v>
      </c>
      <c r="BM281" s="227" t="s">
        <v>294</v>
      </c>
    </row>
    <row r="282" s="12" customFormat="1">
      <c r="B282" s="229"/>
      <c r="C282" s="230"/>
      <c r="D282" s="231" t="s">
        <v>144</v>
      </c>
      <c r="E282" s="232" t="s">
        <v>1</v>
      </c>
      <c r="F282" s="233" t="s">
        <v>295</v>
      </c>
      <c r="G282" s="230"/>
      <c r="H282" s="234">
        <v>20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144</v>
      </c>
      <c r="AU282" s="240" t="s">
        <v>84</v>
      </c>
      <c r="AV282" s="12" t="s">
        <v>84</v>
      </c>
      <c r="AW282" s="12" t="s">
        <v>146</v>
      </c>
      <c r="AX282" s="12" t="s">
        <v>78</v>
      </c>
      <c r="AY282" s="240" t="s">
        <v>135</v>
      </c>
    </row>
    <row r="283" s="13" customFormat="1">
      <c r="B283" s="241"/>
      <c r="C283" s="242"/>
      <c r="D283" s="231" t="s">
        <v>144</v>
      </c>
      <c r="E283" s="243" t="s">
        <v>1</v>
      </c>
      <c r="F283" s="244" t="s">
        <v>149</v>
      </c>
      <c r="G283" s="242"/>
      <c r="H283" s="245">
        <v>20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144</v>
      </c>
      <c r="AU283" s="251" t="s">
        <v>84</v>
      </c>
      <c r="AV283" s="13" t="s">
        <v>142</v>
      </c>
      <c r="AW283" s="13" t="s">
        <v>146</v>
      </c>
      <c r="AX283" s="13" t="s">
        <v>21</v>
      </c>
      <c r="AY283" s="251" t="s">
        <v>135</v>
      </c>
    </row>
    <row r="284" s="1" customFormat="1" ht="24" customHeight="1">
      <c r="B284" s="37"/>
      <c r="C284" s="262" t="s">
        <v>296</v>
      </c>
      <c r="D284" s="262" t="s">
        <v>205</v>
      </c>
      <c r="E284" s="263" t="s">
        <v>297</v>
      </c>
      <c r="F284" s="264" t="s">
        <v>298</v>
      </c>
      <c r="G284" s="265" t="s">
        <v>140</v>
      </c>
      <c r="H284" s="266">
        <v>20</v>
      </c>
      <c r="I284" s="267"/>
      <c r="J284" s="268">
        <f>ROUND(I284*H284,2)</f>
        <v>0</v>
      </c>
      <c r="K284" s="264" t="s">
        <v>141</v>
      </c>
      <c r="L284" s="269"/>
      <c r="M284" s="270" t="s">
        <v>1</v>
      </c>
      <c r="N284" s="271" t="s">
        <v>44</v>
      </c>
      <c r="O284" s="85"/>
      <c r="P284" s="225">
        <f>O284*H284</f>
        <v>0</v>
      </c>
      <c r="Q284" s="225">
        <v>0.14000000000000001</v>
      </c>
      <c r="R284" s="225">
        <f>Q284*H284</f>
        <v>2.8000000000000003</v>
      </c>
      <c r="S284" s="225">
        <v>0</v>
      </c>
      <c r="T284" s="226">
        <f>S284*H284</f>
        <v>0</v>
      </c>
      <c r="AR284" s="227" t="s">
        <v>183</v>
      </c>
      <c r="AT284" s="227" t="s">
        <v>205</v>
      </c>
      <c r="AU284" s="227" t="s">
        <v>84</v>
      </c>
      <c r="AY284" s="16" t="s">
        <v>135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6" t="s">
        <v>84</v>
      </c>
      <c r="BK284" s="228">
        <f>ROUND(I284*H284,2)</f>
        <v>0</v>
      </c>
      <c r="BL284" s="16" t="s">
        <v>142</v>
      </c>
      <c r="BM284" s="227" t="s">
        <v>299</v>
      </c>
    </row>
    <row r="285" s="1" customFormat="1" ht="72" customHeight="1">
      <c r="B285" s="37"/>
      <c r="C285" s="216" t="s">
        <v>300</v>
      </c>
      <c r="D285" s="216" t="s">
        <v>137</v>
      </c>
      <c r="E285" s="217" t="s">
        <v>301</v>
      </c>
      <c r="F285" s="218" t="s">
        <v>302</v>
      </c>
      <c r="G285" s="219" t="s">
        <v>140</v>
      </c>
      <c r="H285" s="220">
        <v>30</v>
      </c>
      <c r="I285" s="221"/>
      <c r="J285" s="222">
        <f>ROUND(I285*H285,2)</f>
        <v>0</v>
      </c>
      <c r="K285" s="218" t="s">
        <v>141</v>
      </c>
      <c r="L285" s="42"/>
      <c r="M285" s="223" t="s">
        <v>1</v>
      </c>
      <c r="N285" s="224" t="s">
        <v>44</v>
      </c>
      <c r="O285" s="85"/>
      <c r="P285" s="225">
        <f>O285*H285</f>
        <v>0</v>
      </c>
      <c r="Q285" s="225">
        <v>0.10362</v>
      </c>
      <c r="R285" s="225">
        <f>Q285*H285</f>
        <v>3.1086</v>
      </c>
      <c r="S285" s="225">
        <v>0</v>
      </c>
      <c r="T285" s="226">
        <f>S285*H285</f>
        <v>0</v>
      </c>
      <c r="AR285" s="227" t="s">
        <v>142</v>
      </c>
      <c r="AT285" s="227" t="s">
        <v>137</v>
      </c>
      <c r="AU285" s="227" t="s">
        <v>84</v>
      </c>
      <c r="AY285" s="16" t="s">
        <v>135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6" t="s">
        <v>84</v>
      </c>
      <c r="BK285" s="228">
        <f>ROUND(I285*H285,2)</f>
        <v>0</v>
      </c>
      <c r="BL285" s="16" t="s">
        <v>142</v>
      </c>
      <c r="BM285" s="227" t="s">
        <v>303</v>
      </c>
    </row>
    <row r="286" s="12" customFormat="1">
      <c r="B286" s="229"/>
      <c r="C286" s="230"/>
      <c r="D286" s="231" t="s">
        <v>144</v>
      </c>
      <c r="E286" s="232" t="s">
        <v>1</v>
      </c>
      <c r="F286" s="233" t="s">
        <v>304</v>
      </c>
      <c r="G286" s="230"/>
      <c r="H286" s="234">
        <v>30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144</v>
      </c>
      <c r="AU286" s="240" t="s">
        <v>84</v>
      </c>
      <c r="AV286" s="12" t="s">
        <v>84</v>
      </c>
      <c r="AW286" s="12" t="s">
        <v>146</v>
      </c>
      <c r="AX286" s="12" t="s">
        <v>78</v>
      </c>
      <c r="AY286" s="240" t="s">
        <v>135</v>
      </c>
    </row>
    <row r="287" s="13" customFormat="1">
      <c r="B287" s="241"/>
      <c r="C287" s="242"/>
      <c r="D287" s="231" t="s">
        <v>144</v>
      </c>
      <c r="E287" s="243" t="s">
        <v>1</v>
      </c>
      <c r="F287" s="244" t="s">
        <v>149</v>
      </c>
      <c r="G287" s="242"/>
      <c r="H287" s="245">
        <v>30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AT287" s="251" t="s">
        <v>144</v>
      </c>
      <c r="AU287" s="251" t="s">
        <v>84</v>
      </c>
      <c r="AV287" s="13" t="s">
        <v>142</v>
      </c>
      <c r="AW287" s="13" t="s">
        <v>146</v>
      </c>
      <c r="AX287" s="13" t="s">
        <v>21</v>
      </c>
      <c r="AY287" s="251" t="s">
        <v>135</v>
      </c>
    </row>
    <row r="288" s="1" customFormat="1" ht="24" customHeight="1">
      <c r="B288" s="37"/>
      <c r="C288" s="262" t="s">
        <v>305</v>
      </c>
      <c r="D288" s="262" t="s">
        <v>205</v>
      </c>
      <c r="E288" s="263" t="s">
        <v>306</v>
      </c>
      <c r="F288" s="264" t="s">
        <v>307</v>
      </c>
      <c r="G288" s="265" t="s">
        <v>140</v>
      </c>
      <c r="H288" s="266">
        <v>30</v>
      </c>
      <c r="I288" s="267"/>
      <c r="J288" s="268">
        <f>ROUND(I288*H288,2)</f>
        <v>0</v>
      </c>
      <c r="K288" s="264" t="s">
        <v>141</v>
      </c>
      <c r="L288" s="269"/>
      <c r="M288" s="270" t="s">
        <v>1</v>
      </c>
      <c r="N288" s="271" t="s">
        <v>44</v>
      </c>
      <c r="O288" s="85"/>
      <c r="P288" s="225">
        <f>O288*H288</f>
        <v>0</v>
      </c>
      <c r="Q288" s="225">
        <v>0.17999999999999999</v>
      </c>
      <c r="R288" s="225">
        <f>Q288*H288</f>
        <v>5.3999999999999995</v>
      </c>
      <c r="S288" s="225">
        <v>0</v>
      </c>
      <c r="T288" s="226">
        <f>S288*H288</f>
        <v>0</v>
      </c>
      <c r="AR288" s="227" t="s">
        <v>183</v>
      </c>
      <c r="AT288" s="227" t="s">
        <v>205</v>
      </c>
      <c r="AU288" s="227" t="s">
        <v>84</v>
      </c>
      <c r="AY288" s="16" t="s">
        <v>135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6" t="s">
        <v>84</v>
      </c>
      <c r="BK288" s="228">
        <f>ROUND(I288*H288,2)</f>
        <v>0</v>
      </c>
      <c r="BL288" s="16" t="s">
        <v>142</v>
      </c>
      <c r="BM288" s="227" t="s">
        <v>308</v>
      </c>
    </row>
    <row r="289" s="11" customFormat="1" ht="22.8" customHeight="1">
      <c r="B289" s="200"/>
      <c r="C289" s="201"/>
      <c r="D289" s="202" t="s">
        <v>77</v>
      </c>
      <c r="E289" s="214" t="s">
        <v>175</v>
      </c>
      <c r="F289" s="214" t="s">
        <v>309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SUM(P290:P598)</f>
        <v>0</v>
      </c>
      <c r="Q289" s="208"/>
      <c r="R289" s="209">
        <f>SUM(R290:R598)</f>
        <v>162.51782907999998</v>
      </c>
      <c r="S289" s="208"/>
      <c r="T289" s="210">
        <f>SUM(T290:T598)</f>
        <v>0</v>
      </c>
      <c r="AR289" s="211" t="s">
        <v>21</v>
      </c>
      <c r="AT289" s="212" t="s">
        <v>77</v>
      </c>
      <c r="AU289" s="212" t="s">
        <v>21</v>
      </c>
      <c r="AY289" s="211" t="s">
        <v>135</v>
      </c>
      <c r="BK289" s="213">
        <f>SUM(BK290:BK598)</f>
        <v>0</v>
      </c>
    </row>
    <row r="290" s="1" customFormat="1" ht="36" customHeight="1">
      <c r="B290" s="37"/>
      <c r="C290" s="216" t="s">
        <v>310</v>
      </c>
      <c r="D290" s="216" t="s">
        <v>137</v>
      </c>
      <c r="E290" s="217" t="s">
        <v>311</v>
      </c>
      <c r="F290" s="218" t="s">
        <v>312</v>
      </c>
      <c r="G290" s="219" t="s">
        <v>140</v>
      </c>
      <c r="H290" s="220">
        <v>50.091000000000001</v>
      </c>
      <c r="I290" s="221"/>
      <c r="J290" s="222">
        <f>ROUND(I290*H290,2)</f>
        <v>0</v>
      </c>
      <c r="K290" s="218" t="s">
        <v>141</v>
      </c>
      <c r="L290" s="42"/>
      <c r="M290" s="223" t="s">
        <v>1</v>
      </c>
      <c r="N290" s="224" t="s">
        <v>44</v>
      </c>
      <c r="O290" s="85"/>
      <c r="P290" s="225">
        <f>O290*H290</f>
        <v>0</v>
      </c>
      <c r="Q290" s="225">
        <v>0.0048900000000000002</v>
      </c>
      <c r="R290" s="225">
        <f>Q290*H290</f>
        <v>0.24494499000000003</v>
      </c>
      <c r="S290" s="225">
        <v>0</v>
      </c>
      <c r="T290" s="226">
        <f>S290*H290</f>
        <v>0</v>
      </c>
      <c r="AR290" s="227" t="s">
        <v>142</v>
      </c>
      <c r="AT290" s="227" t="s">
        <v>137</v>
      </c>
      <c r="AU290" s="227" t="s">
        <v>84</v>
      </c>
      <c r="AY290" s="16" t="s">
        <v>135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6" t="s">
        <v>84</v>
      </c>
      <c r="BK290" s="228">
        <f>ROUND(I290*H290,2)</f>
        <v>0</v>
      </c>
      <c r="BL290" s="16" t="s">
        <v>142</v>
      </c>
      <c r="BM290" s="227" t="s">
        <v>313</v>
      </c>
    </row>
    <row r="291" s="12" customFormat="1">
      <c r="B291" s="229"/>
      <c r="C291" s="230"/>
      <c r="D291" s="231" t="s">
        <v>144</v>
      </c>
      <c r="E291" s="232" t="s">
        <v>1</v>
      </c>
      <c r="F291" s="233" t="s">
        <v>314</v>
      </c>
      <c r="G291" s="230"/>
      <c r="H291" s="234">
        <v>10.800000000000001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144</v>
      </c>
      <c r="AU291" s="240" t="s">
        <v>84</v>
      </c>
      <c r="AV291" s="12" t="s">
        <v>84</v>
      </c>
      <c r="AW291" s="12" t="s">
        <v>146</v>
      </c>
      <c r="AX291" s="12" t="s">
        <v>78</v>
      </c>
      <c r="AY291" s="240" t="s">
        <v>135</v>
      </c>
    </row>
    <row r="292" s="12" customFormat="1">
      <c r="B292" s="229"/>
      <c r="C292" s="230"/>
      <c r="D292" s="231" t="s">
        <v>144</v>
      </c>
      <c r="E292" s="232" t="s">
        <v>1</v>
      </c>
      <c r="F292" s="233" t="s">
        <v>315</v>
      </c>
      <c r="G292" s="230"/>
      <c r="H292" s="234">
        <v>0.37091249999999998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144</v>
      </c>
      <c r="AU292" s="240" t="s">
        <v>84</v>
      </c>
      <c r="AV292" s="12" t="s">
        <v>84</v>
      </c>
      <c r="AW292" s="12" t="s">
        <v>146</v>
      </c>
      <c r="AX292" s="12" t="s">
        <v>78</v>
      </c>
      <c r="AY292" s="240" t="s">
        <v>135</v>
      </c>
    </row>
    <row r="293" s="12" customFormat="1">
      <c r="B293" s="229"/>
      <c r="C293" s="230"/>
      <c r="D293" s="231" t="s">
        <v>144</v>
      </c>
      <c r="E293" s="232" t="s">
        <v>1</v>
      </c>
      <c r="F293" s="233" t="s">
        <v>316</v>
      </c>
      <c r="G293" s="230"/>
      <c r="H293" s="234">
        <v>1.2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144</v>
      </c>
      <c r="AU293" s="240" t="s">
        <v>84</v>
      </c>
      <c r="AV293" s="12" t="s">
        <v>84</v>
      </c>
      <c r="AW293" s="12" t="s">
        <v>146</v>
      </c>
      <c r="AX293" s="12" t="s">
        <v>78</v>
      </c>
      <c r="AY293" s="240" t="s">
        <v>135</v>
      </c>
    </row>
    <row r="294" s="12" customFormat="1">
      <c r="B294" s="229"/>
      <c r="C294" s="230"/>
      <c r="D294" s="231" t="s">
        <v>144</v>
      </c>
      <c r="E294" s="232" t="s">
        <v>1</v>
      </c>
      <c r="F294" s="233" t="s">
        <v>317</v>
      </c>
      <c r="G294" s="230"/>
      <c r="H294" s="234">
        <v>12.800000000000001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144</v>
      </c>
      <c r="AU294" s="240" t="s">
        <v>84</v>
      </c>
      <c r="AV294" s="12" t="s">
        <v>84</v>
      </c>
      <c r="AW294" s="12" t="s">
        <v>146</v>
      </c>
      <c r="AX294" s="12" t="s">
        <v>78</v>
      </c>
      <c r="AY294" s="240" t="s">
        <v>135</v>
      </c>
    </row>
    <row r="295" s="12" customFormat="1">
      <c r="B295" s="229"/>
      <c r="C295" s="230"/>
      <c r="D295" s="231" t="s">
        <v>144</v>
      </c>
      <c r="E295" s="232" t="s">
        <v>1</v>
      </c>
      <c r="F295" s="233" t="s">
        <v>318</v>
      </c>
      <c r="G295" s="230"/>
      <c r="H295" s="234">
        <v>12.800000000000001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144</v>
      </c>
      <c r="AU295" s="240" t="s">
        <v>84</v>
      </c>
      <c r="AV295" s="12" t="s">
        <v>84</v>
      </c>
      <c r="AW295" s="12" t="s">
        <v>146</v>
      </c>
      <c r="AX295" s="12" t="s">
        <v>78</v>
      </c>
      <c r="AY295" s="240" t="s">
        <v>135</v>
      </c>
    </row>
    <row r="296" s="12" customFormat="1">
      <c r="B296" s="229"/>
      <c r="C296" s="230"/>
      <c r="D296" s="231" t="s">
        <v>144</v>
      </c>
      <c r="E296" s="232" t="s">
        <v>1</v>
      </c>
      <c r="F296" s="233" t="s">
        <v>319</v>
      </c>
      <c r="G296" s="230"/>
      <c r="H296" s="234">
        <v>12.119999999999999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144</v>
      </c>
      <c r="AU296" s="240" t="s">
        <v>84</v>
      </c>
      <c r="AV296" s="12" t="s">
        <v>84</v>
      </c>
      <c r="AW296" s="12" t="s">
        <v>146</v>
      </c>
      <c r="AX296" s="12" t="s">
        <v>78</v>
      </c>
      <c r="AY296" s="240" t="s">
        <v>135</v>
      </c>
    </row>
    <row r="297" s="13" customFormat="1">
      <c r="B297" s="241"/>
      <c r="C297" s="242"/>
      <c r="D297" s="231" t="s">
        <v>144</v>
      </c>
      <c r="E297" s="243" t="s">
        <v>1</v>
      </c>
      <c r="F297" s="244" t="s">
        <v>149</v>
      </c>
      <c r="G297" s="242"/>
      <c r="H297" s="245">
        <v>50.090912500000002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144</v>
      </c>
      <c r="AU297" s="251" t="s">
        <v>84</v>
      </c>
      <c r="AV297" s="13" t="s">
        <v>142</v>
      </c>
      <c r="AW297" s="13" t="s">
        <v>146</v>
      </c>
      <c r="AX297" s="13" t="s">
        <v>21</v>
      </c>
      <c r="AY297" s="251" t="s">
        <v>135</v>
      </c>
    </row>
    <row r="298" s="1" customFormat="1" ht="36" customHeight="1">
      <c r="B298" s="37"/>
      <c r="C298" s="216" t="s">
        <v>320</v>
      </c>
      <c r="D298" s="216" t="s">
        <v>137</v>
      </c>
      <c r="E298" s="217" t="s">
        <v>321</v>
      </c>
      <c r="F298" s="218" t="s">
        <v>322</v>
      </c>
      <c r="G298" s="219" t="s">
        <v>140</v>
      </c>
      <c r="H298" s="220">
        <v>188.446</v>
      </c>
      <c r="I298" s="221"/>
      <c r="J298" s="222">
        <f>ROUND(I298*H298,2)</f>
        <v>0</v>
      </c>
      <c r="K298" s="218" t="s">
        <v>1</v>
      </c>
      <c r="L298" s="42"/>
      <c r="M298" s="223" t="s">
        <v>1</v>
      </c>
      <c r="N298" s="224" t="s">
        <v>44</v>
      </c>
      <c r="O298" s="85"/>
      <c r="P298" s="225">
        <f>O298*H298</f>
        <v>0</v>
      </c>
      <c r="Q298" s="225">
        <v>0.0030000000000000001</v>
      </c>
      <c r="R298" s="225">
        <f>Q298*H298</f>
        <v>0.56533800000000001</v>
      </c>
      <c r="S298" s="225">
        <v>0</v>
      </c>
      <c r="T298" s="226">
        <f>S298*H298</f>
        <v>0</v>
      </c>
      <c r="AR298" s="227" t="s">
        <v>142</v>
      </c>
      <c r="AT298" s="227" t="s">
        <v>137</v>
      </c>
      <c r="AU298" s="227" t="s">
        <v>84</v>
      </c>
      <c r="AY298" s="16" t="s">
        <v>135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6" t="s">
        <v>84</v>
      </c>
      <c r="BK298" s="228">
        <f>ROUND(I298*H298,2)</f>
        <v>0</v>
      </c>
      <c r="BL298" s="16" t="s">
        <v>142</v>
      </c>
      <c r="BM298" s="227" t="s">
        <v>323</v>
      </c>
    </row>
    <row r="299" s="12" customFormat="1">
      <c r="B299" s="229"/>
      <c r="C299" s="230"/>
      <c r="D299" s="231" t="s">
        <v>144</v>
      </c>
      <c r="E299" s="232" t="s">
        <v>1</v>
      </c>
      <c r="F299" s="233" t="s">
        <v>324</v>
      </c>
      <c r="G299" s="230"/>
      <c r="H299" s="234">
        <v>18.449999999999999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144</v>
      </c>
      <c r="AU299" s="240" t="s">
        <v>84</v>
      </c>
      <c r="AV299" s="12" t="s">
        <v>84</v>
      </c>
      <c r="AW299" s="12" t="s">
        <v>146</v>
      </c>
      <c r="AX299" s="12" t="s">
        <v>78</v>
      </c>
      <c r="AY299" s="240" t="s">
        <v>135</v>
      </c>
    </row>
    <row r="300" s="12" customFormat="1">
      <c r="B300" s="229"/>
      <c r="C300" s="230"/>
      <c r="D300" s="231" t="s">
        <v>144</v>
      </c>
      <c r="E300" s="232" t="s">
        <v>1</v>
      </c>
      <c r="F300" s="233" t="s">
        <v>325</v>
      </c>
      <c r="G300" s="230"/>
      <c r="H300" s="234">
        <v>4.9455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144</v>
      </c>
      <c r="AU300" s="240" t="s">
        <v>84</v>
      </c>
      <c r="AV300" s="12" t="s">
        <v>84</v>
      </c>
      <c r="AW300" s="12" t="s">
        <v>146</v>
      </c>
      <c r="AX300" s="12" t="s">
        <v>78</v>
      </c>
      <c r="AY300" s="240" t="s">
        <v>135</v>
      </c>
    </row>
    <row r="301" s="12" customFormat="1">
      <c r="B301" s="229"/>
      <c r="C301" s="230"/>
      <c r="D301" s="231" t="s">
        <v>144</v>
      </c>
      <c r="E301" s="232" t="s">
        <v>1</v>
      </c>
      <c r="F301" s="233" t="s">
        <v>326</v>
      </c>
      <c r="G301" s="230"/>
      <c r="H301" s="234">
        <v>3.0499999999999998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144</v>
      </c>
      <c r="AU301" s="240" t="s">
        <v>84</v>
      </c>
      <c r="AV301" s="12" t="s">
        <v>84</v>
      </c>
      <c r="AW301" s="12" t="s">
        <v>146</v>
      </c>
      <c r="AX301" s="12" t="s">
        <v>78</v>
      </c>
      <c r="AY301" s="240" t="s">
        <v>135</v>
      </c>
    </row>
    <row r="302" s="12" customFormat="1">
      <c r="B302" s="229"/>
      <c r="C302" s="230"/>
      <c r="D302" s="231" t="s">
        <v>144</v>
      </c>
      <c r="E302" s="232" t="s">
        <v>1</v>
      </c>
      <c r="F302" s="233" t="s">
        <v>327</v>
      </c>
      <c r="G302" s="230"/>
      <c r="H302" s="234">
        <v>61.600000000000001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144</v>
      </c>
      <c r="AU302" s="240" t="s">
        <v>84</v>
      </c>
      <c r="AV302" s="12" t="s">
        <v>84</v>
      </c>
      <c r="AW302" s="12" t="s">
        <v>146</v>
      </c>
      <c r="AX302" s="12" t="s">
        <v>78</v>
      </c>
      <c r="AY302" s="240" t="s">
        <v>135</v>
      </c>
    </row>
    <row r="303" s="12" customFormat="1">
      <c r="B303" s="229"/>
      <c r="C303" s="230"/>
      <c r="D303" s="231" t="s">
        <v>144</v>
      </c>
      <c r="E303" s="232" t="s">
        <v>1</v>
      </c>
      <c r="F303" s="233" t="s">
        <v>328</v>
      </c>
      <c r="G303" s="230"/>
      <c r="H303" s="234">
        <v>61.600000000000001</v>
      </c>
      <c r="I303" s="235"/>
      <c r="J303" s="230"/>
      <c r="K303" s="230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144</v>
      </c>
      <c r="AU303" s="240" t="s">
        <v>84</v>
      </c>
      <c r="AV303" s="12" t="s">
        <v>84</v>
      </c>
      <c r="AW303" s="12" t="s">
        <v>146</v>
      </c>
      <c r="AX303" s="12" t="s">
        <v>78</v>
      </c>
      <c r="AY303" s="240" t="s">
        <v>135</v>
      </c>
    </row>
    <row r="304" s="12" customFormat="1">
      <c r="B304" s="229"/>
      <c r="C304" s="230"/>
      <c r="D304" s="231" t="s">
        <v>144</v>
      </c>
      <c r="E304" s="232" t="s">
        <v>1</v>
      </c>
      <c r="F304" s="233" t="s">
        <v>329</v>
      </c>
      <c r="G304" s="230"/>
      <c r="H304" s="234">
        <v>11.550000000000001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144</v>
      </c>
      <c r="AU304" s="240" t="s">
        <v>84</v>
      </c>
      <c r="AV304" s="12" t="s">
        <v>84</v>
      </c>
      <c r="AW304" s="12" t="s">
        <v>146</v>
      </c>
      <c r="AX304" s="12" t="s">
        <v>78</v>
      </c>
      <c r="AY304" s="240" t="s">
        <v>135</v>
      </c>
    </row>
    <row r="305" s="12" customFormat="1">
      <c r="B305" s="229"/>
      <c r="C305" s="230"/>
      <c r="D305" s="231" t="s">
        <v>144</v>
      </c>
      <c r="E305" s="232" t="s">
        <v>1</v>
      </c>
      <c r="F305" s="233" t="s">
        <v>330</v>
      </c>
      <c r="G305" s="230"/>
      <c r="H305" s="234">
        <v>8.6999999999999993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144</v>
      </c>
      <c r="AU305" s="240" t="s">
        <v>84</v>
      </c>
      <c r="AV305" s="12" t="s">
        <v>84</v>
      </c>
      <c r="AW305" s="12" t="s">
        <v>146</v>
      </c>
      <c r="AX305" s="12" t="s">
        <v>78</v>
      </c>
      <c r="AY305" s="240" t="s">
        <v>135</v>
      </c>
    </row>
    <row r="306" s="12" customFormat="1">
      <c r="B306" s="229"/>
      <c r="C306" s="230"/>
      <c r="D306" s="231" t="s">
        <v>144</v>
      </c>
      <c r="E306" s="232" t="s">
        <v>1</v>
      </c>
      <c r="F306" s="233" t="s">
        <v>331</v>
      </c>
      <c r="G306" s="230"/>
      <c r="H306" s="234">
        <v>10.15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144</v>
      </c>
      <c r="AU306" s="240" t="s">
        <v>84</v>
      </c>
      <c r="AV306" s="12" t="s">
        <v>84</v>
      </c>
      <c r="AW306" s="12" t="s">
        <v>146</v>
      </c>
      <c r="AX306" s="12" t="s">
        <v>78</v>
      </c>
      <c r="AY306" s="240" t="s">
        <v>135</v>
      </c>
    </row>
    <row r="307" s="12" customFormat="1">
      <c r="B307" s="229"/>
      <c r="C307" s="230"/>
      <c r="D307" s="231" t="s">
        <v>144</v>
      </c>
      <c r="E307" s="232" t="s">
        <v>1</v>
      </c>
      <c r="F307" s="233" t="s">
        <v>332</v>
      </c>
      <c r="G307" s="230"/>
      <c r="H307" s="234">
        <v>1.5249999999999999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144</v>
      </c>
      <c r="AU307" s="240" t="s">
        <v>84</v>
      </c>
      <c r="AV307" s="12" t="s">
        <v>84</v>
      </c>
      <c r="AW307" s="12" t="s">
        <v>146</v>
      </c>
      <c r="AX307" s="12" t="s">
        <v>78</v>
      </c>
      <c r="AY307" s="240" t="s">
        <v>135</v>
      </c>
    </row>
    <row r="308" s="12" customFormat="1">
      <c r="B308" s="229"/>
      <c r="C308" s="230"/>
      <c r="D308" s="231" t="s">
        <v>144</v>
      </c>
      <c r="E308" s="232" t="s">
        <v>1</v>
      </c>
      <c r="F308" s="233" t="s">
        <v>333</v>
      </c>
      <c r="G308" s="230"/>
      <c r="H308" s="234">
        <v>1.5249999999999999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144</v>
      </c>
      <c r="AU308" s="240" t="s">
        <v>84</v>
      </c>
      <c r="AV308" s="12" t="s">
        <v>84</v>
      </c>
      <c r="AW308" s="12" t="s">
        <v>146</v>
      </c>
      <c r="AX308" s="12" t="s">
        <v>78</v>
      </c>
      <c r="AY308" s="240" t="s">
        <v>135</v>
      </c>
    </row>
    <row r="309" s="12" customFormat="1">
      <c r="B309" s="229"/>
      <c r="C309" s="230"/>
      <c r="D309" s="231" t="s">
        <v>144</v>
      </c>
      <c r="E309" s="232" t="s">
        <v>1</v>
      </c>
      <c r="F309" s="233" t="s">
        <v>334</v>
      </c>
      <c r="G309" s="230"/>
      <c r="H309" s="234">
        <v>1.75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144</v>
      </c>
      <c r="AU309" s="240" t="s">
        <v>84</v>
      </c>
      <c r="AV309" s="12" t="s">
        <v>84</v>
      </c>
      <c r="AW309" s="12" t="s">
        <v>146</v>
      </c>
      <c r="AX309" s="12" t="s">
        <v>78</v>
      </c>
      <c r="AY309" s="240" t="s">
        <v>135</v>
      </c>
    </row>
    <row r="310" s="12" customFormat="1">
      <c r="B310" s="229"/>
      <c r="C310" s="230"/>
      <c r="D310" s="231" t="s">
        <v>144</v>
      </c>
      <c r="E310" s="232" t="s">
        <v>1</v>
      </c>
      <c r="F310" s="233" t="s">
        <v>335</v>
      </c>
      <c r="G310" s="230"/>
      <c r="H310" s="234">
        <v>3.6000000000000001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144</v>
      </c>
      <c r="AU310" s="240" t="s">
        <v>84</v>
      </c>
      <c r="AV310" s="12" t="s">
        <v>84</v>
      </c>
      <c r="AW310" s="12" t="s">
        <v>146</v>
      </c>
      <c r="AX310" s="12" t="s">
        <v>78</v>
      </c>
      <c r="AY310" s="240" t="s">
        <v>135</v>
      </c>
    </row>
    <row r="311" s="13" customFormat="1">
      <c r="B311" s="241"/>
      <c r="C311" s="242"/>
      <c r="D311" s="231" t="s">
        <v>144</v>
      </c>
      <c r="E311" s="243" t="s">
        <v>1</v>
      </c>
      <c r="F311" s="244" t="s">
        <v>149</v>
      </c>
      <c r="G311" s="242"/>
      <c r="H311" s="245">
        <v>188.44550000000001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144</v>
      </c>
      <c r="AU311" s="251" t="s">
        <v>84</v>
      </c>
      <c r="AV311" s="13" t="s">
        <v>142</v>
      </c>
      <c r="AW311" s="13" t="s">
        <v>146</v>
      </c>
      <c r="AX311" s="13" t="s">
        <v>21</v>
      </c>
      <c r="AY311" s="251" t="s">
        <v>135</v>
      </c>
    </row>
    <row r="312" s="1" customFormat="1" ht="48" customHeight="1">
      <c r="B312" s="37"/>
      <c r="C312" s="216" t="s">
        <v>336</v>
      </c>
      <c r="D312" s="216" t="s">
        <v>137</v>
      </c>
      <c r="E312" s="217" t="s">
        <v>337</v>
      </c>
      <c r="F312" s="218" t="s">
        <v>338</v>
      </c>
      <c r="G312" s="219" t="s">
        <v>140</v>
      </c>
      <c r="H312" s="220">
        <v>1.8600000000000001</v>
      </c>
      <c r="I312" s="221"/>
      <c r="J312" s="222">
        <f>ROUND(I312*H312,2)</f>
        <v>0</v>
      </c>
      <c r="K312" s="218" t="s">
        <v>141</v>
      </c>
      <c r="L312" s="42"/>
      <c r="M312" s="223" t="s">
        <v>1</v>
      </c>
      <c r="N312" s="224" t="s">
        <v>44</v>
      </c>
      <c r="O312" s="85"/>
      <c r="P312" s="225">
        <f>O312*H312</f>
        <v>0</v>
      </c>
      <c r="Q312" s="225">
        <v>0.018380000000000001</v>
      </c>
      <c r="R312" s="225">
        <f>Q312*H312</f>
        <v>0.034186800000000003</v>
      </c>
      <c r="S312" s="225">
        <v>0</v>
      </c>
      <c r="T312" s="226">
        <f>S312*H312</f>
        <v>0</v>
      </c>
      <c r="AR312" s="227" t="s">
        <v>142</v>
      </c>
      <c r="AT312" s="227" t="s">
        <v>137</v>
      </c>
      <c r="AU312" s="227" t="s">
        <v>84</v>
      </c>
      <c r="AY312" s="16" t="s">
        <v>135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6" t="s">
        <v>84</v>
      </c>
      <c r="BK312" s="228">
        <f>ROUND(I312*H312,2)</f>
        <v>0</v>
      </c>
      <c r="BL312" s="16" t="s">
        <v>142</v>
      </c>
      <c r="BM312" s="227" t="s">
        <v>339</v>
      </c>
    </row>
    <row r="313" s="12" customFormat="1">
      <c r="B313" s="229"/>
      <c r="C313" s="230"/>
      <c r="D313" s="231" t="s">
        <v>144</v>
      </c>
      <c r="E313" s="232" t="s">
        <v>1</v>
      </c>
      <c r="F313" s="233" t="s">
        <v>340</v>
      </c>
      <c r="G313" s="230"/>
      <c r="H313" s="234">
        <v>1.8600000000000001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144</v>
      </c>
      <c r="AU313" s="240" t="s">
        <v>84</v>
      </c>
      <c r="AV313" s="12" t="s">
        <v>84</v>
      </c>
      <c r="AW313" s="12" t="s">
        <v>146</v>
      </c>
      <c r="AX313" s="12" t="s">
        <v>78</v>
      </c>
      <c r="AY313" s="240" t="s">
        <v>135</v>
      </c>
    </row>
    <row r="314" s="13" customFormat="1">
      <c r="B314" s="241"/>
      <c r="C314" s="242"/>
      <c r="D314" s="231" t="s">
        <v>144</v>
      </c>
      <c r="E314" s="243" t="s">
        <v>1</v>
      </c>
      <c r="F314" s="244" t="s">
        <v>149</v>
      </c>
      <c r="G314" s="242"/>
      <c r="H314" s="245">
        <v>1.8600000000000001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144</v>
      </c>
      <c r="AU314" s="251" t="s">
        <v>84</v>
      </c>
      <c r="AV314" s="13" t="s">
        <v>142</v>
      </c>
      <c r="AW314" s="13" t="s">
        <v>146</v>
      </c>
      <c r="AX314" s="13" t="s">
        <v>21</v>
      </c>
      <c r="AY314" s="251" t="s">
        <v>135</v>
      </c>
    </row>
    <row r="315" s="1" customFormat="1" ht="24" customHeight="1">
      <c r="B315" s="37"/>
      <c r="C315" s="216" t="s">
        <v>341</v>
      </c>
      <c r="D315" s="216" t="s">
        <v>137</v>
      </c>
      <c r="E315" s="217" t="s">
        <v>342</v>
      </c>
      <c r="F315" s="218" t="s">
        <v>343</v>
      </c>
      <c r="G315" s="219" t="s">
        <v>140</v>
      </c>
      <c r="H315" s="220">
        <v>174.946</v>
      </c>
      <c r="I315" s="221"/>
      <c r="J315" s="222">
        <f>ROUND(I315*H315,2)</f>
        <v>0</v>
      </c>
      <c r="K315" s="218" t="s">
        <v>141</v>
      </c>
      <c r="L315" s="42"/>
      <c r="M315" s="223" t="s">
        <v>1</v>
      </c>
      <c r="N315" s="224" t="s">
        <v>44</v>
      </c>
      <c r="O315" s="85"/>
      <c r="P315" s="225">
        <f>O315*H315</f>
        <v>0</v>
      </c>
      <c r="Q315" s="225">
        <v>0.033579999999999999</v>
      </c>
      <c r="R315" s="225">
        <f>Q315*H315</f>
        <v>5.8746866799999999</v>
      </c>
      <c r="S315" s="225">
        <v>0</v>
      </c>
      <c r="T315" s="226">
        <f>S315*H315</f>
        <v>0</v>
      </c>
      <c r="AR315" s="227" t="s">
        <v>142</v>
      </c>
      <c r="AT315" s="227" t="s">
        <v>137</v>
      </c>
      <c r="AU315" s="227" t="s">
        <v>84</v>
      </c>
      <c r="AY315" s="16" t="s">
        <v>135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6" t="s">
        <v>84</v>
      </c>
      <c r="BK315" s="228">
        <f>ROUND(I315*H315,2)</f>
        <v>0</v>
      </c>
      <c r="BL315" s="16" t="s">
        <v>142</v>
      </c>
      <c r="BM315" s="227" t="s">
        <v>344</v>
      </c>
    </row>
    <row r="316" s="12" customFormat="1">
      <c r="B316" s="229"/>
      <c r="C316" s="230"/>
      <c r="D316" s="231" t="s">
        <v>144</v>
      </c>
      <c r="E316" s="232" t="s">
        <v>1</v>
      </c>
      <c r="F316" s="233" t="s">
        <v>345</v>
      </c>
      <c r="G316" s="230"/>
      <c r="H316" s="234">
        <v>16.199999999999999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144</v>
      </c>
      <c r="AU316" s="240" t="s">
        <v>84</v>
      </c>
      <c r="AV316" s="12" t="s">
        <v>84</v>
      </c>
      <c r="AW316" s="12" t="s">
        <v>146</v>
      </c>
      <c r="AX316" s="12" t="s">
        <v>78</v>
      </c>
      <c r="AY316" s="240" t="s">
        <v>135</v>
      </c>
    </row>
    <row r="317" s="12" customFormat="1">
      <c r="B317" s="229"/>
      <c r="C317" s="230"/>
      <c r="D317" s="231" t="s">
        <v>144</v>
      </c>
      <c r="E317" s="232" t="s">
        <v>1</v>
      </c>
      <c r="F317" s="233" t="s">
        <v>325</v>
      </c>
      <c r="G317" s="230"/>
      <c r="H317" s="234">
        <v>4.9455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144</v>
      </c>
      <c r="AU317" s="240" t="s">
        <v>84</v>
      </c>
      <c r="AV317" s="12" t="s">
        <v>84</v>
      </c>
      <c r="AW317" s="12" t="s">
        <v>146</v>
      </c>
      <c r="AX317" s="12" t="s">
        <v>78</v>
      </c>
      <c r="AY317" s="240" t="s">
        <v>135</v>
      </c>
    </row>
    <row r="318" s="12" customFormat="1">
      <c r="B318" s="229"/>
      <c r="C318" s="230"/>
      <c r="D318" s="231" t="s">
        <v>144</v>
      </c>
      <c r="E318" s="232" t="s">
        <v>1</v>
      </c>
      <c r="F318" s="233" t="s">
        <v>346</v>
      </c>
      <c r="G318" s="230"/>
      <c r="H318" s="234">
        <v>2.7999999999999998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144</v>
      </c>
      <c r="AU318" s="240" t="s">
        <v>84</v>
      </c>
      <c r="AV318" s="12" t="s">
        <v>84</v>
      </c>
      <c r="AW318" s="12" t="s">
        <v>146</v>
      </c>
      <c r="AX318" s="12" t="s">
        <v>78</v>
      </c>
      <c r="AY318" s="240" t="s">
        <v>135</v>
      </c>
    </row>
    <row r="319" s="12" customFormat="1">
      <c r="B319" s="229"/>
      <c r="C319" s="230"/>
      <c r="D319" s="231" t="s">
        <v>144</v>
      </c>
      <c r="E319" s="232" t="s">
        <v>1</v>
      </c>
      <c r="F319" s="233" t="s">
        <v>347</v>
      </c>
      <c r="G319" s="230"/>
      <c r="H319" s="234">
        <v>57.600000000000001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144</v>
      </c>
      <c r="AU319" s="240" t="s">
        <v>84</v>
      </c>
      <c r="AV319" s="12" t="s">
        <v>84</v>
      </c>
      <c r="AW319" s="12" t="s">
        <v>146</v>
      </c>
      <c r="AX319" s="12" t="s">
        <v>78</v>
      </c>
      <c r="AY319" s="240" t="s">
        <v>135</v>
      </c>
    </row>
    <row r="320" s="12" customFormat="1">
      <c r="B320" s="229"/>
      <c r="C320" s="230"/>
      <c r="D320" s="231" t="s">
        <v>144</v>
      </c>
      <c r="E320" s="232" t="s">
        <v>1</v>
      </c>
      <c r="F320" s="233" t="s">
        <v>348</v>
      </c>
      <c r="G320" s="230"/>
      <c r="H320" s="234">
        <v>57.600000000000001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144</v>
      </c>
      <c r="AU320" s="240" t="s">
        <v>84</v>
      </c>
      <c r="AV320" s="12" t="s">
        <v>84</v>
      </c>
      <c r="AW320" s="12" t="s">
        <v>146</v>
      </c>
      <c r="AX320" s="12" t="s">
        <v>78</v>
      </c>
      <c r="AY320" s="240" t="s">
        <v>135</v>
      </c>
    </row>
    <row r="321" s="12" customFormat="1">
      <c r="B321" s="229"/>
      <c r="C321" s="230"/>
      <c r="D321" s="231" t="s">
        <v>144</v>
      </c>
      <c r="E321" s="232" t="s">
        <v>1</v>
      </c>
      <c r="F321" s="233" t="s">
        <v>349</v>
      </c>
      <c r="G321" s="230"/>
      <c r="H321" s="234">
        <v>10.800000000000001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144</v>
      </c>
      <c r="AU321" s="240" t="s">
        <v>84</v>
      </c>
      <c r="AV321" s="12" t="s">
        <v>84</v>
      </c>
      <c r="AW321" s="12" t="s">
        <v>146</v>
      </c>
      <c r="AX321" s="12" t="s">
        <v>78</v>
      </c>
      <c r="AY321" s="240" t="s">
        <v>135</v>
      </c>
    </row>
    <row r="322" s="12" customFormat="1">
      <c r="B322" s="229"/>
      <c r="C322" s="230"/>
      <c r="D322" s="231" t="s">
        <v>144</v>
      </c>
      <c r="E322" s="232" t="s">
        <v>1</v>
      </c>
      <c r="F322" s="233" t="s">
        <v>350</v>
      </c>
      <c r="G322" s="230"/>
      <c r="H322" s="234">
        <v>7.9500000000000002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144</v>
      </c>
      <c r="AU322" s="240" t="s">
        <v>84</v>
      </c>
      <c r="AV322" s="12" t="s">
        <v>84</v>
      </c>
      <c r="AW322" s="12" t="s">
        <v>146</v>
      </c>
      <c r="AX322" s="12" t="s">
        <v>78</v>
      </c>
      <c r="AY322" s="240" t="s">
        <v>135</v>
      </c>
    </row>
    <row r="323" s="12" customFormat="1">
      <c r="B323" s="229"/>
      <c r="C323" s="230"/>
      <c r="D323" s="231" t="s">
        <v>144</v>
      </c>
      <c r="E323" s="232" t="s">
        <v>1</v>
      </c>
      <c r="F323" s="233" t="s">
        <v>351</v>
      </c>
      <c r="G323" s="230"/>
      <c r="H323" s="234">
        <v>9.2750000000000004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144</v>
      </c>
      <c r="AU323" s="240" t="s">
        <v>84</v>
      </c>
      <c r="AV323" s="12" t="s">
        <v>84</v>
      </c>
      <c r="AW323" s="12" t="s">
        <v>146</v>
      </c>
      <c r="AX323" s="12" t="s">
        <v>78</v>
      </c>
      <c r="AY323" s="240" t="s">
        <v>135</v>
      </c>
    </row>
    <row r="324" s="12" customFormat="1">
      <c r="B324" s="229"/>
      <c r="C324" s="230"/>
      <c r="D324" s="231" t="s">
        <v>144</v>
      </c>
      <c r="E324" s="232" t="s">
        <v>1</v>
      </c>
      <c r="F324" s="233" t="s">
        <v>352</v>
      </c>
      <c r="G324" s="230"/>
      <c r="H324" s="234">
        <v>1.3999999999999999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144</v>
      </c>
      <c r="AU324" s="240" t="s">
        <v>84</v>
      </c>
      <c r="AV324" s="12" t="s">
        <v>84</v>
      </c>
      <c r="AW324" s="12" t="s">
        <v>146</v>
      </c>
      <c r="AX324" s="12" t="s">
        <v>78</v>
      </c>
      <c r="AY324" s="240" t="s">
        <v>135</v>
      </c>
    </row>
    <row r="325" s="12" customFormat="1">
      <c r="B325" s="229"/>
      <c r="C325" s="230"/>
      <c r="D325" s="231" t="s">
        <v>144</v>
      </c>
      <c r="E325" s="232" t="s">
        <v>1</v>
      </c>
      <c r="F325" s="233" t="s">
        <v>353</v>
      </c>
      <c r="G325" s="230"/>
      <c r="H325" s="234">
        <v>1.3999999999999999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144</v>
      </c>
      <c r="AU325" s="240" t="s">
        <v>84</v>
      </c>
      <c r="AV325" s="12" t="s">
        <v>84</v>
      </c>
      <c r="AW325" s="12" t="s">
        <v>146</v>
      </c>
      <c r="AX325" s="12" t="s">
        <v>78</v>
      </c>
      <c r="AY325" s="240" t="s">
        <v>135</v>
      </c>
    </row>
    <row r="326" s="12" customFormat="1">
      <c r="B326" s="229"/>
      <c r="C326" s="230"/>
      <c r="D326" s="231" t="s">
        <v>144</v>
      </c>
      <c r="E326" s="232" t="s">
        <v>1</v>
      </c>
      <c r="F326" s="233" t="s">
        <v>354</v>
      </c>
      <c r="G326" s="230"/>
      <c r="H326" s="234">
        <v>1.625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144</v>
      </c>
      <c r="AU326" s="240" t="s">
        <v>84</v>
      </c>
      <c r="AV326" s="12" t="s">
        <v>84</v>
      </c>
      <c r="AW326" s="12" t="s">
        <v>146</v>
      </c>
      <c r="AX326" s="12" t="s">
        <v>78</v>
      </c>
      <c r="AY326" s="240" t="s">
        <v>135</v>
      </c>
    </row>
    <row r="327" s="12" customFormat="1">
      <c r="B327" s="229"/>
      <c r="C327" s="230"/>
      <c r="D327" s="231" t="s">
        <v>144</v>
      </c>
      <c r="E327" s="232" t="s">
        <v>1</v>
      </c>
      <c r="F327" s="233" t="s">
        <v>355</v>
      </c>
      <c r="G327" s="230"/>
      <c r="H327" s="234">
        <v>3.3500000000000001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144</v>
      </c>
      <c r="AU327" s="240" t="s">
        <v>84</v>
      </c>
      <c r="AV327" s="12" t="s">
        <v>84</v>
      </c>
      <c r="AW327" s="12" t="s">
        <v>146</v>
      </c>
      <c r="AX327" s="12" t="s">
        <v>78</v>
      </c>
      <c r="AY327" s="240" t="s">
        <v>135</v>
      </c>
    </row>
    <row r="328" s="13" customFormat="1">
      <c r="B328" s="241"/>
      <c r="C328" s="242"/>
      <c r="D328" s="231" t="s">
        <v>144</v>
      </c>
      <c r="E328" s="243" t="s">
        <v>1</v>
      </c>
      <c r="F328" s="244" t="s">
        <v>149</v>
      </c>
      <c r="G328" s="242"/>
      <c r="H328" s="245">
        <v>174.94550000000001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AT328" s="251" t="s">
        <v>144</v>
      </c>
      <c r="AU328" s="251" t="s">
        <v>84</v>
      </c>
      <c r="AV328" s="13" t="s">
        <v>142</v>
      </c>
      <c r="AW328" s="13" t="s">
        <v>146</v>
      </c>
      <c r="AX328" s="13" t="s">
        <v>21</v>
      </c>
      <c r="AY328" s="251" t="s">
        <v>135</v>
      </c>
    </row>
    <row r="329" s="1" customFormat="1" ht="36" customHeight="1">
      <c r="B329" s="37"/>
      <c r="C329" s="216" t="s">
        <v>356</v>
      </c>
      <c r="D329" s="216" t="s">
        <v>137</v>
      </c>
      <c r="E329" s="217" t="s">
        <v>357</v>
      </c>
      <c r="F329" s="218" t="s">
        <v>358</v>
      </c>
      <c r="G329" s="219" t="s">
        <v>140</v>
      </c>
      <c r="H329" s="220">
        <v>409.13099999999997</v>
      </c>
      <c r="I329" s="221"/>
      <c r="J329" s="222">
        <f>ROUND(I329*H329,2)</f>
        <v>0</v>
      </c>
      <c r="K329" s="218" t="s">
        <v>141</v>
      </c>
      <c r="L329" s="42"/>
      <c r="M329" s="223" t="s">
        <v>1</v>
      </c>
      <c r="N329" s="224" t="s">
        <v>44</v>
      </c>
      <c r="O329" s="85"/>
      <c r="P329" s="225">
        <f>O329*H329</f>
        <v>0</v>
      </c>
      <c r="Q329" s="225">
        <v>0.00024000000000000001</v>
      </c>
      <c r="R329" s="225">
        <f>Q329*H329</f>
        <v>0.098191439999999991</v>
      </c>
      <c r="S329" s="225">
        <v>0</v>
      </c>
      <c r="T329" s="226">
        <f>S329*H329</f>
        <v>0</v>
      </c>
      <c r="AR329" s="227" t="s">
        <v>142</v>
      </c>
      <c r="AT329" s="227" t="s">
        <v>137</v>
      </c>
      <c r="AU329" s="227" t="s">
        <v>84</v>
      </c>
      <c r="AY329" s="16" t="s">
        <v>135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6" t="s">
        <v>84</v>
      </c>
      <c r="BK329" s="228">
        <f>ROUND(I329*H329,2)</f>
        <v>0</v>
      </c>
      <c r="BL329" s="16" t="s">
        <v>142</v>
      </c>
      <c r="BM329" s="227" t="s">
        <v>359</v>
      </c>
    </row>
    <row r="330" s="12" customFormat="1">
      <c r="B330" s="229"/>
      <c r="C330" s="230"/>
      <c r="D330" s="231" t="s">
        <v>144</v>
      </c>
      <c r="E330" s="232" t="s">
        <v>1</v>
      </c>
      <c r="F330" s="233" t="s">
        <v>360</v>
      </c>
      <c r="G330" s="230"/>
      <c r="H330" s="234">
        <v>25.920000000000002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144</v>
      </c>
      <c r="AU330" s="240" t="s">
        <v>84</v>
      </c>
      <c r="AV330" s="12" t="s">
        <v>84</v>
      </c>
      <c r="AW330" s="12" t="s">
        <v>146</v>
      </c>
      <c r="AX330" s="12" t="s">
        <v>78</v>
      </c>
      <c r="AY330" s="240" t="s">
        <v>135</v>
      </c>
    </row>
    <row r="331" s="12" customFormat="1">
      <c r="B331" s="229"/>
      <c r="C331" s="230"/>
      <c r="D331" s="231" t="s">
        <v>144</v>
      </c>
      <c r="E331" s="232" t="s">
        <v>1</v>
      </c>
      <c r="F331" s="233" t="s">
        <v>361</v>
      </c>
      <c r="G331" s="230"/>
      <c r="H331" s="234">
        <v>4.4509499999999997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144</v>
      </c>
      <c r="AU331" s="240" t="s">
        <v>84</v>
      </c>
      <c r="AV331" s="12" t="s">
        <v>84</v>
      </c>
      <c r="AW331" s="12" t="s">
        <v>146</v>
      </c>
      <c r="AX331" s="12" t="s">
        <v>78</v>
      </c>
      <c r="AY331" s="240" t="s">
        <v>135</v>
      </c>
    </row>
    <row r="332" s="12" customFormat="1">
      <c r="B332" s="229"/>
      <c r="C332" s="230"/>
      <c r="D332" s="231" t="s">
        <v>144</v>
      </c>
      <c r="E332" s="232" t="s">
        <v>1</v>
      </c>
      <c r="F332" s="233" t="s">
        <v>362</v>
      </c>
      <c r="G332" s="230"/>
      <c r="H332" s="234">
        <v>7.6799999999999997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144</v>
      </c>
      <c r="AU332" s="240" t="s">
        <v>84</v>
      </c>
      <c r="AV332" s="12" t="s">
        <v>84</v>
      </c>
      <c r="AW332" s="12" t="s">
        <v>146</v>
      </c>
      <c r="AX332" s="12" t="s">
        <v>78</v>
      </c>
      <c r="AY332" s="240" t="s">
        <v>135</v>
      </c>
    </row>
    <row r="333" s="12" customFormat="1">
      <c r="B333" s="229"/>
      <c r="C333" s="230"/>
      <c r="D333" s="231" t="s">
        <v>144</v>
      </c>
      <c r="E333" s="232" t="s">
        <v>1</v>
      </c>
      <c r="F333" s="233" t="s">
        <v>363</v>
      </c>
      <c r="G333" s="230"/>
      <c r="H333" s="234">
        <v>143.36000000000001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144</v>
      </c>
      <c r="AU333" s="240" t="s">
        <v>84</v>
      </c>
      <c r="AV333" s="12" t="s">
        <v>84</v>
      </c>
      <c r="AW333" s="12" t="s">
        <v>146</v>
      </c>
      <c r="AX333" s="12" t="s">
        <v>78</v>
      </c>
      <c r="AY333" s="240" t="s">
        <v>135</v>
      </c>
    </row>
    <row r="334" s="12" customFormat="1">
      <c r="B334" s="229"/>
      <c r="C334" s="230"/>
      <c r="D334" s="231" t="s">
        <v>144</v>
      </c>
      <c r="E334" s="232" t="s">
        <v>1</v>
      </c>
      <c r="F334" s="233" t="s">
        <v>364</v>
      </c>
      <c r="G334" s="230"/>
      <c r="H334" s="234">
        <v>143.36000000000001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144</v>
      </c>
      <c r="AU334" s="240" t="s">
        <v>84</v>
      </c>
      <c r="AV334" s="12" t="s">
        <v>84</v>
      </c>
      <c r="AW334" s="12" t="s">
        <v>146</v>
      </c>
      <c r="AX334" s="12" t="s">
        <v>78</v>
      </c>
      <c r="AY334" s="240" t="s">
        <v>135</v>
      </c>
    </row>
    <row r="335" s="12" customFormat="1">
      <c r="B335" s="229"/>
      <c r="C335" s="230"/>
      <c r="D335" s="231" t="s">
        <v>144</v>
      </c>
      <c r="E335" s="232" t="s">
        <v>1</v>
      </c>
      <c r="F335" s="233" t="s">
        <v>365</v>
      </c>
      <c r="G335" s="230"/>
      <c r="H335" s="234">
        <v>34.560000000000002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144</v>
      </c>
      <c r="AU335" s="240" t="s">
        <v>84</v>
      </c>
      <c r="AV335" s="12" t="s">
        <v>84</v>
      </c>
      <c r="AW335" s="12" t="s">
        <v>146</v>
      </c>
      <c r="AX335" s="12" t="s">
        <v>78</v>
      </c>
      <c r="AY335" s="240" t="s">
        <v>135</v>
      </c>
    </row>
    <row r="336" s="12" customFormat="1">
      <c r="B336" s="229"/>
      <c r="C336" s="230"/>
      <c r="D336" s="231" t="s">
        <v>144</v>
      </c>
      <c r="E336" s="232" t="s">
        <v>1</v>
      </c>
      <c r="F336" s="233" t="s">
        <v>366</v>
      </c>
      <c r="G336" s="230"/>
      <c r="H336" s="234">
        <v>13.859999999999999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144</v>
      </c>
      <c r="AU336" s="240" t="s">
        <v>84</v>
      </c>
      <c r="AV336" s="12" t="s">
        <v>84</v>
      </c>
      <c r="AW336" s="12" t="s">
        <v>146</v>
      </c>
      <c r="AX336" s="12" t="s">
        <v>78</v>
      </c>
      <c r="AY336" s="240" t="s">
        <v>135</v>
      </c>
    </row>
    <row r="337" s="12" customFormat="1">
      <c r="B337" s="229"/>
      <c r="C337" s="230"/>
      <c r="D337" s="231" t="s">
        <v>144</v>
      </c>
      <c r="E337" s="232" t="s">
        <v>1</v>
      </c>
      <c r="F337" s="233" t="s">
        <v>367</v>
      </c>
      <c r="G337" s="230"/>
      <c r="H337" s="234">
        <v>16.170000000000002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144</v>
      </c>
      <c r="AU337" s="240" t="s">
        <v>84</v>
      </c>
      <c r="AV337" s="12" t="s">
        <v>84</v>
      </c>
      <c r="AW337" s="12" t="s">
        <v>146</v>
      </c>
      <c r="AX337" s="12" t="s">
        <v>78</v>
      </c>
      <c r="AY337" s="240" t="s">
        <v>135</v>
      </c>
    </row>
    <row r="338" s="12" customFormat="1">
      <c r="B338" s="229"/>
      <c r="C338" s="230"/>
      <c r="D338" s="231" t="s">
        <v>144</v>
      </c>
      <c r="E338" s="232" t="s">
        <v>1</v>
      </c>
      <c r="F338" s="233" t="s">
        <v>368</v>
      </c>
      <c r="G338" s="230"/>
      <c r="H338" s="234">
        <v>2.4750000000000001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144</v>
      </c>
      <c r="AU338" s="240" t="s">
        <v>84</v>
      </c>
      <c r="AV338" s="12" t="s">
        <v>84</v>
      </c>
      <c r="AW338" s="12" t="s">
        <v>146</v>
      </c>
      <c r="AX338" s="12" t="s">
        <v>78</v>
      </c>
      <c r="AY338" s="240" t="s">
        <v>135</v>
      </c>
    </row>
    <row r="339" s="12" customFormat="1">
      <c r="B339" s="229"/>
      <c r="C339" s="230"/>
      <c r="D339" s="231" t="s">
        <v>144</v>
      </c>
      <c r="E339" s="232" t="s">
        <v>1</v>
      </c>
      <c r="F339" s="233" t="s">
        <v>369</v>
      </c>
      <c r="G339" s="230"/>
      <c r="H339" s="234">
        <v>2.4750000000000001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144</v>
      </c>
      <c r="AU339" s="240" t="s">
        <v>84</v>
      </c>
      <c r="AV339" s="12" t="s">
        <v>84</v>
      </c>
      <c r="AW339" s="12" t="s">
        <v>146</v>
      </c>
      <c r="AX339" s="12" t="s">
        <v>78</v>
      </c>
      <c r="AY339" s="240" t="s">
        <v>135</v>
      </c>
    </row>
    <row r="340" s="12" customFormat="1">
      <c r="B340" s="229"/>
      <c r="C340" s="230"/>
      <c r="D340" s="231" t="s">
        <v>144</v>
      </c>
      <c r="E340" s="232" t="s">
        <v>1</v>
      </c>
      <c r="F340" s="233" t="s">
        <v>370</v>
      </c>
      <c r="G340" s="230"/>
      <c r="H340" s="234">
        <v>4.5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144</v>
      </c>
      <c r="AU340" s="240" t="s">
        <v>84</v>
      </c>
      <c r="AV340" s="12" t="s">
        <v>84</v>
      </c>
      <c r="AW340" s="12" t="s">
        <v>146</v>
      </c>
      <c r="AX340" s="12" t="s">
        <v>78</v>
      </c>
      <c r="AY340" s="240" t="s">
        <v>135</v>
      </c>
    </row>
    <row r="341" s="12" customFormat="1">
      <c r="B341" s="229"/>
      <c r="C341" s="230"/>
      <c r="D341" s="231" t="s">
        <v>144</v>
      </c>
      <c r="E341" s="232" t="s">
        <v>1</v>
      </c>
      <c r="F341" s="233" t="s">
        <v>371</v>
      </c>
      <c r="G341" s="230"/>
      <c r="H341" s="234">
        <v>10.32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144</v>
      </c>
      <c r="AU341" s="240" t="s">
        <v>84</v>
      </c>
      <c r="AV341" s="12" t="s">
        <v>84</v>
      </c>
      <c r="AW341" s="12" t="s">
        <v>146</v>
      </c>
      <c r="AX341" s="12" t="s">
        <v>78</v>
      </c>
      <c r="AY341" s="240" t="s">
        <v>135</v>
      </c>
    </row>
    <row r="342" s="13" customFormat="1">
      <c r="B342" s="241"/>
      <c r="C342" s="242"/>
      <c r="D342" s="231" t="s">
        <v>144</v>
      </c>
      <c r="E342" s="243" t="s">
        <v>1</v>
      </c>
      <c r="F342" s="244" t="s">
        <v>149</v>
      </c>
      <c r="G342" s="242"/>
      <c r="H342" s="245">
        <v>409.13094999999998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AT342" s="251" t="s">
        <v>144</v>
      </c>
      <c r="AU342" s="251" t="s">
        <v>84</v>
      </c>
      <c r="AV342" s="13" t="s">
        <v>142</v>
      </c>
      <c r="AW342" s="13" t="s">
        <v>146</v>
      </c>
      <c r="AX342" s="13" t="s">
        <v>21</v>
      </c>
      <c r="AY342" s="251" t="s">
        <v>135</v>
      </c>
    </row>
    <row r="343" s="1" customFormat="1" ht="36" customHeight="1">
      <c r="B343" s="37"/>
      <c r="C343" s="216" t="s">
        <v>372</v>
      </c>
      <c r="D343" s="216" t="s">
        <v>137</v>
      </c>
      <c r="E343" s="217" t="s">
        <v>373</v>
      </c>
      <c r="F343" s="218" t="s">
        <v>374</v>
      </c>
      <c r="G343" s="219" t="s">
        <v>140</v>
      </c>
      <c r="H343" s="220">
        <v>325.5</v>
      </c>
      <c r="I343" s="221"/>
      <c r="J343" s="222">
        <f>ROUND(I343*H343,2)</f>
        <v>0</v>
      </c>
      <c r="K343" s="218" t="s">
        <v>141</v>
      </c>
      <c r="L343" s="42"/>
      <c r="M343" s="223" t="s">
        <v>1</v>
      </c>
      <c r="N343" s="224" t="s">
        <v>44</v>
      </c>
      <c r="O343" s="85"/>
      <c r="P343" s="225">
        <f>O343*H343</f>
        <v>0</v>
      </c>
      <c r="Q343" s="225">
        <v>0.0048900000000000002</v>
      </c>
      <c r="R343" s="225">
        <f>Q343*H343</f>
        <v>1.5916950000000001</v>
      </c>
      <c r="S343" s="225">
        <v>0</v>
      </c>
      <c r="T343" s="226">
        <f>S343*H343</f>
        <v>0</v>
      </c>
      <c r="AR343" s="227" t="s">
        <v>142</v>
      </c>
      <c r="AT343" s="227" t="s">
        <v>137</v>
      </c>
      <c r="AU343" s="227" t="s">
        <v>84</v>
      </c>
      <c r="AY343" s="16" t="s">
        <v>135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6" t="s">
        <v>84</v>
      </c>
      <c r="BK343" s="228">
        <f>ROUND(I343*H343,2)</f>
        <v>0</v>
      </c>
      <c r="BL343" s="16" t="s">
        <v>142</v>
      </c>
      <c r="BM343" s="227" t="s">
        <v>375</v>
      </c>
    </row>
    <row r="344" s="12" customFormat="1">
      <c r="B344" s="229"/>
      <c r="C344" s="230"/>
      <c r="D344" s="231" t="s">
        <v>144</v>
      </c>
      <c r="E344" s="232" t="s">
        <v>1</v>
      </c>
      <c r="F344" s="233" t="s">
        <v>376</v>
      </c>
      <c r="G344" s="230"/>
      <c r="H344" s="234">
        <v>325.5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144</v>
      </c>
      <c r="AU344" s="240" t="s">
        <v>84</v>
      </c>
      <c r="AV344" s="12" t="s">
        <v>84</v>
      </c>
      <c r="AW344" s="12" t="s">
        <v>146</v>
      </c>
      <c r="AX344" s="12" t="s">
        <v>78</v>
      </c>
      <c r="AY344" s="240" t="s">
        <v>135</v>
      </c>
    </row>
    <row r="345" s="13" customFormat="1">
      <c r="B345" s="241"/>
      <c r="C345" s="242"/>
      <c r="D345" s="231" t="s">
        <v>144</v>
      </c>
      <c r="E345" s="243" t="s">
        <v>1</v>
      </c>
      <c r="F345" s="244" t="s">
        <v>149</v>
      </c>
      <c r="G345" s="242"/>
      <c r="H345" s="245">
        <v>325.5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144</v>
      </c>
      <c r="AU345" s="251" t="s">
        <v>84</v>
      </c>
      <c r="AV345" s="13" t="s">
        <v>142</v>
      </c>
      <c r="AW345" s="13" t="s">
        <v>146</v>
      </c>
      <c r="AX345" s="13" t="s">
        <v>21</v>
      </c>
      <c r="AY345" s="251" t="s">
        <v>135</v>
      </c>
    </row>
    <row r="346" s="1" customFormat="1" ht="36" customHeight="1">
      <c r="B346" s="37"/>
      <c r="C346" s="216" t="s">
        <v>377</v>
      </c>
      <c r="D346" s="216" t="s">
        <v>137</v>
      </c>
      <c r="E346" s="217" t="s">
        <v>378</v>
      </c>
      <c r="F346" s="218" t="s">
        <v>379</v>
      </c>
      <c r="G346" s="219" t="s">
        <v>140</v>
      </c>
      <c r="H346" s="220">
        <v>195.30000000000001</v>
      </c>
      <c r="I346" s="221"/>
      <c r="J346" s="222">
        <f>ROUND(I346*H346,2)</f>
        <v>0</v>
      </c>
      <c r="K346" s="218" t="s">
        <v>141</v>
      </c>
      <c r="L346" s="42"/>
      <c r="M346" s="223" t="s">
        <v>1</v>
      </c>
      <c r="N346" s="224" t="s">
        <v>44</v>
      </c>
      <c r="O346" s="85"/>
      <c r="P346" s="225">
        <f>O346*H346</f>
        <v>0</v>
      </c>
      <c r="Q346" s="225">
        <v>0.0095600000000000008</v>
      </c>
      <c r="R346" s="225">
        <f>Q346*H346</f>
        <v>1.8670680000000002</v>
      </c>
      <c r="S346" s="225">
        <v>0</v>
      </c>
      <c r="T346" s="226">
        <f>S346*H346</f>
        <v>0</v>
      </c>
      <c r="AR346" s="227" t="s">
        <v>142</v>
      </c>
      <c r="AT346" s="227" t="s">
        <v>137</v>
      </c>
      <c r="AU346" s="227" t="s">
        <v>84</v>
      </c>
      <c r="AY346" s="16" t="s">
        <v>135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6" t="s">
        <v>84</v>
      </c>
      <c r="BK346" s="228">
        <f>ROUND(I346*H346,2)</f>
        <v>0</v>
      </c>
      <c r="BL346" s="16" t="s">
        <v>142</v>
      </c>
      <c r="BM346" s="227" t="s">
        <v>380</v>
      </c>
    </row>
    <row r="347" s="12" customFormat="1">
      <c r="B347" s="229"/>
      <c r="C347" s="230"/>
      <c r="D347" s="231" t="s">
        <v>144</v>
      </c>
      <c r="E347" s="232" t="s">
        <v>1</v>
      </c>
      <c r="F347" s="233" t="s">
        <v>381</v>
      </c>
      <c r="G347" s="230"/>
      <c r="H347" s="234">
        <v>195.30000000000001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144</v>
      </c>
      <c r="AU347" s="240" t="s">
        <v>84</v>
      </c>
      <c r="AV347" s="12" t="s">
        <v>84</v>
      </c>
      <c r="AW347" s="12" t="s">
        <v>146</v>
      </c>
      <c r="AX347" s="12" t="s">
        <v>78</v>
      </c>
      <c r="AY347" s="240" t="s">
        <v>135</v>
      </c>
    </row>
    <row r="348" s="13" customFormat="1">
      <c r="B348" s="241"/>
      <c r="C348" s="242"/>
      <c r="D348" s="231" t="s">
        <v>144</v>
      </c>
      <c r="E348" s="243" t="s">
        <v>1</v>
      </c>
      <c r="F348" s="244" t="s">
        <v>149</v>
      </c>
      <c r="G348" s="242"/>
      <c r="H348" s="245">
        <v>195.30000000000001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AT348" s="251" t="s">
        <v>144</v>
      </c>
      <c r="AU348" s="251" t="s">
        <v>84</v>
      </c>
      <c r="AV348" s="13" t="s">
        <v>142</v>
      </c>
      <c r="AW348" s="13" t="s">
        <v>146</v>
      </c>
      <c r="AX348" s="13" t="s">
        <v>21</v>
      </c>
      <c r="AY348" s="251" t="s">
        <v>135</v>
      </c>
    </row>
    <row r="349" s="1" customFormat="1" ht="24" customHeight="1">
      <c r="B349" s="37"/>
      <c r="C349" s="262" t="s">
        <v>382</v>
      </c>
      <c r="D349" s="262" t="s">
        <v>205</v>
      </c>
      <c r="E349" s="263" t="s">
        <v>383</v>
      </c>
      <c r="F349" s="264" t="s">
        <v>384</v>
      </c>
      <c r="G349" s="265" t="s">
        <v>140</v>
      </c>
      <c r="H349" s="266">
        <v>199.20599999999999</v>
      </c>
      <c r="I349" s="267"/>
      <c r="J349" s="268">
        <f>ROUND(I349*H349,2)</f>
        <v>0</v>
      </c>
      <c r="K349" s="264" t="s">
        <v>141</v>
      </c>
      <c r="L349" s="269"/>
      <c r="M349" s="270" t="s">
        <v>1</v>
      </c>
      <c r="N349" s="271" t="s">
        <v>44</v>
      </c>
      <c r="O349" s="85"/>
      <c r="P349" s="225">
        <f>O349*H349</f>
        <v>0</v>
      </c>
      <c r="Q349" s="225">
        <v>0.014999999999999999</v>
      </c>
      <c r="R349" s="225">
        <f>Q349*H349</f>
        <v>2.9880899999999997</v>
      </c>
      <c r="S349" s="225">
        <v>0</v>
      </c>
      <c r="T349" s="226">
        <f>S349*H349</f>
        <v>0</v>
      </c>
      <c r="AR349" s="227" t="s">
        <v>183</v>
      </c>
      <c r="AT349" s="227" t="s">
        <v>205</v>
      </c>
      <c r="AU349" s="227" t="s">
        <v>84</v>
      </c>
      <c r="AY349" s="16" t="s">
        <v>135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6" t="s">
        <v>84</v>
      </c>
      <c r="BK349" s="228">
        <f>ROUND(I349*H349,2)</f>
        <v>0</v>
      </c>
      <c r="BL349" s="16" t="s">
        <v>142</v>
      </c>
      <c r="BM349" s="227" t="s">
        <v>385</v>
      </c>
    </row>
    <row r="350" s="12" customFormat="1">
      <c r="B350" s="229"/>
      <c r="C350" s="230"/>
      <c r="D350" s="231" t="s">
        <v>144</v>
      </c>
      <c r="E350" s="232" t="s">
        <v>1</v>
      </c>
      <c r="F350" s="233" t="s">
        <v>381</v>
      </c>
      <c r="G350" s="230"/>
      <c r="H350" s="234">
        <v>195.30000000000001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144</v>
      </c>
      <c r="AU350" s="240" t="s">
        <v>84</v>
      </c>
      <c r="AV350" s="12" t="s">
        <v>84</v>
      </c>
      <c r="AW350" s="12" t="s">
        <v>146</v>
      </c>
      <c r="AX350" s="12" t="s">
        <v>78</v>
      </c>
      <c r="AY350" s="240" t="s">
        <v>135</v>
      </c>
    </row>
    <row r="351" s="13" customFormat="1">
      <c r="B351" s="241"/>
      <c r="C351" s="242"/>
      <c r="D351" s="231" t="s">
        <v>144</v>
      </c>
      <c r="E351" s="243" t="s">
        <v>1</v>
      </c>
      <c r="F351" s="244" t="s">
        <v>149</v>
      </c>
      <c r="G351" s="242"/>
      <c r="H351" s="245">
        <v>195.30000000000001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144</v>
      </c>
      <c r="AU351" s="251" t="s">
        <v>84</v>
      </c>
      <c r="AV351" s="13" t="s">
        <v>142</v>
      </c>
      <c r="AW351" s="13" t="s">
        <v>146</v>
      </c>
      <c r="AX351" s="13" t="s">
        <v>21</v>
      </c>
      <c r="AY351" s="251" t="s">
        <v>135</v>
      </c>
    </row>
    <row r="352" s="12" customFormat="1">
      <c r="B352" s="229"/>
      <c r="C352" s="230"/>
      <c r="D352" s="231" t="s">
        <v>144</v>
      </c>
      <c r="E352" s="230"/>
      <c r="F352" s="233" t="s">
        <v>386</v>
      </c>
      <c r="G352" s="230"/>
      <c r="H352" s="234">
        <v>199.20599999999999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144</v>
      </c>
      <c r="AU352" s="240" t="s">
        <v>84</v>
      </c>
      <c r="AV352" s="12" t="s">
        <v>84</v>
      </c>
      <c r="AW352" s="12" t="s">
        <v>4</v>
      </c>
      <c r="AX352" s="12" t="s">
        <v>21</v>
      </c>
      <c r="AY352" s="240" t="s">
        <v>135</v>
      </c>
    </row>
    <row r="353" s="1" customFormat="1" ht="36" customHeight="1">
      <c r="B353" s="37"/>
      <c r="C353" s="216" t="s">
        <v>387</v>
      </c>
      <c r="D353" s="216" t="s">
        <v>137</v>
      </c>
      <c r="E353" s="217" t="s">
        <v>388</v>
      </c>
      <c r="F353" s="218" t="s">
        <v>389</v>
      </c>
      <c r="G353" s="219" t="s">
        <v>140</v>
      </c>
      <c r="H353" s="220">
        <v>195.30000000000001</v>
      </c>
      <c r="I353" s="221"/>
      <c r="J353" s="222">
        <f>ROUND(I353*H353,2)</f>
        <v>0</v>
      </c>
      <c r="K353" s="218" t="s">
        <v>141</v>
      </c>
      <c r="L353" s="42"/>
      <c r="M353" s="223" t="s">
        <v>1</v>
      </c>
      <c r="N353" s="224" t="s">
        <v>44</v>
      </c>
      <c r="O353" s="85"/>
      <c r="P353" s="225">
        <f>O353*H353</f>
        <v>0</v>
      </c>
      <c r="Q353" s="225">
        <v>9.0000000000000006E-05</v>
      </c>
      <c r="R353" s="225">
        <f>Q353*H353</f>
        <v>0.017577000000000002</v>
      </c>
      <c r="S353" s="225">
        <v>0</v>
      </c>
      <c r="T353" s="226">
        <f>S353*H353</f>
        <v>0</v>
      </c>
      <c r="AR353" s="227" t="s">
        <v>142</v>
      </c>
      <c r="AT353" s="227" t="s">
        <v>137</v>
      </c>
      <c r="AU353" s="227" t="s">
        <v>84</v>
      </c>
      <c r="AY353" s="16" t="s">
        <v>135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6" t="s">
        <v>84</v>
      </c>
      <c r="BK353" s="228">
        <f>ROUND(I353*H353,2)</f>
        <v>0</v>
      </c>
      <c r="BL353" s="16" t="s">
        <v>142</v>
      </c>
      <c r="BM353" s="227" t="s">
        <v>390</v>
      </c>
    </row>
    <row r="354" s="12" customFormat="1">
      <c r="B354" s="229"/>
      <c r="C354" s="230"/>
      <c r="D354" s="231" t="s">
        <v>144</v>
      </c>
      <c r="E354" s="232" t="s">
        <v>1</v>
      </c>
      <c r="F354" s="233" t="s">
        <v>381</v>
      </c>
      <c r="G354" s="230"/>
      <c r="H354" s="234">
        <v>195.30000000000001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144</v>
      </c>
      <c r="AU354" s="240" t="s">
        <v>84</v>
      </c>
      <c r="AV354" s="12" t="s">
        <v>84</v>
      </c>
      <c r="AW354" s="12" t="s">
        <v>146</v>
      </c>
      <c r="AX354" s="12" t="s">
        <v>78</v>
      </c>
      <c r="AY354" s="240" t="s">
        <v>135</v>
      </c>
    </row>
    <row r="355" s="13" customFormat="1">
      <c r="B355" s="241"/>
      <c r="C355" s="242"/>
      <c r="D355" s="231" t="s">
        <v>144</v>
      </c>
      <c r="E355" s="243" t="s">
        <v>1</v>
      </c>
      <c r="F355" s="244" t="s">
        <v>149</v>
      </c>
      <c r="G355" s="242"/>
      <c r="H355" s="245">
        <v>195.30000000000001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144</v>
      </c>
      <c r="AU355" s="251" t="s">
        <v>84</v>
      </c>
      <c r="AV355" s="13" t="s">
        <v>142</v>
      </c>
      <c r="AW355" s="13" t="s">
        <v>146</v>
      </c>
      <c r="AX355" s="13" t="s">
        <v>21</v>
      </c>
      <c r="AY355" s="251" t="s">
        <v>135</v>
      </c>
    </row>
    <row r="356" s="1" customFormat="1" ht="36" customHeight="1">
      <c r="B356" s="37"/>
      <c r="C356" s="216" t="s">
        <v>391</v>
      </c>
      <c r="D356" s="216" t="s">
        <v>137</v>
      </c>
      <c r="E356" s="217" t="s">
        <v>392</v>
      </c>
      <c r="F356" s="218" t="s">
        <v>393</v>
      </c>
      <c r="G356" s="219" t="s">
        <v>140</v>
      </c>
      <c r="H356" s="220">
        <v>520.79999999999995</v>
      </c>
      <c r="I356" s="221"/>
      <c r="J356" s="222">
        <f>ROUND(I356*H356,2)</f>
        <v>0</v>
      </c>
      <c r="K356" s="218" t="s">
        <v>141</v>
      </c>
      <c r="L356" s="42"/>
      <c r="M356" s="223" t="s">
        <v>1</v>
      </c>
      <c r="N356" s="224" t="s">
        <v>44</v>
      </c>
      <c r="O356" s="85"/>
      <c r="P356" s="225">
        <f>O356*H356</f>
        <v>0</v>
      </c>
      <c r="Q356" s="225">
        <v>0.00348</v>
      </c>
      <c r="R356" s="225">
        <f>Q356*H356</f>
        <v>1.8123839999999998</v>
      </c>
      <c r="S356" s="225">
        <v>0</v>
      </c>
      <c r="T356" s="226">
        <f>S356*H356</f>
        <v>0</v>
      </c>
      <c r="AR356" s="227" t="s">
        <v>142</v>
      </c>
      <c r="AT356" s="227" t="s">
        <v>137</v>
      </c>
      <c r="AU356" s="227" t="s">
        <v>84</v>
      </c>
      <c r="AY356" s="16" t="s">
        <v>135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6" t="s">
        <v>84</v>
      </c>
      <c r="BK356" s="228">
        <f>ROUND(I356*H356,2)</f>
        <v>0</v>
      </c>
      <c r="BL356" s="16" t="s">
        <v>142</v>
      </c>
      <c r="BM356" s="227" t="s">
        <v>394</v>
      </c>
    </row>
    <row r="357" s="12" customFormat="1">
      <c r="B357" s="229"/>
      <c r="C357" s="230"/>
      <c r="D357" s="231" t="s">
        <v>144</v>
      </c>
      <c r="E357" s="232" t="s">
        <v>1</v>
      </c>
      <c r="F357" s="233" t="s">
        <v>395</v>
      </c>
      <c r="G357" s="230"/>
      <c r="H357" s="234">
        <v>520.79999999999995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144</v>
      </c>
      <c r="AU357" s="240" t="s">
        <v>84</v>
      </c>
      <c r="AV357" s="12" t="s">
        <v>84</v>
      </c>
      <c r="AW357" s="12" t="s">
        <v>146</v>
      </c>
      <c r="AX357" s="12" t="s">
        <v>78</v>
      </c>
      <c r="AY357" s="240" t="s">
        <v>135</v>
      </c>
    </row>
    <row r="358" s="13" customFormat="1">
      <c r="B358" s="241"/>
      <c r="C358" s="242"/>
      <c r="D358" s="231" t="s">
        <v>144</v>
      </c>
      <c r="E358" s="243" t="s">
        <v>1</v>
      </c>
      <c r="F358" s="244" t="s">
        <v>149</v>
      </c>
      <c r="G358" s="242"/>
      <c r="H358" s="245">
        <v>520.79999999999995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144</v>
      </c>
      <c r="AU358" s="251" t="s">
        <v>84</v>
      </c>
      <c r="AV358" s="13" t="s">
        <v>142</v>
      </c>
      <c r="AW358" s="13" t="s">
        <v>146</v>
      </c>
      <c r="AX358" s="13" t="s">
        <v>21</v>
      </c>
      <c r="AY358" s="251" t="s">
        <v>135</v>
      </c>
    </row>
    <row r="359" s="1" customFormat="1" ht="24" customHeight="1">
      <c r="B359" s="37"/>
      <c r="C359" s="216" t="s">
        <v>396</v>
      </c>
      <c r="D359" s="216" t="s">
        <v>137</v>
      </c>
      <c r="E359" s="217" t="s">
        <v>397</v>
      </c>
      <c r="F359" s="218" t="s">
        <v>398</v>
      </c>
      <c r="G359" s="219" t="s">
        <v>140</v>
      </c>
      <c r="H359" s="220">
        <v>129</v>
      </c>
      <c r="I359" s="221"/>
      <c r="J359" s="222">
        <f>ROUND(I359*H359,2)</f>
        <v>0</v>
      </c>
      <c r="K359" s="218" t="s">
        <v>141</v>
      </c>
      <c r="L359" s="42"/>
      <c r="M359" s="223" t="s">
        <v>1</v>
      </c>
      <c r="N359" s="224" t="s">
        <v>44</v>
      </c>
      <c r="O359" s="85"/>
      <c r="P359" s="225">
        <f>O359*H359</f>
        <v>0</v>
      </c>
      <c r="Q359" s="225">
        <v>0.0023999999999999998</v>
      </c>
      <c r="R359" s="225">
        <f>Q359*H359</f>
        <v>0.30959999999999999</v>
      </c>
      <c r="S359" s="225">
        <v>0</v>
      </c>
      <c r="T359" s="226">
        <f>S359*H359</f>
        <v>0</v>
      </c>
      <c r="AR359" s="227" t="s">
        <v>142</v>
      </c>
      <c r="AT359" s="227" t="s">
        <v>137</v>
      </c>
      <c r="AU359" s="227" t="s">
        <v>84</v>
      </c>
      <c r="AY359" s="16" t="s">
        <v>135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6" t="s">
        <v>84</v>
      </c>
      <c r="BK359" s="228">
        <f>ROUND(I359*H359,2)</f>
        <v>0</v>
      </c>
      <c r="BL359" s="16" t="s">
        <v>142</v>
      </c>
      <c r="BM359" s="227" t="s">
        <v>399</v>
      </c>
    </row>
    <row r="360" s="12" customFormat="1">
      <c r="B360" s="229"/>
      <c r="C360" s="230"/>
      <c r="D360" s="231" t="s">
        <v>144</v>
      </c>
      <c r="E360" s="232" t="s">
        <v>1</v>
      </c>
      <c r="F360" s="233" t="s">
        <v>274</v>
      </c>
      <c r="G360" s="230"/>
      <c r="H360" s="234">
        <v>129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144</v>
      </c>
      <c r="AU360" s="240" t="s">
        <v>84</v>
      </c>
      <c r="AV360" s="12" t="s">
        <v>84</v>
      </c>
      <c r="AW360" s="12" t="s">
        <v>146</v>
      </c>
      <c r="AX360" s="12" t="s">
        <v>78</v>
      </c>
      <c r="AY360" s="240" t="s">
        <v>135</v>
      </c>
    </row>
    <row r="361" s="13" customFormat="1">
      <c r="B361" s="241"/>
      <c r="C361" s="242"/>
      <c r="D361" s="231" t="s">
        <v>144</v>
      </c>
      <c r="E361" s="243" t="s">
        <v>1</v>
      </c>
      <c r="F361" s="244" t="s">
        <v>149</v>
      </c>
      <c r="G361" s="242"/>
      <c r="H361" s="245">
        <v>129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144</v>
      </c>
      <c r="AU361" s="251" t="s">
        <v>84</v>
      </c>
      <c r="AV361" s="13" t="s">
        <v>142</v>
      </c>
      <c r="AW361" s="13" t="s">
        <v>146</v>
      </c>
      <c r="AX361" s="13" t="s">
        <v>21</v>
      </c>
      <c r="AY361" s="251" t="s">
        <v>135</v>
      </c>
    </row>
    <row r="362" s="1" customFormat="1" ht="36" customHeight="1">
      <c r="B362" s="37"/>
      <c r="C362" s="216" t="s">
        <v>400</v>
      </c>
      <c r="D362" s="216" t="s">
        <v>137</v>
      </c>
      <c r="E362" s="217" t="s">
        <v>401</v>
      </c>
      <c r="F362" s="218" t="s">
        <v>402</v>
      </c>
      <c r="G362" s="219" t="s">
        <v>140</v>
      </c>
      <c r="H362" s="220">
        <v>214.071</v>
      </c>
      <c r="I362" s="221"/>
      <c r="J362" s="222">
        <f>ROUND(I362*H362,2)</f>
        <v>0</v>
      </c>
      <c r="K362" s="218" t="s">
        <v>141</v>
      </c>
      <c r="L362" s="42"/>
      <c r="M362" s="223" t="s">
        <v>1</v>
      </c>
      <c r="N362" s="224" t="s">
        <v>44</v>
      </c>
      <c r="O362" s="85"/>
      <c r="P362" s="225">
        <f>O362*H362</f>
        <v>0</v>
      </c>
      <c r="Q362" s="225">
        <v>0.0048900000000000002</v>
      </c>
      <c r="R362" s="225">
        <f>Q362*H362</f>
        <v>1.04680719</v>
      </c>
      <c r="S362" s="225">
        <v>0</v>
      </c>
      <c r="T362" s="226">
        <f>S362*H362</f>
        <v>0</v>
      </c>
      <c r="AR362" s="227" t="s">
        <v>142</v>
      </c>
      <c r="AT362" s="227" t="s">
        <v>137</v>
      </c>
      <c r="AU362" s="227" t="s">
        <v>84</v>
      </c>
      <c r="AY362" s="16" t="s">
        <v>135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6" t="s">
        <v>84</v>
      </c>
      <c r="BK362" s="228">
        <f>ROUND(I362*H362,2)</f>
        <v>0</v>
      </c>
      <c r="BL362" s="16" t="s">
        <v>142</v>
      </c>
      <c r="BM362" s="227" t="s">
        <v>403</v>
      </c>
    </row>
    <row r="363" s="12" customFormat="1">
      <c r="B363" s="229"/>
      <c r="C363" s="230"/>
      <c r="D363" s="231" t="s">
        <v>144</v>
      </c>
      <c r="E363" s="232" t="s">
        <v>1</v>
      </c>
      <c r="F363" s="233" t="s">
        <v>404</v>
      </c>
      <c r="G363" s="230"/>
      <c r="H363" s="234">
        <v>10.368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144</v>
      </c>
      <c r="AU363" s="240" t="s">
        <v>84</v>
      </c>
      <c r="AV363" s="12" t="s">
        <v>84</v>
      </c>
      <c r="AW363" s="12" t="s">
        <v>146</v>
      </c>
      <c r="AX363" s="12" t="s">
        <v>78</v>
      </c>
      <c r="AY363" s="240" t="s">
        <v>135</v>
      </c>
    </row>
    <row r="364" s="12" customFormat="1">
      <c r="B364" s="229"/>
      <c r="C364" s="230"/>
      <c r="D364" s="231" t="s">
        <v>144</v>
      </c>
      <c r="E364" s="232" t="s">
        <v>1</v>
      </c>
      <c r="F364" s="233" t="s">
        <v>405</v>
      </c>
      <c r="G364" s="230"/>
      <c r="H364" s="234">
        <v>3.1651199999999999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144</v>
      </c>
      <c r="AU364" s="240" t="s">
        <v>84</v>
      </c>
      <c r="AV364" s="12" t="s">
        <v>84</v>
      </c>
      <c r="AW364" s="12" t="s">
        <v>146</v>
      </c>
      <c r="AX364" s="12" t="s">
        <v>78</v>
      </c>
      <c r="AY364" s="240" t="s">
        <v>135</v>
      </c>
    </row>
    <row r="365" s="12" customFormat="1">
      <c r="B365" s="229"/>
      <c r="C365" s="230"/>
      <c r="D365" s="231" t="s">
        <v>144</v>
      </c>
      <c r="E365" s="232" t="s">
        <v>1</v>
      </c>
      <c r="F365" s="233" t="s">
        <v>406</v>
      </c>
      <c r="G365" s="230"/>
      <c r="H365" s="234">
        <v>1.792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144</v>
      </c>
      <c r="AU365" s="240" t="s">
        <v>84</v>
      </c>
      <c r="AV365" s="12" t="s">
        <v>84</v>
      </c>
      <c r="AW365" s="12" t="s">
        <v>146</v>
      </c>
      <c r="AX365" s="12" t="s">
        <v>78</v>
      </c>
      <c r="AY365" s="240" t="s">
        <v>135</v>
      </c>
    </row>
    <row r="366" s="12" customFormat="1">
      <c r="B366" s="229"/>
      <c r="C366" s="230"/>
      <c r="D366" s="231" t="s">
        <v>144</v>
      </c>
      <c r="E366" s="232" t="s">
        <v>1</v>
      </c>
      <c r="F366" s="233" t="s">
        <v>407</v>
      </c>
      <c r="G366" s="230"/>
      <c r="H366" s="234">
        <v>53.247999999999998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144</v>
      </c>
      <c r="AU366" s="240" t="s">
        <v>84</v>
      </c>
      <c r="AV366" s="12" t="s">
        <v>84</v>
      </c>
      <c r="AW366" s="12" t="s">
        <v>146</v>
      </c>
      <c r="AX366" s="12" t="s">
        <v>78</v>
      </c>
      <c r="AY366" s="240" t="s">
        <v>135</v>
      </c>
    </row>
    <row r="367" s="12" customFormat="1">
      <c r="B367" s="229"/>
      <c r="C367" s="230"/>
      <c r="D367" s="231" t="s">
        <v>144</v>
      </c>
      <c r="E367" s="232" t="s">
        <v>1</v>
      </c>
      <c r="F367" s="233" t="s">
        <v>408</v>
      </c>
      <c r="G367" s="230"/>
      <c r="H367" s="234">
        <v>22.9376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144</v>
      </c>
      <c r="AU367" s="240" t="s">
        <v>84</v>
      </c>
      <c r="AV367" s="12" t="s">
        <v>84</v>
      </c>
      <c r="AW367" s="12" t="s">
        <v>146</v>
      </c>
      <c r="AX367" s="12" t="s">
        <v>78</v>
      </c>
      <c r="AY367" s="240" t="s">
        <v>135</v>
      </c>
    </row>
    <row r="368" s="12" customFormat="1">
      <c r="B368" s="229"/>
      <c r="C368" s="230"/>
      <c r="D368" s="231" t="s">
        <v>144</v>
      </c>
      <c r="E368" s="232" t="s">
        <v>1</v>
      </c>
      <c r="F368" s="233" t="s">
        <v>409</v>
      </c>
      <c r="G368" s="230"/>
      <c r="H368" s="234">
        <v>6.9119999999999999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144</v>
      </c>
      <c r="AU368" s="240" t="s">
        <v>84</v>
      </c>
      <c r="AV368" s="12" t="s">
        <v>84</v>
      </c>
      <c r="AW368" s="12" t="s">
        <v>146</v>
      </c>
      <c r="AX368" s="12" t="s">
        <v>78</v>
      </c>
      <c r="AY368" s="240" t="s">
        <v>135</v>
      </c>
    </row>
    <row r="369" s="12" customFormat="1">
      <c r="B369" s="229"/>
      <c r="C369" s="230"/>
      <c r="D369" s="231" t="s">
        <v>144</v>
      </c>
      <c r="E369" s="232" t="s">
        <v>1</v>
      </c>
      <c r="F369" s="233" t="s">
        <v>410</v>
      </c>
      <c r="G369" s="230"/>
      <c r="H369" s="234">
        <v>5.0880000000000001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144</v>
      </c>
      <c r="AU369" s="240" t="s">
        <v>84</v>
      </c>
      <c r="AV369" s="12" t="s">
        <v>84</v>
      </c>
      <c r="AW369" s="12" t="s">
        <v>146</v>
      </c>
      <c r="AX369" s="12" t="s">
        <v>78</v>
      </c>
      <c r="AY369" s="240" t="s">
        <v>135</v>
      </c>
    </row>
    <row r="370" s="12" customFormat="1">
      <c r="B370" s="229"/>
      <c r="C370" s="230"/>
      <c r="D370" s="231" t="s">
        <v>144</v>
      </c>
      <c r="E370" s="232" t="s">
        <v>1</v>
      </c>
      <c r="F370" s="233" t="s">
        <v>411</v>
      </c>
      <c r="G370" s="230"/>
      <c r="H370" s="234">
        <v>5.9359999999999999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144</v>
      </c>
      <c r="AU370" s="240" t="s">
        <v>84</v>
      </c>
      <c r="AV370" s="12" t="s">
        <v>84</v>
      </c>
      <c r="AW370" s="12" t="s">
        <v>146</v>
      </c>
      <c r="AX370" s="12" t="s">
        <v>78</v>
      </c>
      <c r="AY370" s="240" t="s">
        <v>135</v>
      </c>
    </row>
    <row r="371" s="12" customFormat="1">
      <c r="B371" s="229"/>
      <c r="C371" s="230"/>
      <c r="D371" s="231" t="s">
        <v>144</v>
      </c>
      <c r="E371" s="232" t="s">
        <v>1</v>
      </c>
      <c r="F371" s="233" t="s">
        <v>412</v>
      </c>
      <c r="G371" s="230"/>
      <c r="H371" s="234">
        <v>0.89600000000000002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144</v>
      </c>
      <c r="AU371" s="240" t="s">
        <v>84</v>
      </c>
      <c r="AV371" s="12" t="s">
        <v>84</v>
      </c>
      <c r="AW371" s="12" t="s">
        <v>146</v>
      </c>
      <c r="AX371" s="12" t="s">
        <v>78</v>
      </c>
      <c r="AY371" s="240" t="s">
        <v>135</v>
      </c>
    </row>
    <row r="372" s="12" customFormat="1">
      <c r="B372" s="229"/>
      <c r="C372" s="230"/>
      <c r="D372" s="231" t="s">
        <v>144</v>
      </c>
      <c r="E372" s="232" t="s">
        <v>1</v>
      </c>
      <c r="F372" s="233" t="s">
        <v>413</v>
      </c>
      <c r="G372" s="230"/>
      <c r="H372" s="234">
        <v>0.89600000000000002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144</v>
      </c>
      <c r="AU372" s="240" t="s">
        <v>84</v>
      </c>
      <c r="AV372" s="12" t="s">
        <v>84</v>
      </c>
      <c r="AW372" s="12" t="s">
        <v>146</v>
      </c>
      <c r="AX372" s="12" t="s">
        <v>78</v>
      </c>
      <c r="AY372" s="240" t="s">
        <v>135</v>
      </c>
    </row>
    <row r="373" s="12" customFormat="1">
      <c r="B373" s="229"/>
      <c r="C373" s="230"/>
      <c r="D373" s="231" t="s">
        <v>144</v>
      </c>
      <c r="E373" s="232" t="s">
        <v>1</v>
      </c>
      <c r="F373" s="233" t="s">
        <v>414</v>
      </c>
      <c r="G373" s="230"/>
      <c r="H373" s="234">
        <v>1.04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144</v>
      </c>
      <c r="AU373" s="240" t="s">
        <v>84</v>
      </c>
      <c r="AV373" s="12" t="s">
        <v>84</v>
      </c>
      <c r="AW373" s="12" t="s">
        <v>146</v>
      </c>
      <c r="AX373" s="12" t="s">
        <v>78</v>
      </c>
      <c r="AY373" s="240" t="s">
        <v>135</v>
      </c>
    </row>
    <row r="374" s="12" customFormat="1">
      <c r="B374" s="229"/>
      <c r="C374" s="230"/>
      <c r="D374" s="231" t="s">
        <v>144</v>
      </c>
      <c r="E374" s="232" t="s">
        <v>1</v>
      </c>
      <c r="F374" s="233" t="s">
        <v>415</v>
      </c>
      <c r="G374" s="230"/>
      <c r="H374" s="234">
        <v>2.1440000000000001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144</v>
      </c>
      <c r="AU374" s="240" t="s">
        <v>84</v>
      </c>
      <c r="AV374" s="12" t="s">
        <v>84</v>
      </c>
      <c r="AW374" s="12" t="s">
        <v>146</v>
      </c>
      <c r="AX374" s="12" t="s">
        <v>78</v>
      </c>
      <c r="AY374" s="240" t="s">
        <v>135</v>
      </c>
    </row>
    <row r="375" s="12" customFormat="1">
      <c r="B375" s="229"/>
      <c r="C375" s="230"/>
      <c r="D375" s="231" t="s">
        <v>144</v>
      </c>
      <c r="E375" s="232" t="s">
        <v>1</v>
      </c>
      <c r="F375" s="233" t="s">
        <v>416</v>
      </c>
      <c r="G375" s="230"/>
      <c r="H375" s="234">
        <v>8.9440000000000008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144</v>
      </c>
      <c r="AU375" s="240" t="s">
        <v>84</v>
      </c>
      <c r="AV375" s="12" t="s">
        <v>84</v>
      </c>
      <c r="AW375" s="12" t="s">
        <v>146</v>
      </c>
      <c r="AX375" s="12" t="s">
        <v>78</v>
      </c>
      <c r="AY375" s="240" t="s">
        <v>135</v>
      </c>
    </row>
    <row r="376" s="12" customFormat="1">
      <c r="B376" s="229"/>
      <c r="C376" s="230"/>
      <c r="D376" s="231" t="s">
        <v>144</v>
      </c>
      <c r="E376" s="232" t="s">
        <v>1</v>
      </c>
      <c r="F376" s="233" t="s">
        <v>417</v>
      </c>
      <c r="G376" s="230"/>
      <c r="H376" s="234">
        <v>12.800000000000001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144</v>
      </c>
      <c r="AU376" s="240" t="s">
        <v>84</v>
      </c>
      <c r="AV376" s="12" t="s">
        <v>84</v>
      </c>
      <c r="AW376" s="12" t="s">
        <v>146</v>
      </c>
      <c r="AX376" s="12" t="s">
        <v>78</v>
      </c>
      <c r="AY376" s="240" t="s">
        <v>135</v>
      </c>
    </row>
    <row r="377" s="12" customFormat="1">
      <c r="B377" s="229"/>
      <c r="C377" s="230"/>
      <c r="D377" s="231" t="s">
        <v>144</v>
      </c>
      <c r="E377" s="232" t="s">
        <v>1</v>
      </c>
      <c r="F377" s="233" t="s">
        <v>418</v>
      </c>
      <c r="G377" s="230"/>
      <c r="H377" s="234">
        <v>8.7641600000000004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144</v>
      </c>
      <c r="AU377" s="240" t="s">
        <v>84</v>
      </c>
      <c r="AV377" s="12" t="s">
        <v>84</v>
      </c>
      <c r="AW377" s="12" t="s">
        <v>146</v>
      </c>
      <c r="AX377" s="12" t="s">
        <v>78</v>
      </c>
      <c r="AY377" s="240" t="s">
        <v>135</v>
      </c>
    </row>
    <row r="378" s="12" customFormat="1">
      <c r="B378" s="229"/>
      <c r="C378" s="230"/>
      <c r="D378" s="231" t="s">
        <v>144</v>
      </c>
      <c r="E378" s="232" t="s">
        <v>1</v>
      </c>
      <c r="F378" s="233" t="s">
        <v>419</v>
      </c>
      <c r="G378" s="230"/>
      <c r="H378" s="234">
        <v>69.140000000000001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144</v>
      </c>
      <c r="AU378" s="240" t="s">
        <v>84</v>
      </c>
      <c r="AV378" s="12" t="s">
        <v>84</v>
      </c>
      <c r="AW378" s="12" t="s">
        <v>146</v>
      </c>
      <c r="AX378" s="12" t="s">
        <v>78</v>
      </c>
      <c r="AY378" s="240" t="s">
        <v>135</v>
      </c>
    </row>
    <row r="379" s="13" customFormat="1">
      <c r="B379" s="241"/>
      <c r="C379" s="242"/>
      <c r="D379" s="231" t="s">
        <v>144</v>
      </c>
      <c r="E379" s="243" t="s">
        <v>1</v>
      </c>
      <c r="F379" s="244" t="s">
        <v>149</v>
      </c>
      <c r="G379" s="242"/>
      <c r="H379" s="245">
        <v>214.07087999999999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AT379" s="251" t="s">
        <v>144</v>
      </c>
      <c r="AU379" s="251" t="s">
        <v>84</v>
      </c>
      <c r="AV379" s="13" t="s">
        <v>142</v>
      </c>
      <c r="AW379" s="13" t="s">
        <v>146</v>
      </c>
      <c r="AX379" s="13" t="s">
        <v>21</v>
      </c>
      <c r="AY379" s="251" t="s">
        <v>135</v>
      </c>
    </row>
    <row r="380" s="1" customFormat="1" ht="24" customHeight="1">
      <c r="B380" s="37"/>
      <c r="C380" s="216" t="s">
        <v>420</v>
      </c>
      <c r="D380" s="216" t="s">
        <v>137</v>
      </c>
      <c r="E380" s="217" t="s">
        <v>421</v>
      </c>
      <c r="F380" s="218" t="s">
        <v>422</v>
      </c>
      <c r="G380" s="219" t="s">
        <v>140</v>
      </c>
      <c r="H380" s="220">
        <v>32.110999999999997</v>
      </c>
      <c r="I380" s="221"/>
      <c r="J380" s="222">
        <f>ROUND(I380*H380,2)</f>
        <v>0</v>
      </c>
      <c r="K380" s="218" t="s">
        <v>141</v>
      </c>
      <c r="L380" s="42"/>
      <c r="M380" s="223" t="s">
        <v>1</v>
      </c>
      <c r="N380" s="224" t="s">
        <v>44</v>
      </c>
      <c r="O380" s="85"/>
      <c r="P380" s="225">
        <f>O380*H380</f>
        <v>0</v>
      </c>
      <c r="Q380" s="225">
        <v>0.0048900000000000002</v>
      </c>
      <c r="R380" s="225">
        <f>Q380*H380</f>
        <v>0.15702279</v>
      </c>
      <c r="S380" s="225">
        <v>0</v>
      </c>
      <c r="T380" s="226">
        <f>S380*H380</f>
        <v>0</v>
      </c>
      <c r="AR380" s="227" t="s">
        <v>142</v>
      </c>
      <c r="AT380" s="227" t="s">
        <v>137</v>
      </c>
      <c r="AU380" s="227" t="s">
        <v>84</v>
      </c>
      <c r="AY380" s="16" t="s">
        <v>135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6" t="s">
        <v>84</v>
      </c>
      <c r="BK380" s="228">
        <f>ROUND(I380*H380,2)</f>
        <v>0</v>
      </c>
      <c r="BL380" s="16" t="s">
        <v>142</v>
      </c>
      <c r="BM380" s="227" t="s">
        <v>423</v>
      </c>
    </row>
    <row r="381" s="12" customFormat="1">
      <c r="B381" s="229"/>
      <c r="C381" s="230"/>
      <c r="D381" s="231" t="s">
        <v>144</v>
      </c>
      <c r="E381" s="232" t="s">
        <v>1</v>
      </c>
      <c r="F381" s="233" t="s">
        <v>424</v>
      </c>
      <c r="G381" s="230"/>
      <c r="H381" s="234">
        <v>6.9119999999999999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144</v>
      </c>
      <c r="AU381" s="240" t="s">
        <v>84</v>
      </c>
      <c r="AV381" s="12" t="s">
        <v>84</v>
      </c>
      <c r="AW381" s="12" t="s">
        <v>146</v>
      </c>
      <c r="AX381" s="12" t="s">
        <v>78</v>
      </c>
      <c r="AY381" s="240" t="s">
        <v>135</v>
      </c>
    </row>
    <row r="382" s="12" customFormat="1">
      <c r="B382" s="229"/>
      <c r="C382" s="230"/>
      <c r="D382" s="231" t="s">
        <v>144</v>
      </c>
      <c r="E382" s="232" t="s">
        <v>1</v>
      </c>
      <c r="F382" s="233" t="s">
        <v>425</v>
      </c>
      <c r="G382" s="230"/>
      <c r="H382" s="234">
        <v>1.58256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144</v>
      </c>
      <c r="AU382" s="240" t="s">
        <v>84</v>
      </c>
      <c r="AV382" s="12" t="s">
        <v>84</v>
      </c>
      <c r="AW382" s="12" t="s">
        <v>146</v>
      </c>
      <c r="AX382" s="12" t="s">
        <v>78</v>
      </c>
      <c r="AY382" s="240" t="s">
        <v>135</v>
      </c>
    </row>
    <row r="383" s="12" customFormat="1">
      <c r="B383" s="229"/>
      <c r="C383" s="230"/>
      <c r="D383" s="231" t="s">
        <v>144</v>
      </c>
      <c r="E383" s="232" t="s">
        <v>1</v>
      </c>
      <c r="F383" s="233" t="s">
        <v>426</v>
      </c>
      <c r="G383" s="230"/>
      <c r="H383" s="234">
        <v>0.76800000000000002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144</v>
      </c>
      <c r="AU383" s="240" t="s">
        <v>84</v>
      </c>
      <c r="AV383" s="12" t="s">
        <v>84</v>
      </c>
      <c r="AW383" s="12" t="s">
        <v>146</v>
      </c>
      <c r="AX383" s="12" t="s">
        <v>78</v>
      </c>
      <c r="AY383" s="240" t="s">
        <v>135</v>
      </c>
    </row>
    <row r="384" s="12" customFormat="1">
      <c r="B384" s="229"/>
      <c r="C384" s="230"/>
      <c r="D384" s="231" t="s">
        <v>144</v>
      </c>
      <c r="E384" s="232" t="s">
        <v>1</v>
      </c>
      <c r="F384" s="233" t="s">
        <v>427</v>
      </c>
      <c r="G384" s="230"/>
      <c r="H384" s="234">
        <v>8.1920000000000002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144</v>
      </c>
      <c r="AU384" s="240" t="s">
        <v>84</v>
      </c>
      <c r="AV384" s="12" t="s">
        <v>84</v>
      </c>
      <c r="AW384" s="12" t="s">
        <v>146</v>
      </c>
      <c r="AX384" s="12" t="s">
        <v>78</v>
      </c>
      <c r="AY384" s="240" t="s">
        <v>135</v>
      </c>
    </row>
    <row r="385" s="12" customFormat="1">
      <c r="B385" s="229"/>
      <c r="C385" s="230"/>
      <c r="D385" s="231" t="s">
        <v>144</v>
      </c>
      <c r="E385" s="232" t="s">
        <v>1</v>
      </c>
      <c r="F385" s="233" t="s">
        <v>428</v>
      </c>
      <c r="G385" s="230"/>
      <c r="H385" s="234">
        <v>8.1920000000000002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144</v>
      </c>
      <c r="AU385" s="240" t="s">
        <v>84</v>
      </c>
      <c r="AV385" s="12" t="s">
        <v>84</v>
      </c>
      <c r="AW385" s="12" t="s">
        <v>146</v>
      </c>
      <c r="AX385" s="12" t="s">
        <v>78</v>
      </c>
      <c r="AY385" s="240" t="s">
        <v>135</v>
      </c>
    </row>
    <row r="386" s="12" customFormat="1">
      <c r="B386" s="229"/>
      <c r="C386" s="230"/>
      <c r="D386" s="231" t="s">
        <v>144</v>
      </c>
      <c r="E386" s="232" t="s">
        <v>1</v>
      </c>
      <c r="F386" s="233" t="s">
        <v>429</v>
      </c>
      <c r="G386" s="230"/>
      <c r="H386" s="234">
        <v>6.4640000000000004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144</v>
      </c>
      <c r="AU386" s="240" t="s">
        <v>84</v>
      </c>
      <c r="AV386" s="12" t="s">
        <v>84</v>
      </c>
      <c r="AW386" s="12" t="s">
        <v>146</v>
      </c>
      <c r="AX386" s="12" t="s">
        <v>78</v>
      </c>
      <c r="AY386" s="240" t="s">
        <v>135</v>
      </c>
    </row>
    <row r="387" s="13" customFormat="1">
      <c r="B387" s="241"/>
      <c r="C387" s="242"/>
      <c r="D387" s="231" t="s">
        <v>144</v>
      </c>
      <c r="E387" s="243" t="s">
        <v>1</v>
      </c>
      <c r="F387" s="244" t="s">
        <v>149</v>
      </c>
      <c r="G387" s="242"/>
      <c r="H387" s="245">
        <v>32.11056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144</v>
      </c>
      <c r="AU387" s="251" t="s">
        <v>84</v>
      </c>
      <c r="AV387" s="13" t="s">
        <v>142</v>
      </c>
      <c r="AW387" s="13" t="s">
        <v>146</v>
      </c>
      <c r="AX387" s="13" t="s">
        <v>21</v>
      </c>
      <c r="AY387" s="251" t="s">
        <v>135</v>
      </c>
    </row>
    <row r="388" s="1" customFormat="1" ht="36" customHeight="1">
      <c r="B388" s="37"/>
      <c r="C388" s="216" t="s">
        <v>430</v>
      </c>
      <c r="D388" s="216" t="s">
        <v>137</v>
      </c>
      <c r="E388" s="217" t="s">
        <v>431</v>
      </c>
      <c r="F388" s="218" t="s">
        <v>432</v>
      </c>
      <c r="G388" s="219" t="s">
        <v>140</v>
      </c>
      <c r="H388" s="220">
        <v>149.208</v>
      </c>
      <c r="I388" s="221"/>
      <c r="J388" s="222">
        <f>ROUND(I388*H388,2)</f>
        <v>0</v>
      </c>
      <c r="K388" s="218" t="s">
        <v>141</v>
      </c>
      <c r="L388" s="42"/>
      <c r="M388" s="223" t="s">
        <v>1</v>
      </c>
      <c r="N388" s="224" t="s">
        <v>44</v>
      </c>
      <c r="O388" s="85"/>
      <c r="P388" s="225">
        <f>O388*H388</f>
        <v>0</v>
      </c>
      <c r="Q388" s="225">
        <v>0.0083199999999999993</v>
      </c>
      <c r="R388" s="225">
        <f>Q388*H388</f>
        <v>1.2414105599999998</v>
      </c>
      <c r="S388" s="225">
        <v>0</v>
      </c>
      <c r="T388" s="226">
        <f>S388*H388</f>
        <v>0</v>
      </c>
      <c r="AR388" s="227" t="s">
        <v>142</v>
      </c>
      <c r="AT388" s="227" t="s">
        <v>137</v>
      </c>
      <c r="AU388" s="227" t="s">
        <v>84</v>
      </c>
      <c r="AY388" s="16" t="s">
        <v>135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6" t="s">
        <v>84</v>
      </c>
      <c r="BK388" s="228">
        <f>ROUND(I388*H388,2)</f>
        <v>0</v>
      </c>
      <c r="BL388" s="16" t="s">
        <v>142</v>
      </c>
      <c r="BM388" s="227" t="s">
        <v>433</v>
      </c>
    </row>
    <row r="389" s="12" customFormat="1">
      <c r="B389" s="229"/>
      <c r="C389" s="230"/>
      <c r="D389" s="231" t="s">
        <v>144</v>
      </c>
      <c r="E389" s="232" t="s">
        <v>1</v>
      </c>
      <c r="F389" s="233" t="s">
        <v>434</v>
      </c>
      <c r="G389" s="230"/>
      <c r="H389" s="234">
        <v>19.734000000000002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144</v>
      </c>
      <c r="AU389" s="240" t="s">
        <v>84</v>
      </c>
      <c r="AV389" s="12" t="s">
        <v>84</v>
      </c>
      <c r="AW389" s="12" t="s">
        <v>146</v>
      </c>
      <c r="AX389" s="12" t="s">
        <v>78</v>
      </c>
      <c r="AY389" s="240" t="s">
        <v>135</v>
      </c>
    </row>
    <row r="390" s="12" customFormat="1">
      <c r="B390" s="229"/>
      <c r="C390" s="230"/>
      <c r="D390" s="231" t="s">
        <v>144</v>
      </c>
      <c r="E390" s="232" t="s">
        <v>1</v>
      </c>
      <c r="F390" s="233" t="s">
        <v>435</v>
      </c>
      <c r="G390" s="230"/>
      <c r="H390" s="234">
        <v>20.297999999999998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144</v>
      </c>
      <c r="AU390" s="240" t="s">
        <v>84</v>
      </c>
      <c r="AV390" s="12" t="s">
        <v>84</v>
      </c>
      <c r="AW390" s="12" t="s">
        <v>146</v>
      </c>
      <c r="AX390" s="12" t="s">
        <v>78</v>
      </c>
      <c r="AY390" s="240" t="s">
        <v>135</v>
      </c>
    </row>
    <row r="391" s="12" customFormat="1">
      <c r="B391" s="229"/>
      <c r="C391" s="230"/>
      <c r="D391" s="231" t="s">
        <v>144</v>
      </c>
      <c r="E391" s="232" t="s">
        <v>1</v>
      </c>
      <c r="F391" s="233" t="s">
        <v>436</v>
      </c>
      <c r="G391" s="230"/>
      <c r="H391" s="234">
        <v>2.9249999999999998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144</v>
      </c>
      <c r="AU391" s="240" t="s">
        <v>84</v>
      </c>
      <c r="AV391" s="12" t="s">
        <v>84</v>
      </c>
      <c r="AW391" s="12" t="s">
        <v>146</v>
      </c>
      <c r="AX391" s="12" t="s">
        <v>78</v>
      </c>
      <c r="AY391" s="240" t="s">
        <v>135</v>
      </c>
    </row>
    <row r="392" s="12" customFormat="1">
      <c r="B392" s="229"/>
      <c r="C392" s="230"/>
      <c r="D392" s="231" t="s">
        <v>144</v>
      </c>
      <c r="E392" s="232" t="s">
        <v>1</v>
      </c>
      <c r="F392" s="233" t="s">
        <v>437</v>
      </c>
      <c r="G392" s="230"/>
      <c r="H392" s="234">
        <v>3.0750000000000002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144</v>
      </c>
      <c r="AU392" s="240" t="s">
        <v>84</v>
      </c>
      <c r="AV392" s="12" t="s">
        <v>84</v>
      </c>
      <c r="AW392" s="12" t="s">
        <v>146</v>
      </c>
      <c r="AX392" s="12" t="s">
        <v>78</v>
      </c>
      <c r="AY392" s="240" t="s">
        <v>135</v>
      </c>
    </row>
    <row r="393" s="12" customFormat="1">
      <c r="B393" s="229"/>
      <c r="C393" s="230"/>
      <c r="D393" s="231" t="s">
        <v>144</v>
      </c>
      <c r="E393" s="232" t="s">
        <v>1</v>
      </c>
      <c r="F393" s="233" t="s">
        <v>438</v>
      </c>
      <c r="G393" s="230"/>
      <c r="H393" s="234">
        <v>79.890000000000001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144</v>
      </c>
      <c r="AU393" s="240" t="s">
        <v>84</v>
      </c>
      <c r="AV393" s="12" t="s">
        <v>84</v>
      </c>
      <c r="AW393" s="12" t="s">
        <v>146</v>
      </c>
      <c r="AX393" s="12" t="s">
        <v>78</v>
      </c>
      <c r="AY393" s="240" t="s">
        <v>135</v>
      </c>
    </row>
    <row r="394" s="12" customFormat="1">
      <c r="B394" s="229"/>
      <c r="C394" s="230"/>
      <c r="D394" s="231" t="s">
        <v>144</v>
      </c>
      <c r="E394" s="232" t="s">
        <v>1</v>
      </c>
      <c r="F394" s="233" t="s">
        <v>439</v>
      </c>
      <c r="G394" s="230"/>
      <c r="H394" s="234">
        <v>23.286000000000001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144</v>
      </c>
      <c r="AU394" s="240" t="s">
        <v>84</v>
      </c>
      <c r="AV394" s="12" t="s">
        <v>84</v>
      </c>
      <c r="AW394" s="12" t="s">
        <v>146</v>
      </c>
      <c r="AX394" s="12" t="s">
        <v>78</v>
      </c>
      <c r="AY394" s="240" t="s">
        <v>135</v>
      </c>
    </row>
    <row r="395" s="13" customFormat="1">
      <c r="B395" s="241"/>
      <c r="C395" s="242"/>
      <c r="D395" s="231" t="s">
        <v>144</v>
      </c>
      <c r="E395" s="243" t="s">
        <v>1</v>
      </c>
      <c r="F395" s="244" t="s">
        <v>149</v>
      </c>
      <c r="G395" s="242"/>
      <c r="H395" s="245">
        <v>149.208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AT395" s="251" t="s">
        <v>144</v>
      </c>
      <c r="AU395" s="251" t="s">
        <v>84</v>
      </c>
      <c r="AV395" s="13" t="s">
        <v>142</v>
      </c>
      <c r="AW395" s="13" t="s">
        <v>146</v>
      </c>
      <c r="AX395" s="13" t="s">
        <v>21</v>
      </c>
      <c r="AY395" s="251" t="s">
        <v>135</v>
      </c>
    </row>
    <row r="396" s="1" customFormat="1" ht="24" customHeight="1">
      <c r="B396" s="37"/>
      <c r="C396" s="262" t="s">
        <v>440</v>
      </c>
      <c r="D396" s="262" t="s">
        <v>205</v>
      </c>
      <c r="E396" s="263" t="s">
        <v>441</v>
      </c>
      <c r="F396" s="264" t="s">
        <v>442</v>
      </c>
      <c r="G396" s="265" t="s">
        <v>140</v>
      </c>
      <c r="H396" s="266">
        <v>152.19200000000001</v>
      </c>
      <c r="I396" s="267"/>
      <c r="J396" s="268">
        <f>ROUND(I396*H396,2)</f>
        <v>0</v>
      </c>
      <c r="K396" s="264" t="s">
        <v>141</v>
      </c>
      <c r="L396" s="269"/>
      <c r="M396" s="270" t="s">
        <v>1</v>
      </c>
      <c r="N396" s="271" t="s">
        <v>44</v>
      </c>
      <c r="O396" s="85"/>
      <c r="P396" s="225">
        <f>O396*H396</f>
        <v>0</v>
      </c>
      <c r="Q396" s="225">
        <v>0.0035999999999999999</v>
      </c>
      <c r="R396" s="225">
        <f>Q396*H396</f>
        <v>0.54789120000000002</v>
      </c>
      <c r="S396" s="225">
        <v>0</v>
      </c>
      <c r="T396" s="226">
        <f>S396*H396</f>
        <v>0</v>
      </c>
      <c r="AR396" s="227" t="s">
        <v>183</v>
      </c>
      <c r="AT396" s="227" t="s">
        <v>205</v>
      </c>
      <c r="AU396" s="227" t="s">
        <v>84</v>
      </c>
      <c r="AY396" s="16" t="s">
        <v>135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6" t="s">
        <v>84</v>
      </c>
      <c r="BK396" s="228">
        <f>ROUND(I396*H396,2)</f>
        <v>0</v>
      </c>
      <c r="BL396" s="16" t="s">
        <v>142</v>
      </c>
      <c r="BM396" s="227" t="s">
        <v>443</v>
      </c>
    </row>
    <row r="397" s="12" customFormat="1">
      <c r="B397" s="229"/>
      <c r="C397" s="230"/>
      <c r="D397" s="231" t="s">
        <v>144</v>
      </c>
      <c r="E397" s="230"/>
      <c r="F397" s="233" t="s">
        <v>444</v>
      </c>
      <c r="G397" s="230"/>
      <c r="H397" s="234">
        <v>152.19200000000001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144</v>
      </c>
      <c r="AU397" s="240" t="s">
        <v>84</v>
      </c>
      <c r="AV397" s="12" t="s">
        <v>84</v>
      </c>
      <c r="AW397" s="12" t="s">
        <v>4</v>
      </c>
      <c r="AX397" s="12" t="s">
        <v>21</v>
      </c>
      <c r="AY397" s="240" t="s">
        <v>135</v>
      </c>
    </row>
    <row r="398" s="1" customFormat="1" ht="36" customHeight="1">
      <c r="B398" s="37"/>
      <c r="C398" s="216" t="s">
        <v>445</v>
      </c>
      <c r="D398" s="216" t="s">
        <v>137</v>
      </c>
      <c r="E398" s="217" t="s">
        <v>446</v>
      </c>
      <c r="F398" s="218" t="s">
        <v>447</v>
      </c>
      <c r="G398" s="219" t="s">
        <v>140</v>
      </c>
      <c r="H398" s="220">
        <v>1398.5229999999999</v>
      </c>
      <c r="I398" s="221"/>
      <c r="J398" s="222">
        <f>ROUND(I398*H398,2)</f>
        <v>0</v>
      </c>
      <c r="K398" s="218" t="s">
        <v>141</v>
      </c>
      <c r="L398" s="42"/>
      <c r="M398" s="223" t="s">
        <v>1</v>
      </c>
      <c r="N398" s="224" t="s">
        <v>44</v>
      </c>
      <c r="O398" s="85"/>
      <c r="P398" s="225">
        <f>O398*H398</f>
        <v>0</v>
      </c>
      <c r="Q398" s="225">
        <v>0.0093799999999999994</v>
      </c>
      <c r="R398" s="225">
        <f>Q398*H398</f>
        <v>13.118145739999999</v>
      </c>
      <c r="S398" s="225">
        <v>0</v>
      </c>
      <c r="T398" s="226">
        <f>S398*H398</f>
        <v>0</v>
      </c>
      <c r="AR398" s="227" t="s">
        <v>142</v>
      </c>
      <c r="AT398" s="227" t="s">
        <v>137</v>
      </c>
      <c r="AU398" s="227" t="s">
        <v>84</v>
      </c>
      <c r="AY398" s="16" t="s">
        <v>135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6" t="s">
        <v>84</v>
      </c>
      <c r="BK398" s="228">
        <f>ROUND(I398*H398,2)</f>
        <v>0</v>
      </c>
      <c r="BL398" s="16" t="s">
        <v>142</v>
      </c>
      <c r="BM398" s="227" t="s">
        <v>448</v>
      </c>
    </row>
    <row r="399" s="1" customFormat="1" ht="24" customHeight="1">
      <c r="B399" s="37"/>
      <c r="C399" s="262" t="s">
        <v>449</v>
      </c>
      <c r="D399" s="262" t="s">
        <v>205</v>
      </c>
      <c r="E399" s="263" t="s">
        <v>383</v>
      </c>
      <c r="F399" s="264" t="s">
        <v>384</v>
      </c>
      <c r="G399" s="265" t="s">
        <v>140</v>
      </c>
      <c r="H399" s="266">
        <v>1426.4929999999999</v>
      </c>
      <c r="I399" s="267"/>
      <c r="J399" s="268">
        <f>ROUND(I399*H399,2)</f>
        <v>0</v>
      </c>
      <c r="K399" s="264" t="s">
        <v>141</v>
      </c>
      <c r="L399" s="269"/>
      <c r="M399" s="270" t="s">
        <v>1</v>
      </c>
      <c r="N399" s="271" t="s">
        <v>44</v>
      </c>
      <c r="O399" s="85"/>
      <c r="P399" s="225">
        <f>O399*H399</f>
        <v>0</v>
      </c>
      <c r="Q399" s="225">
        <v>0.014999999999999999</v>
      </c>
      <c r="R399" s="225">
        <f>Q399*H399</f>
        <v>21.397394999999999</v>
      </c>
      <c r="S399" s="225">
        <v>0</v>
      </c>
      <c r="T399" s="226">
        <f>S399*H399</f>
        <v>0</v>
      </c>
      <c r="AR399" s="227" t="s">
        <v>183</v>
      </c>
      <c r="AT399" s="227" t="s">
        <v>205</v>
      </c>
      <c r="AU399" s="227" t="s">
        <v>84</v>
      </c>
      <c r="AY399" s="16" t="s">
        <v>135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6" t="s">
        <v>84</v>
      </c>
      <c r="BK399" s="228">
        <f>ROUND(I399*H399,2)</f>
        <v>0</v>
      </c>
      <c r="BL399" s="16" t="s">
        <v>142</v>
      </c>
      <c r="BM399" s="227" t="s">
        <v>450</v>
      </c>
    </row>
    <row r="400" s="12" customFormat="1">
      <c r="B400" s="229"/>
      <c r="C400" s="230"/>
      <c r="D400" s="231" t="s">
        <v>144</v>
      </c>
      <c r="E400" s="230"/>
      <c r="F400" s="233" t="s">
        <v>451</v>
      </c>
      <c r="G400" s="230"/>
      <c r="H400" s="234">
        <v>1426.4929999999999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144</v>
      </c>
      <c r="AU400" s="240" t="s">
        <v>84</v>
      </c>
      <c r="AV400" s="12" t="s">
        <v>84</v>
      </c>
      <c r="AW400" s="12" t="s">
        <v>4</v>
      </c>
      <c r="AX400" s="12" t="s">
        <v>21</v>
      </c>
      <c r="AY400" s="240" t="s">
        <v>135</v>
      </c>
    </row>
    <row r="401" s="1" customFormat="1" ht="48" customHeight="1">
      <c r="B401" s="37"/>
      <c r="C401" s="216" t="s">
        <v>452</v>
      </c>
      <c r="D401" s="216" t="s">
        <v>137</v>
      </c>
      <c r="E401" s="217" t="s">
        <v>453</v>
      </c>
      <c r="F401" s="218" t="s">
        <v>454</v>
      </c>
      <c r="G401" s="219" t="s">
        <v>263</v>
      </c>
      <c r="H401" s="220">
        <v>32.110999999999997</v>
      </c>
      <c r="I401" s="221"/>
      <c r="J401" s="222">
        <f>ROUND(I401*H401,2)</f>
        <v>0</v>
      </c>
      <c r="K401" s="218" t="s">
        <v>141</v>
      </c>
      <c r="L401" s="42"/>
      <c r="M401" s="223" t="s">
        <v>1</v>
      </c>
      <c r="N401" s="224" t="s">
        <v>44</v>
      </c>
      <c r="O401" s="85"/>
      <c r="P401" s="225">
        <f>O401*H401</f>
        <v>0</v>
      </c>
      <c r="Q401" s="225">
        <v>0.0016800000000000001</v>
      </c>
      <c r="R401" s="225">
        <f>Q401*H401</f>
        <v>0.053946479999999998</v>
      </c>
      <c r="S401" s="225">
        <v>0</v>
      </c>
      <c r="T401" s="226">
        <f>S401*H401</f>
        <v>0</v>
      </c>
      <c r="AR401" s="227" t="s">
        <v>142</v>
      </c>
      <c r="AT401" s="227" t="s">
        <v>137</v>
      </c>
      <c r="AU401" s="227" t="s">
        <v>84</v>
      </c>
      <c r="AY401" s="16" t="s">
        <v>135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6" t="s">
        <v>84</v>
      </c>
      <c r="BK401" s="228">
        <f>ROUND(I401*H401,2)</f>
        <v>0</v>
      </c>
      <c r="BL401" s="16" t="s">
        <v>142</v>
      </c>
      <c r="BM401" s="227" t="s">
        <v>455</v>
      </c>
    </row>
    <row r="402" s="12" customFormat="1">
      <c r="B402" s="229"/>
      <c r="C402" s="230"/>
      <c r="D402" s="231" t="s">
        <v>144</v>
      </c>
      <c r="E402" s="232" t="s">
        <v>1</v>
      </c>
      <c r="F402" s="233" t="s">
        <v>424</v>
      </c>
      <c r="G402" s="230"/>
      <c r="H402" s="234">
        <v>6.9119999999999999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144</v>
      </c>
      <c r="AU402" s="240" t="s">
        <v>84</v>
      </c>
      <c r="AV402" s="12" t="s">
        <v>84</v>
      </c>
      <c r="AW402" s="12" t="s">
        <v>146</v>
      </c>
      <c r="AX402" s="12" t="s">
        <v>78</v>
      </c>
      <c r="AY402" s="240" t="s">
        <v>135</v>
      </c>
    </row>
    <row r="403" s="12" customFormat="1">
      <c r="B403" s="229"/>
      <c r="C403" s="230"/>
      <c r="D403" s="231" t="s">
        <v>144</v>
      </c>
      <c r="E403" s="232" t="s">
        <v>1</v>
      </c>
      <c r="F403" s="233" t="s">
        <v>425</v>
      </c>
      <c r="G403" s="230"/>
      <c r="H403" s="234">
        <v>1.58256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144</v>
      </c>
      <c r="AU403" s="240" t="s">
        <v>84</v>
      </c>
      <c r="AV403" s="12" t="s">
        <v>84</v>
      </c>
      <c r="AW403" s="12" t="s">
        <v>146</v>
      </c>
      <c r="AX403" s="12" t="s">
        <v>78</v>
      </c>
      <c r="AY403" s="240" t="s">
        <v>135</v>
      </c>
    </row>
    <row r="404" s="12" customFormat="1">
      <c r="B404" s="229"/>
      <c r="C404" s="230"/>
      <c r="D404" s="231" t="s">
        <v>144</v>
      </c>
      <c r="E404" s="232" t="s">
        <v>1</v>
      </c>
      <c r="F404" s="233" t="s">
        <v>426</v>
      </c>
      <c r="G404" s="230"/>
      <c r="H404" s="234">
        <v>0.76800000000000002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144</v>
      </c>
      <c r="AU404" s="240" t="s">
        <v>84</v>
      </c>
      <c r="AV404" s="12" t="s">
        <v>84</v>
      </c>
      <c r="AW404" s="12" t="s">
        <v>146</v>
      </c>
      <c r="AX404" s="12" t="s">
        <v>78</v>
      </c>
      <c r="AY404" s="240" t="s">
        <v>135</v>
      </c>
    </row>
    <row r="405" s="12" customFormat="1">
      <c r="B405" s="229"/>
      <c r="C405" s="230"/>
      <c r="D405" s="231" t="s">
        <v>144</v>
      </c>
      <c r="E405" s="232" t="s">
        <v>1</v>
      </c>
      <c r="F405" s="233" t="s">
        <v>427</v>
      </c>
      <c r="G405" s="230"/>
      <c r="H405" s="234">
        <v>8.1920000000000002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144</v>
      </c>
      <c r="AU405" s="240" t="s">
        <v>84</v>
      </c>
      <c r="AV405" s="12" t="s">
        <v>84</v>
      </c>
      <c r="AW405" s="12" t="s">
        <v>146</v>
      </c>
      <c r="AX405" s="12" t="s">
        <v>78</v>
      </c>
      <c r="AY405" s="240" t="s">
        <v>135</v>
      </c>
    </row>
    <row r="406" s="12" customFormat="1">
      <c r="B406" s="229"/>
      <c r="C406" s="230"/>
      <c r="D406" s="231" t="s">
        <v>144</v>
      </c>
      <c r="E406" s="232" t="s">
        <v>1</v>
      </c>
      <c r="F406" s="233" t="s">
        <v>428</v>
      </c>
      <c r="G406" s="230"/>
      <c r="H406" s="234">
        <v>8.1920000000000002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144</v>
      </c>
      <c r="AU406" s="240" t="s">
        <v>84</v>
      </c>
      <c r="AV406" s="12" t="s">
        <v>84</v>
      </c>
      <c r="AW406" s="12" t="s">
        <v>146</v>
      </c>
      <c r="AX406" s="12" t="s">
        <v>78</v>
      </c>
      <c r="AY406" s="240" t="s">
        <v>135</v>
      </c>
    </row>
    <row r="407" s="12" customFormat="1">
      <c r="B407" s="229"/>
      <c r="C407" s="230"/>
      <c r="D407" s="231" t="s">
        <v>144</v>
      </c>
      <c r="E407" s="232" t="s">
        <v>1</v>
      </c>
      <c r="F407" s="233" t="s">
        <v>429</v>
      </c>
      <c r="G407" s="230"/>
      <c r="H407" s="234">
        <v>6.4640000000000004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144</v>
      </c>
      <c r="AU407" s="240" t="s">
        <v>84</v>
      </c>
      <c r="AV407" s="12" t="s">
        <v>84</v>
      </c>
      <c r="AW407" s="12" t="s">
        <v>146</v>
      </c>
      <c r="AX407" s="12" t="s">
        <v>78</v>
      </c>
      <c r="AY407" s="240" t="s">
        <v>135</v>
      </c>
    </row>
    <row r="408" s="13" customFormat="1">
      <c r="B408" s="241"/>
      <c r="C408" s="242"/>
      <c r="D408" s="231" t="s">
        <v>144</v>
      </c>
      <c r="E408" s="243" t="s">
        <v>1</v>
      </c>
      <c r="F408" s="244" t="s">
        <v>149</v>
      </c>
      <c r="G408" s="242"/>
      <c r="H408" s="245">
        <v>32.11056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144</v>
      </c>
      <c r="AU408" s="251" t="s">
        <v>84</v>
      </c>
      <c r="AV408" s="13" t="s">
        <v>142</v>
      </c>
      <c r="AW408" s="13" t="s">
        <v>146</v>
      </c>
      <c r="AX408" s="13" t="s">
        <v>21</v>
      </c>
      <c r="AY408" s="251" t="s">
        <v>135</v>
      </c>
    </row>
    <row r="409" s="1" customFormat="1" ht="24" customHeight="1">
      <c r="B409" s="37"/>
      <c r="C409" s="262" t="s">
        <v>456</v>
      </c>
      <c r="D409" s="262" t="s">
        <v>205</v>
      </c>
      <c r="E409" s="263" t="s">
        <v>457</v>
      </c>
      <c r="F409" s="264" t="s">
        <v>458</v>
      </c>
      <c r="G409" s="265" t="s">
        <v>140</v>
      </c>
      <c r="H409" s="266">
        <v>5.2400000000000002</v>
      </c>
      <c r="I409" s="267"/>
      <c r="J409" s="268">
        <f>ROUND(I409*H409,2)</f>
        <v>0</v>
      </c>
      <c r="K409" s="264" t="s">
        <v>141</v>
      </c>
      <c r="L409" s="269"/>
      <c r="M409" s="270" t="s">
        <v>1</v>
      </c>
      <c r="N409" s="271" t="s">
        <v>44</v>
      </c>
      <c r="O409" s="85"/>
      <c r="P409" s="225">
        <f>O409*H409</f>
        <v>0</v>
      </c>
      <c r="Q409" s="225">
        <v>0.0060000000000000001</v>
      </c>
      <c r="R409" s="225">
        <f>Q409*H409</f>
        <v>0.031440000000000003</v>
      </c>
      <c r="S409" s="225">
        <v>0</v>
      </c>
      <c r="T409" s="226">
        <f>S409*H409</f>
        <v>0</v>
      </c>
      <c r="AR409" s="227" t="s">
        <v>183</v>
      </c>
      <c r="AT409" s="227" t="s">
        <v>205</v>
      </c>
      <c r="AU409" s="227" t="s">
        <v>84</v>
      </c>
      <c r="AY409" s="16" t="s">
        <v>135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6" t="s">
        <v>84</v>
      </c>
      <c r="BK409" s="228">
        <f>ROUND(I409*H409,2)</f>
        <v>0</v>
      </c>
      <c r="BL409" s="16" t="s">
        <v>142</v>
      </c>
      <c r="BM409" s="227" t="s">
        <v>459</v>
      </c>
    </row>
    <row r="410" s="12" customFormat="1">
      <c r="B410" s="229"/>
      <c r="C410" s="230"/>
      <c r="D410" s="231" t="s">
        <v>144</v>
      </c>
      <c r="E410" s="230"/>
      <c r="F410" s="233" t="s">
        <v>460</v>
      </c>
      <c r="G410" s="230"/>
      <c r="H410" s="234">
        <v>5.2400000000000002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144</v>
      </c>
      <c r="AU410" s="240" t="s">
        <v>84</v>
      </c>
      <c r="AV410" s="12" t="s">
        <v>84</v>
      </c>
      <c r="AW410" s="12" t="s">
        <v>4</v>
      </c>
      <c r="AX410" s="12" t="s">
        <v>21</v>
      </c>
      <c r="AY410" s="240" t="s">
        <v>135</v>
      </c>
    </row>
    <row r="411" s="1" customFormat="1" ht="48" customHeight="1">
      <c r="B411" s="37"/>
      <c r="C411" s="216" t="s">
        <v>461</v>
      </c>
      <c r="D411" s="216" t="s">
        <v>137</v>
      </c>
      <c r="E411" s="217" t="s">
        <v>462</v>
      </c>
      <c r="F411" s="218" t="s">
        <v>463</v>
      </c>
      <c r="G411" s="219" t="s">
        <v>263</v>
      </c>
      <c r="H411" s="220">
        <v>96.299999999999997</v>
      </c>
      <c r="I411" s="221"/>
      <c r="J411" s="222">
        <f>ROUND(I411*H411,2)</f>
        <v>0</v>
      </c>
      <c r="K411" s="218" t="s">
        <v>141</v>
      </c>
      <c r="L411" s="42"/>
      <c r="M411" s="223" t="s">
        <v>1</v>
      </c>
      <c r="N411" s="224" t="s">
        <v>44</v>
      </c>
      <c r="O411" s="85"/>
      <c r="P411" s="225">
        <f>O411*H411</f>
        <v>0</v>
      </c>
      <c r="Q411" s="225">
        <v>0.0016800000000000001</v>
      </c>
      <c r="R411" s="225">
        <f>Q411*H411</f>
        <v>0.16178400000000001</v>
      </c>
      <c r="S411" s="225">
        <v>0</v>
      </c>
      <c r="T411" s="226">
        <f>S411*H411</f>
        <v>0</v>
      </c>
      <c r="AR411" s="227" t="s">
        <v>142</v>
      </c>
      <c r="AT411" s="227" t="s">
        <v>137</v>
      </c>
      <c r="AU411" s="227" t="s">
        <v>84</v>
      </c>
      <c r="AY411" s="16" t="s">
        <v>135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6" t="s">
        <v>84</v>
      </c>
      <c r="BK411" s="228">
        <f>ROUND(I411*H411,2)</f>
        <v>0</v>
      </c>
      <c r="BL411" s="16" t="s">
        <v>142</v>
      </c>
      <c r="BM411" s="227" t="s">
        <v>464</v>
      </c>
    </row>
    <row r="412" s="12" customFormat="1">
      <c r="B412" s="229"/>
      <c r="C412" s="230"/>
      <c r="D412" s="231" t="s">
        <v>144</v>
      </c>
      <c r="E412" s="232" t="s">
        <v>1</v>
      </c>
      <c r="F412" s="233" t="s">
        <v>465</v>
      </c>
      <c r="G412" s="230"/>
      <c r="H412" s="234">
        <v>55.899999999999999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144</v>
      </c>
      <c r="AU412" s="240" t="s">
        <v>84</v>
      </c>
      <c r="AV412" s="12" t="s">
        <v>84</v>
      </c>
      <c r="AW412" s="12" t="s">
        <v>146</v>
      </c>
      <c r="AX412" s="12" t="s">
        <v>78</v>
      </c>
      <c r="AY412" s="240" t="s">
        <v>135</v>
      </c>
    </row>
    <row r="413" s="12" customFormat="1">
      <c r="B413" s="229"/>
      <c r="C413" s="230"/>
      <c r="D413" s="231" t="s">
        <v>144</v>
      </c>
      <c r="E413" s="232" t="s">
        <v>1</v>
      </c>
      <c r="F413" s="233" t="s">
        <v>466</v>
      </c>
      <c r="G413" s="230"/>
      <c r="H413" s="234">
        <v>40.399999999999999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144</v>
      </c>
      <c r="AU413" s="240" t="s">
        <v>84</v>
      </c>
      <c r="AV413" s="12" t="s">
        <v>84</v>
      </c>
      <c r="AW413" s="12" t="s">
        <v>146</v>
      </c>
      <c r="AX413" s="12" t="s">
        <v>78</v>
      </c>
      <c r="AY413" s="240" t="s">
        <v>135</v>
      </c>
    </row>
    <row r="414" s="13" customFormat="1">
      <c r="B414" s="241"/>
      <c r="C414" s="242"/>
      <c r="D414" s="231" t="s">
        <v>144</v>
      </c>
      <c r="E414" s="243" t="s">
        <v>1</v>
      </c>
      <c r="F414" s="244" t="s">
        <v>149</v>
      </c>
      <c r="G414" s="242"/>
      <c r="H414" s="245">
        <v>96.299999999999997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AT414" s="251" t="s">
        <v>144</v>
      </c>
      <c r="AU414" s="251" t="s">
        <v>84</v>
      </c>
      <c r="AV414" s="13" t="s">
        <v>142</v>
      </c>
      <c r="AW414" s="13" t="s">
        <v>146</v>
      </c>
      <c r="AX414" s="13" t="s">
        <v>21</v>
      </c>
      <c r="AY414" s="251" t="s">
        <v>135</v>
      </c>
    </row>
    <row r="415" s="1" customFormat="1" ht="24" customHeight="1">
      <c r="B415" s="37"/>
      <c r="C415" s="262" t="s">
        <v>467</v>
      </c>
      <c r="D415" s="262" t="s">
        <v>205</v>
      </c>
      <c r="E415" s="263" t="s">
        <v>468</v>
      </c>
      <c r="F415" s="264" t="s">
        <v>469</v>
      </c>
      <c r="G415" s="265" t="s">
        <v>140</v>
      </c>
      <c r="H415" s="266">
        <v>19.645</v>
      </c>
      <c r="I415" s="267"/>
      <c r="J415" s="268">
        <f>ROUND(I415*H415,2)</f>
        <v>0</v>
      </c>
      <c r="K415" s="264" t="s">
        <v>141</v>
      </c>
      <c r="L415" s="269"/>
      <c r="M415" s="270" t="s">
        <v>1</v>
      </c>
      <c r="N415" s="271" t="s">
        <v>44</v>
      </c>
      <c r="O415" s="85"/>
      <c r="P415" s="225">
        <f>O415*H415</f>
        <v>0</v>
      </c>
      <c r="Q415" s="225">
        <v>0.0074999999999999997</v>
      </c>
      <c r="R415" s="225">
        <f>Q415*H415</f>
        <v>0.14733749999999998</v>
      </c>
      <c r="S415" s="225">
        <v>0</v>
      </c>
      <c r="T415" s="226">
        <f>S415*H415</f>
        <v>0</v>
      </c>
      <c r="AR415" s="227" t="s">
        <v>183</v>
      </c>
      <c r="AT415" s="227" t="s">
        <v>205</v>
      </c>
      <c r="AU415" s="227" t="s">
        <v>84</v>
      </c>
      <c r="AY415" s="16" t="s">
        <v>135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6" t="s">
        <v>84</v>
      </c>
      <c r="BK415" s="228">
        <f>ROUND(I415*H415,2)</f>
        <v>0</v>
      </c>
      <c r="BL415" s="16" t="s">
        <v>142</v>
      </c>
      <c r="BM415" s="227" t="s">
        <v>470</v>
      </c>
    </row>
    <row r="416" s="12" customFormat="1">
      <c r="B416" s="229"/>
      <c r="C416" s="230"/>
      <c r="D416" s="231" t="s">
        <v>144</v>
      </c>
      <c r="E416" s="232" t="s">
        <v>1</v>
      </c>
      <c r="F416" s="233" t="s">
        <v>471</v>
      </c>
      <c r="G416" s="230"/>
      <c r="H416" s="234">
        <v>11.18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144</v>
      </c>
      <c r="AU416" s="240" t="s">
        <v>84</v>
      </c>
      <c r="AV416" s="12" t="s">
        <v>84</v>
      </c>
      <c r="AW416" s="12" t="s">
        <v>146</v>
      </c>
      <c r="AX416" s="12" t="s">
        <v>78</v>
      </c>
      <c r="AY416" s="240" t="s">
        <v>135</v>
      </c>
    </row>
    <row r="417" s="12" customFormat="1">
      <c r="B417" s="229"/>
      <c r="C417" s="230"/>
      <c r="D417" s="231" t="s">
        <v>144</v>
      </c>
      <c r="E417" s="232" t="s">
        <v>1</v>
      </c>
      <c r="F417" s="233" t="s">
        <v>472</v>
      </c>
      <c r="G417" s="230"/>
      <c r="H417" s="234">
        <v>8.0800000000000001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144</v>
      </c>
      <c r="AU417" s="240" t="s">
        <v>84</v>
      </c>
      <c r="AV417" s="12" t="s">
        <v>84</v>
      </c>
      <c r="AW417" s="12" t="s">
        <v>146</v>
      </c>
      <c r="AX417" s="12" t="s">
        <v>78</v>
      </c>
      <c r="AY417" s="240" t="s">
        <v>135</v>
      </c>
    </row>
    <row r="418" s="13" customFormat="1">
      <c r="B418" s="241"/>
      <c r="C418" s="242"/>
      <c r="D418" s="231" t="s">
        <v>144</v>
      </c>
      <c r="E418" s="243" t="s">
        <v>1</v>
      </c>
      <c r="F418" s="244" t="s">
        <v>149</v>
      </c>
      <c r="G418" s="242"/>
      <c r="H418" s="245">
        <v>19.260000000000002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144</v>
      </c>
      <c r="AU418" s="251" t="s">
        <v>84</v>
      </c>
      <c r="AV418" s="13" t="s">
        <v>142</v>
      </c>
      <c r="AW418" s="13" t="s">
        <v>146</v>
      </c>
      <c r="AX418" s="13" t="s">
        <v>21</v>
      </c>
      <c r="AY418" s="251" t="s">
        <v>135</v>
      </c>
    </row>
    <row r="419" s="12" customFormat="1">
      <c r="B419" s="229"/>
      <c r="C419" s="230"/>
      <c r="D419" s="231" t="s">
        <v>144</v>
      </c>
      <c r="E419" s="230"/>
      <c r="F419" s="233" t="s">
        <v>473</v>
      </c>
      <c r="G419" s="230"/>
      <c r="H419" s="234">
        <v>19.645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144</v>
      </c>
      <c r="AU419" s="240" t="s">
        <v>84</v>
      </c>
      <c r="AV419" s="12" t="s">
        <v>84</v>
      </c>
      <c r="AW419" s="12" t="s">
        <v>4</v>
      </c>
      <c r="AX419" s="12" t="s">
        <v>21</v>
      </c>
      <c r="AY419" s="240" t="s">
        <v>135</v>
      </c>
    </row>
    <row r="420" s="1" customFormat="1" ht="24" customHeight="1">
      <c r="B420" s="37"/>
      <c r="C420" s="216" t="s">
        <v>474</v>
      </c>
      <c r="D420" s="216" t="s">
        <v>137</v>
      </c>
      <c r="E420" s="217" t="s">
        <v>475</v>
      </c>
      <c r="F420" s="218" t="s">
        <v>476</v>
      </c>
      <c r="G420" s="219" t="s">
        <v>140</v>
      </c>
      <c r="H420" s="220">
        <v>130</v>
      </c>
      <c r="I420" s="221"/>
      <c r="J420" s="222">
        <f>ROUND(I420*H420,2)</f>
        <v>0</v>
      </c>
      <c r="K420" s="218" t="s">
        <v>141</v>
      </c>
      <c r="L420" s="42"/>
      <c r="M420" s="223" t="s">
        <v>1</v>
      </c>
      <c r="N420" s="224" t="s">
        <v>44</v>
      </c>
      <c r="O420" s="85"/>
      <c r="P420" s="225">
        <f>O420*H420</f>
        <v>0</v>
      </c>
      <c r="Q420" s="225">
        <v>0.0030000000000000001</v>
      </c>
      <c r="R420" s="225">
        <f>Q420*H420</f>
        <v>0.39000000000000001</v>
      </c>
      <c r="S420" s="225">
        <v>0</v>
      </c>
      <c r="T420" s="226">
        <f>S420*H420</f>
        <v>0</v>
      </c>
      <c r="AR420" s="227" t="s">
        <v>142</v>
      </c>
      <c r="AT420" s="227" t="s">
        <v>137</v>
      </c>
      <c r="AU420" s="227" t="s">
        <v>84</v>
      </c>
      <c r="AY420" s="16" t="s">
        <v>135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6" t="s">
        <v>84</v>
      </c>
      <c r="BK420" s="228">
        <f>ROUND(I420*H420,2)</f>
        <v>0</v>
      </c>
      <c r="BL420" s="16" t="s">
        <v>142</v>
      </c>
      <c r="BM420" s="227" t="s">
        <v>477</v>
      </c>
    </row>
    <row r="421" s="12" customFormat="1">
      <c r="B421" s="229"/>
      <c r="C421" s="230"/>
      <c r="D421" s="231" t="s">
        <v>144</v>
      </c>
      <c r="E421" s="232" t="s">
        <v>1</v>
      </c>
      <c r="F421" s="233" t="s">
        <v>478</v>
      </c>
      <c r="G421" s="230"/>
      <c r="H421" s="234">
        <v>130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144</v>
      </c>
      <c r="AU421" s="240" t="s">
        <v>84</v>
      </c>
      <c r="AV421" s="12" t="s">
        <v>84</v>
      </c>
      <c r="AW421" s="12" t="s">
        <v>146</v>
      </c>
      <c r="AX421" s="12" t="s">
        <v>78</v>
      </c>
      <c r="AY421" s="240" t="s">
        <v>135</v>
      </c>
    </row>
    <row r="422" s="13" customFormat="1">
      <c r="B422" s="241"/>
      <c r="C422" s="242"/>
      <c r="D422" s="231" t="s">
        <v>144</v>
      </c>
      <c r="E422" s="243" t="s">
        <v>1</v>
      </c>
      <c r="F422" s="244" t="s">
        <v>149</v>
      </c>
      <c r="G422" s="242"/>
      <c r="H422" s="245">
        <v>130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AT422" s="251" t="s">
        <v>144</v>
      </c>
      <c r="AU422" s="251" t="s">
        <v>84</v>
      </c>
      <c r="AV422" s="13" t="s">
        <v>142</v>
      </c>
      <c r="AW422" s="13" t="s">
        <v>146</v>
      </c>
      <c r="AX422" s="13" t="s">
        <v>21</v>
      </c>
      <c r="AY422" s="251" t="s">
        <v>135</v>
      </c>
    </row>
    <row r="423" s="1" customFormat="1" ht="36" customHeight="1">
      <c r="B423" s="37"/>
      <c r="C423" s="216" t="s">
        <v>479</v>
      </c>
      <c r="D423" s="216" t="s">
        <v>137</v>
      </c>
      <c r="E423" s="217" t="s">
        <v>480</v>
      </c>
      <c r="F423" s="218" t="s">
        <v>481</v>
      </c>
      <c r="G423" s="219" t="s">
        <v>140</v>
      </c>
      <c r="H423" s="220">
        <v>46.031999999999996</v>
      </c>
      <c r="I423" s="221"/>
      <c r="J423" s="222">
        <f>ROUND(I423*H423,2)</f>
        <v>0</v>
      </c>
      <c r="K423" s="218" t="s">
        <v>141</v>
      </c>
      <c r="L423" s="42"/>
      <c r="M423" s="223" t="s">
        <v>1</v>
      </c>
      <c r="N423" s="224" t="s">
        <v>44</v>
      </c>
      <c r="O423" s="85"/>
      <c r="P423" s="225">
        <f>O423*H423</f>
        <v>0</v>
      </c>
      <c r="Q423" s="225">
        <v>6.0000000000000002E-05</v>
      </c>
      <c r="R423" s="225">
        <f>Q423*H423</f>
        <v>0.0027619199999999997</v>
      </c>
      <c r="S423" s="225">
        <v>0</v>
      </c>
      <c r="T423" s="226">
        <f>S423*H423</f>
        <v>0</v>
      </c>
      <c r="AR423" s="227" t="s">
        <v>142</v>
      </c>
      <c r="AT423" s="227" t="s">
        <v>137</v>
      </c>
      <c r="AU423" s="227" t="s">
        <v>84</v>
      </c>
      <c r="AY423" s="16" t="s">
        <v>135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6" t="s">
        <v>84</v>
      </c>
      <c r="BK423" s="228">
        <f>ROUND(I423*H423,2)</f>
        <v>0</v>
      </c>
      <c r="BL423" s="16" t="s">
        <v>142</v>
      </c>
      <c r="BM423" s="227" t="s">
        <v>482</v>
      </c>
    </row>
    <row r="424" s="12" customFormat="1">
      <c r="B424" s="229"/>
      <c r="C424" s="230"/>
      <c r="D424" s="231" t="s">
        <v>144</v>
      </c>
      <c r="E424" s="232" t="s">
        <v>1</v>
      </c>
      <c r="F424" s="233" t="s">
        <v>483</v>
      </c>
      <c r="G424" s="230"/>
      <c r="H424" s="234">
        <v>19.734000000000002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144</v>
      </c>
      <c r="AU424" s="240" t="s">
        <v>84</v>
      </c>
      <c r="AV424" s="12" t="s">
        <v>84</v>
      </c>
      <c r="AW424" s="12" t="s">
        <v>146</v>
      </c>
      <c r="AX424" s="12" t="s">
        <v>78</v>
      </c>
      <c r="AY424" s="240" t="s">
        <v>135</v>
      </c>
    </row>
    <row r="425" s="12" customFormat="1">
      <c r="B425" s="229"/>
      <c r="C425" s="230"/>
      <c r="D425" s="231" t="s">
        <v>144</v>
      </c>
      <c r="E425" s="232" t="s">
        <v>1</v>
      </c>
      <c r="F425" s="233" t="s">
        <v>484</v>
      </c>
      <c r="G425" s="230"/>
      <c r="H425" s="234">
        <v>20.297999999999998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144</v>
      </c>
      <c r="AU425" s="240" t="s">
        <v>84</v>
      </c>
      <c r="AV425" s="12" t="s">
        <v>84</v>
      </c>
      <c r="AW425" s="12" t="s">
        <v>146</v>
      </c>
      <c r="AX425" s="12" t="s">
        <v>78</v>
      </c>
      <c r="AY425" s="240" t="s">
        <v>135</v>
      </c>
    </row>
    <row r="426" s="12" customFormat="1">
      <c r="B426" s="229"/>
      <c r="C426" s="230"/>
      <c r="D426" s="231" t="s">
        <v>144</v>
      </c>
      <c r="E426" s="232" t="s">
        <v>1</v>
      </c>
      <c r="F426" s="233" t="s">
        <v>485</v>
      </c>
      <c r="G426" s="230"/>
      <c r="H426" s="234">
        <v>2.9249999999999998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144</v>
      </c>
      <c r="AU426" s="240" t="s">
        <v>84</v>
      </c>
      <c r="AV426" s="12" t="s">
        <v>84</v>
      </c>
      <c r="AW426" s="12" t="s">
        <v>146</v>
      </c>
      <c r="AX426" s="12" t="s">
        <v>78</v>
      </c>
      <c r="AY426" s="240" t="s">
        <v>135</v>
      </c>
    </row>
    <row r="427" s="12" customFormat="1">
      <c r="B427" s="229"/>
      <c r="C427" s="230"/>
      <c r="D427" s="231" t="s">
        <v>144</v>
      </c>
      <c r="E427" s="232" t="s">
        <v>1</v>
      </c>
      <c r="F427" s="233" t="s">
        <v>486</v>
      </c>
      <c r="G427" s="230"/>
      <c r="H427" s="234">
        <v>3.0750000000000002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144</v>
      </c>
      <c r="AU427" s="240" t="s">
        <v>84</v>
      </c>
      <c r="AV427" s="12" t="s">
        <v>84</v>
      </c>
      <c r="AW427" s="12" t="s">
        <v>146</v>
      </c>
      <c r="AX427" s="12" t="s">
        <v>78</v>
      </c>
      <c r="AY427" s="240" t="s">
        <v>135</v>
      </c>
    </row>
    <row r="428" s="13" customFormat="1">
      <c r="B428" s="241"/>
      <c r="C428" s="242"/>
      <c r="D428" s="231" t="s">
        <v>144</v>
      </c>
      <c r="E428" s="243" t="s">
        <v>1</v>
      </c>
      <c r="F428" s="244" t="s">
        <v>149</v>
      </c>
      <c r="G428" s="242"/>
      <c r="H428" s="245">
        <v>46.031999999999996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AT428" s="251" t="s">
        <v>144</v>
      </c>
      <c r="AU428" s="251" t="s">
        <v>84</v>
      </c>
      <c r="AV428" s="13" t="s">
        <v>142</v>
      </c>
      <c r="AW428" s="13" t="s">
        <v>146</v>
      </c>
      <c r="AX428" s="13" t="s">
        <v>21</v>
      </c>
      <c r="AY428" s="251" t="s">
        <v>135</v>
      </c>
    </row>
    <row r="429" s="1" customFormat="1" ht="36" customHeight="1">
      <c r="B429" s="37"/>
      <c r="C429" s="216" t="s">
        <v>487</v>
      </c>
      <c r="D429" s="216" t="s">
        <v>137</v>
      </c>
      <c r="E429" s="217" t="s">
        <v>488</v>
      </c>
      <c r="F429" s="218" t="s">
        <v>489</v>
      </c>
      <c r="G429" s="219" t="s">
        <v>140</v>
      </c>
      <c r="H429" s="220">
        <v>1398.5229999999999</v>
      </c>
      <c r="I429" s="221"/>
      <c r="J429" s="222">
        <f>ROUND(I429*H429,2)</f>
        <v>0</v>
      </c>
      <c r="K429" s="218" t="s">
        <v>141</v>
      </c>
      <c r="L429" s="42"/>
      <c r="M429" s="223" t="s">
        <v>1</v>
      </c>
      <c r="N429" s="224" t="s">
        <v>44</v>
      </c>
      <c r="O429" s="85"/>
      <c r="P429" s="225">
        <f>O429*H429</f>
        <v>0</v>
      </c>
      <c r="Q429" s="225">
        <v>6.0000000000000002E-05</v>
      </c>
      <c r="R429" s="225">
        <f>Q429*H429</f>
        <v>0.083911379999999994</v>
      </c>
      <c r="S429" s="225">
        <v>0</v>
      </c>
      <c r="T429" s="226">
        <f>S429*H429</f>
        <v>0</v>
      </c>
      <c r="AR429" s="227" t="s">
        <v>142</v>
      </c>
      <c r="AT429" s="227" t="s">
        <v>137</v>
      </c>
      <c r="AU429" s="227" t="s">
        <v>84</v>
      </c>
      <c r="AY429" s="16" t="s">
        <v>135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6" t="s">
        <v>84</v>
      </c>
      <c r="BK429" s="228">
        <f>ROUND(I429*H429,2)</f>
        <v>0</v>
      </c>
      <c r="BL429" s="16" t="s">
        <v>142</v>
      </c>
      <c r="BM429" s="227" t="s">
        <v>490</v>
      </c>
    </row>
    <row r="430" s="12" customFormat="1">
      <c r="B430" s="229"/>
      <c r="C430" s="230"/>
      <c r="D430" s="231" t="s">
        <v>144</v>
      </c>
      <c r="E430" s="232" t="s">
        <v>1</v>
      </c>
      <c r="F430" s="233" t="s">
        <v>491</v>
      </c>
      <c r="G430" s="230"/>
      <c r="H430" s="234">
        <v>595.35400000000004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144</v>
      </c>
      <c r="AU430" s="240" t="s">
        <v>84</v>
      </c>
      <c r="AV430" s="12" t="s">
        <v>84</v>
      </c>
      <c r="AW430" s="12" t="s">
        <v>146</v>
      </c>
      <c r="AX430" s="12" t="s">
        <v>78</v>
      </c>
      <c r="AY430" s="240" t="s">
        <v>135</v>
      </c>
    </row>
    <row r="431" s="12" customFormat="1">
      <c r="B431" s="229"/>
      <c r="C431" s="230"/>
      <c r="D431" s="231" t="s">
        <v>144</v>
      </c>
      <c r="E431" s="232" t="s">
        <v>1</v>
      </c>
      <c r="F431" s="233" t="s">
        <v>492</v>
      </c>
      <c r="G431" s="230"/>
      <c r="H431" s="234">
        <v>635.32225000000005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144</v>
      </c>
      <c r="AU431" s="240" t="s">
        <v>84</v>
      </c>
      <c r="AV431" s="12" t="s">
        <v>84</v>
      </c>
      <c r="AW431" s="12" t="s">
        <v>146</v>
      </c>
      <c r="AX431" s="12" t="s">
        <v>78</v>
      </c>
      <c r="AY431" s="240" t="s">
        <v>135</v>
      </c>
    </row>
    <row r="432" s="12" customFormat="1">
      <c r="B432" s="229"/>
      <c r="C432" s="230"/>
      <c r="D432" s="231" t="s">
        <v>144</v>
      </c>
      <c r="E432" s="232" t="s">
        <v>1</v>
      </c>
      <c r="F432" s="233" t="s">
        <v>493</v>
      </c>
      <c r="G432" s="230"/>
      <c r="H432" s="234">
        <v>126.8862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144</v>
      </c>
      <c r="AU432" s="240" t="s">
        <v>84</v>
      </c>
      <c r="AV432" s="12" t="s">
        <v>84</v>
      </c>
      <c r="AW432" s="12" t="s">
        <v>146</v>
      </c>
      <c r="AX432" s="12" t="s">
        <v>78</v>
      </c>
      <c r="AY432" s="240" t="s">
        <v>135</v>
      </c>
    </row>
    <row r="433" s="12" customFormat="1">
      <c r="B433" s="229"/>
      <c r="C433" s="230"/>
      <c r="D433" s="231" t="s">
        <v>144</v>
      </c>
      <c r="E433" s="232" t="s">
        <v>1</v>
      </c>
      <c r="F433" s="233" t="s">
        <v>494</v>
      </c>
      <c r="G433" s="230"/>
      <c r="H433" s="234">
        <v>144.13659999999999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144</v>
      </c>
      <c r="AU433" s="240" t="s">
        <v>84</v>
      </c>
      <c r="AV433" s="12" t="s">
        <v>84</v>
      </c>
      <c r="AW433" s="12" t="s">
        <v>146</v>
      </c>
      <c r="AX433" s="12" t="s">
        <v>78</v>
      </c>
      <c r="AY433" s="240" t="s">
        <v>135</v>
      </c>
    </row>
    <row r="434" s="12" customFormat="1">
      <c r="B434" s="229"/>
      <c r="C434" s="230"/>
      <c r="D434" s="231" t="s">
        <v>144</v>
      </c>
      <c r="E434" s="232" t="s">
        <v>1</v>
      </c>
      <c r="F434" s="233" t="s">
        <v>495</v>
      </c>
      <c r="G434" s="230"/>
      <c r="H434" s="234">
        <v>-79.890000000000001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144</v>
      </c>
      <c r="AU434" s="240" t="s">
        <v>84</v>
      </c>
      <c r="AV434" s="12" t="s">
        <v>84</v>
      </c>
      <c r="AW434" s="12" t="s">
        <v>146</v>
      </c>
      <c r="AX434" s="12" t="s">
        <v>78</v>
      </c>
      <c r="AY434" s="240" t="s">
        <v>135</v>
      </c>
    </row>
    <row r="435" s="12" customFormat="1">
      <c r="B435" s="229"/>
      <c r="C435" s="230"/>
      <c r="D435" s="231" t="s">
        <v>144</v>
      </c>
      <c r="E435" s="232" t="s">
        <v>1</v>
      </c>
      <c r="F435" s="233" t="s">
        <v>496</v>
      </c>
      <c r="G435" s="230"/>
      <c r="H435" s="234">
        <v>-23.286000000000001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144</v>
      </c>
      <c r="AU435" s="240" t="s">
        <v>84</v>
      </c>
      <c r="AV435" s="12" t="s">
        <v>84</v>
      </c>
      <c r="AW435" s="12" t="s">
        <v>146</v>
      </c>
      <c r="AX435" s="12" t="s">
        <v>78</v>
      </c>
      <c r="AY435" s="240" t="s">
        <v>135</v>
      </c>
    </row>
    <row r="436" s="13" customFormat="1">
      <c r="B436" s="241"/>
      <c r="C436" s="242"/>
      <c r="D436" s="231" t="s">
        <v>144</v>
      </c>
      <c r="E436" s="243" t="s">
        <v>1</v>
      </c>
      <c r="F436" s="244" t="s">
        <v>149</v>
      </c>
      <c r="G436" s="242"/>
      <c r="H436" s="245">
        <v>1398.52305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AT436" s="251" t="s">
        <v>144</v>
      </c>
      <c r="AU436" s="251" t="s">
        <v>84</v>
      </c>
      <c r="AV436" s="13" t="s">
        <v>142</v>
      </c>
      <c r="AW436" s="13" t="s">
        <v>146</v>
      </c>
      <c r="AX436" s="13" t="s">
        <v>21</v>
      </c>
      <c r="AY436" s="251" t="s">
        <v>135</v>
      </c>
    </row>
    <row r="437" s="1" customFormat="1" ht="24" customHeight="1">
      <c r="B437" s="37"/>
      <c r="C437" s="216" t="s">
        <v>497</v>
      </c>
      <c r="D437" s="216" t="s">
        <v>137</v>
      </c>
      <c r="E437" s="217" t="s">
        <v>498</v>
      </c>
      <c r="F437" s="218" t="s">
        <v>499</v>
      </c>
      <c r="G437" s="219" t="s">
        <v>263</v>
      </c>
      <c r="H437" s="220">
        <v>4007.1950000000002</v>
      </c>
      <c r="I437" s="221"/>
      <c r="J437" s="222">
        <f>ROUND(I437*H437,2)</f>
        <v>0</v>
      </c>
      <c r="K437" s="218" t="s">
        <v>141</v>
      </c>
      <c r="L437" s="42"/>
      <c r="M437" s="223" t="s">
        <v>1</v>
      </c>
      <c r="N437" s="224" t="s">
        <v>44</v>
      </c>
      <c r="O437" s="85"/>
      <c r="P437" s="225">
        <f>O437*H437</f>
        <v>0</v>
      </c>
      <c r="Q437" s="225">
        <v>0.00025000000000000001</v>
      </c>
      <c r="R437" s="225">
        <f>Q437*H437</f>
        <v>1.0017987500000001</v>
      </c>
      <c r="S437" s="225">
        <v>0</v>
      </c>
      <c r="T437" s="226">
        <f>S437*H437</f>
        <v>0</v>
      </c>
      <c r="AR437" s="227" t="s">
        <v>142</v>
      </c>
      <c r="AT437" s="227" t="s">
        <v>137</v>
      </c>
      <c r="AU437" s="227" t="s">
        <v>84</v>
      </c>
      <c r="AY437" s="16" t="s">
        <v>135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6" t="s">
        <v>84</v>
      </c>
      <c r="BK437" s="228">
        <f>ROUND(I437*H437,2)</f>
        <v>0</v>
      </c>
      <c r="BL437" s="16" t="s">
        <v>142</v>
      </c>
      <c r="BM437" s="227" t="s">
        <v>500</v>
      </c>
    </row>
    <row r="438" s="12" customFormat="1">
      <c r="B438" s="229"/>
      <c r="C438" s="230"/>
      <c r="D438" s="231" t="s">
        <v>144</v>
      </c>
      <c r="E438" s="232" t="s">
        <v>1</v>
      </c>
      <c r="F438" s="233" t="s">
        <v>501</v>
      </c>
      <c r="G438" s="230"/>
      <c r="H438" s="234">
        <v>1627.8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144</v>
      </c>
      <c r="AU438" s="240" t="s">
        <v>84</v>
      </c>
      <c r="AV438" s="12" t="s">
        <v>84</v>
      </c>
      <c r="AW438" s="12" t="s">
        <v>146</v>
      </c>
      <c r="AX438" s="12" t="s">
        <v>78</v>
      </c>
      <c r="AY438" s="240" t="s">
        <v>135</v>
      </c>
    </row>
    <row r="439" s="12" customFormat="1">
      <c r="B439" s="229"/>
      <c r="C439" s="230"/>
      <c r="D439" s="231" t="s">
        <v>144</v>
      </c>
      <c r="E439" s="232" t="s">
        <v>1</v>
      </c>
      <c r="F439" s="233" t="s">
        <v>502</v>
      </c>
      <c r="G439" s="230"/>
      <c r="H439" s="234">
        <v>200.364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144</v>
      </c>
      <c r="AU439" s="240" t="s">
        <v>84</v>
      </c>
      <c r="AV439" s="12" t="s">
        <v>84</v>
      </c>
      <c r="AW439" s="12" t="s">
        <v>146</v>
      </c>
      <c r="AX439" s="12" t="s">
        <v>78</v>
      </c>
      <c r="AY439" s="240" t="s">
        <v>135</v>
      </c>
    </row>
    <row r="440" s="12" customFormat="1">
      <c r="B440" s="229"/>
      <c r="C440" s="230"/>
      <c r="D440" s="231" t="s">
        <v>144</v>
      </c>
      <c r="E440" s="232" t="s">
        <v>1</v>
      </c>
      <c r="F440" s="233" t="s">
        <v>503</v>
      </c>
      <c r="G440" s="230"/>
      <c r="H440" s="234">
        <v>663.84699999999998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144</v>
      </c>
      <c r="AU440" s="240" t="s">
        <v>84</v>
      </c>
      <c r="AV440" s="12" t="s">
        <v>84</v>
      </c>
      <c r="AW440" s="12" t="s">
        <v>146</v>
      </c>
      <c r="AX440" s="12" t="s">
        <v>78</v>
      </c>
      <c r="AY440" s="240" t="s">
        <v>135</v>
      </c>
    </row>
    <row r="441" s="12" customFormat="1">
      <c r="B441" s="229"/>
      <c r="C441" s="230"/>
      <c r="D441" s="231" t="s">
        <v>144</v>
      </c>
      <c r="E441" s="232" t="s">
        <v>1</v>
      </c>
      <c r="F441" s="233" t="s">
        <v>504</v>
      </c>
      <c r="G441" s="230"/>
      <c r="H441" s="234">
        <v>29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144</v>
      </c>
      <c r="AU441" s="240" t="s">
        <v>84</v>
      </c>
      <c r="AV441" s="12" t="s">
        <v>84</v>
      </c>
      <c r="AW441" s="12" t="s">
        <v>146</v>
      </c>
      <c r="AX441" s="12" t="s">
        <v>78</v>
      </c>
      <c r="AY441" s="240" t="s">
        <v>135</v>
      </c>
    </row>
    <row r="442" s="12" customFormat="1">
      <c r="B442" s="229"/>
      <c r="C442" s="230"/>
      <c r="D442" s="231" t="s">
        <v>144</v>
      </c>
      <c r="E442" s="232" t="s">
        <v>1</v>
      </c>
      <c r="F442" s="233" t="s">
        <v>505</v>
      </c>
      <c r="G442" s="230"/>
      <c r="H442" s="234">
        <v>1486.184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144</v>
      </c>
      <c r="AU442" s="240" t="s">
        <v>84</v>
      </c>
      <c r="AV442" s="12" t="s">
        <v>84</v>
      </c>
      <c r="AW442" s="12" t="s">
        <v>146</v>
      </c>
      <c r="AX442" s="12" t="s">
        <v>78</v>
      </c>
      <c r="AY442" s="240" t="s">
        <v>135</v>
      </c>
    </row>
    <row r="443" s="13" customFormat="1">
      <c r="B443" s="241"/>
      <c r="C443" s="242"/>
      <c r="D443" s="231" t="s">
        <v>144</v>
      </c>
      <c r="E443" s="243" t="s">
        <v>1</v>
      </c>
      <c r="F443" s="244" t="s">
        <v>149</v>
      </c>
      <c r="G443" s="242"/>
      <c r="H443" s="245">
        <v>4007.1950000000002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144</v>
      </c>
      <c r="AU443" s="251" t="s">
        <v>84</v>
      </c>
      <c r="AV443" s="13" t="s">
        <v>142</v>
      </c>
      <c r="AW443" s="13" t="s">
        <v>146</v>
      </c>
      <c r="AX443" s="13" t="s">
        <v>21</v>
      </c>
      <c r="AY443" s="251" t="s">
        <v>135</v>
      </c>
    </row>
    <row r="444" s="1" customFormat="1" ht="16.5" customHeight="1">
      <c r="B444" s="37"/>
      <c r="C444" s="262" t="s">
        <v>506</v>
      </c>
      <c r="D444" s="262" t="s">
        <v>205</v>
      </c>
      <c r="E444" s="263" t="s">
        <v>507</v>
      </c>
      <c r="F444" s="264" t="s">
        <v>508</v>
      </c>
      <c r="G444" s="265" t="s">
        <v>263</v>
      </c>
      <c r="H444" s="266">
        <v>1709.1900000000001</v>
      </c>
      <c r="I444" s="267"/>
      <c r="J444" s="268">
        <f>ROUND(I444*H444,2)</f>
        <v>0</v>
      </c>
      <c r="K444" s="264" t="s">
        <v>141</v>
      </c>
      <c r="L444" s="269"/>
      <c r="M444" s="270" t="s">
        <v>1</v>
      </c>
      <c r="N444" s="271" t="s">
        <v>44</v>
      </c>
      <c r="O444" s="85"/>
      <c r="P444" s="225">
        <f>O444*H444</f>
        <v>0</v>
      </c>
      <c r="Q444" s="225">
        <v>3.0000000000000001E-05</v>
      </c>
      <c r="R444" s="225">
        <f>Q444*H444</f>
        <v>0.0512757</v>
      </c>
      <c r="S444" s="225">
        <v>0</v>
      </c>
      <c r="T444" s="226">
        <f>S444*H444</f>
        <v>0</v>
      </c>
      <c r="AR444" s="227" t="s">
        <v>183</v>
      </c>
      <c r="AT444" s="227" t="s">
        <v>205</v>
      </c>
      <c r="AU444" s="227" t="s">
        <v>84</v>
      </c>
      <c r="AY444" s="16" t="s">
        <v>135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6" t="s">
        <v>84</v>
      </c>
      <c r="BK444" s="228">
        <f>ROUND(I444*H444,2)</f>
        <v>0</v>
      </c>
      <c r="BL444" s="16" t="s">
        <v>142</v>
      </c>
      <c r="BM444" s="227" t="s">
        <v>509</v>
      </c>
    </row>
    <row r="445" s="12" customFormat="1">
      <c r="B445" s="229"/>
      <c r="C445" s="230"/>
      <c r="D445" s="231" t="s">
        <v>144</v>
      </c>
      <c r="E445" s="232" t="s">
        <v>1</v>
      </c>
      <c r="F445" s="233" t="s">
        <v>510</v>
      </c>
      <c r="G445" s="230"/>
      <c r="H445" s="234">
        <v>86.400000000000006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144</v>
      </c>
      <c r="AU445" s="240" t="s">
        <v>84</v>
      </c>
      <c r="AV445" s="12" t="s">
        <v>84</v>
      </c>
      <c r="AW445" s="12" t="s">
        <v>146</v>
      </c>
      <c r="AX445" s="12" t="s">
        <v>78</v>
      </c>
      <c r="AY445" s="240" t="s">
        <v>135</v>
      </c>
    </row>
    <row r="446" s="12" customFormat="1">
      <c r="B446" s="229"/>
      <c r="C446" s="230"/>
      <c r="D446" s="231" t="s">
        <v>144</v>
      </c>
      <c r="E446" s="232" t="s">
        <v>1</v>
      </c>
      <c r="F446" s="233" t="s">
        <v>511</v>
      </c>
      <c r="G446" s="230"/>
      <c r="H446" s="234">
        <v>39.564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AT446" s="240" t="s">
        <v>144</v>
      </c>
      <c r="AU446" s="240" t="s">
        <v>84</v>
      </c>
      <c r="AV446" s="12" t="s">
        <v>84</v>
      </c>
      <c r="AW446" s="12" t="s">
        <v>146</v>
      </c>
      <c r="AX446" s="12" t="s">
        <v>78</v>
      </c>
      <c r="AY446" s="240" t="s">
        <v>135</v>
      </c>
    </row>
    <row r="447" s="12" customFormat="1">
      <c r="B447" s="229"/>
      <c r="C447" s="230"/>
      <c r="D447" s="231" t="s">
        <v>144</v>
      </c>
      <c r="E447" s="232" t="s">
        <v>1</v>
      </c>
      <c r="F447" s="233" t="s">
        <v>512</v>
      </c>
      <c r="G447" s="230"/>
      <c r="H447" s="234">
        <v>17.600000000000001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144</v>
      </c>
      <c r="AU447" s="240" t="s">
        <v>84</v>
      </c>
      <c r="AV447" s="12" t="s">
        <v>84</v>
      </c>
      <c r="AW447" s="12" t="s">
        <v>146</v>
      </c>
      <c r="AX447" s="12" t="s">
        <v>78</v>
      </c>
      <c r="AY447" s="240" t="s">
        <v>135</v>
      </c>
    </row>
    <row r="448" s="12" customFormat="1">
      <c r="B448" s="229"/>
      <c r="C448" s="230"/>
      <c r="D448" s="231" t="s">
        <v>144</v>
      </c>
      <c r="E448" s="232" t="s">
        <v>1</v>
      </c>
      <c r="F448" s="233" t="s">
        <v>513</v>
      </c>
      <c r="G448" s="230"/>
      <c r="H448" s="234">
        <v>486.39999999999998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144</v>
      </c>
      <c r="AU448" s="240" t="s">
        <v>84</v>
      </c>
      <c r="AV448" s="12" t="s">
        <v>84</v>
      </c>
      <c r="AW448" s="12" t="s">
        <v>146</v>
      </c>
      <c r="AX448" s="12" t="s">
        <v>78</v>
      </c>
      <c r="AY448" s="240" t="s">
        <v>135</v>
      </c>
    </row>
    <row r="449" s="12" customFormat="1">
      <c r="B449" s="229"/>
      <c r="C449" s="230"/>
      <c r="D449" s="231" t="s">
        <v>144</v>
      </c>
      <c r="E449" s="232" t="s">
        <v>1</v>
      </c>
      <c r="F449" s="233" t="s">
        <v>514</v>
      </c>
      <c r="G449" s="230"/>
      <c r="H449" s="234">
        <v>296.95999999999998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144</v>
      </c>
      <c r="AU449" s="240" t="s">
        <v>84</v>
      </c>
      <c r="AV449" s="12" t="s">
        <v>84</v>
      </c>
      <c r="AW449" s="12" t="s">
        <v>146</v>
      </c>
      <c r="AX449" s="12" t="s">
        <v>78</v>
      </c>
      <c r="AY449" s="240" t="s">
        <v>135</v>
      </c>
    </row>
    <row r="450" s="12" customFormat="1">
      <c r="B450" s="229"/>
      <c r="C450" s="230"/>
      <c r="D450" s="231" t="s">
        <v>144</v>
      </c>
      <c r="E450" s="232" t="s">
        <v>1</v>
      </c>
      <c r="F450" s="233" t="s">
        <v>515</v>
      </c>
      <c r="G450" s="230"/>
      <c r="H450" s="234">
        <v>72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144</v>
      </c>
      <c r="AU450" s="240" t="s">
        <v>84</v>
      </c>
      <c r="AV450" s="12" t="s">
        <v>84</v>
      </c>
      <c r="AW450" s="12" t="s">
        <v>146</v>
      </c>
      <c r="AX450" s="12" t="s">
        <v>78</v>
      </c>
      <c r="AY450" s="240" t="s">
        <v>135</v>
      </c>
    </row>
    <row r="451" s="12" customFormat="1">
      <c r="B451" s="229"/>
      <c r="C451" s="230"/>
      <c r="D451" s="231" t="s">
        <v>144</v>
      </c>
      <c r="E451" s="232" t="s">
        <v>1</v>
      </c>
      <c r="F451" s="233" t="s">
        <v>516</v>
      </c>
      <c r="G451" s="230"/>
      <c r="H451" s="234">
        <v>57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144</v>
      </c>
      <c r="AU451" s="240" t="s">
        <v>84</v>
      </c>
      <c r="AV451" s="12" t="s">
        <v>84</v>
      </c>
      <c r="AW451" s="12" t="s">
        <v>146</v>
      </c>
      <c r="AX451" s="12" t="s">
        <v>78</v>
      </c>
      <c r="AY451" s="240" t="s">
        <v>135</v>
      </c>
    </row>
    <row r="452" s="12" customFormat="1">
      <c r="B452" s="229"/>
      <c r="C452" s="230"/>
      <c r="D452" s="231" t="s">
        <v>144</v>
      </c>
      <c r="E452" s="232" t="s">
        <v>1</v>
      </c>
      <c r="F452" s="233" t="s">
        <v>517</v>
      </c>
      <c r="G452" s="230"/>
      <c r="H452" s="234">
        <v>66.5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144</v>
      </c>
      <c r="AU452" s="240" t="s">
        <v>84</v>
      </c>
      <c r="AV452" s="12" t="s">
        <v>84</v>
      </c>
      <c r="AW452" s="12" t="s">
        <v>146</v>
      </c>
      <c r="AX452" s="12" t="s">
        <v>78</v>
      </c>
      <c r="AY452" s="240" t="s">
        <v>135</v>
      </c>
    </row>
    <row r="453" s="12" customFormat="1">
      <c r="B453" s="229"/>
      <c r="C453" s="230"/>
      <c r="D453" s="231" t="s">
        <v>144</v>
      </c>
      <c r="E453" s="232" t="s">
        <v>1</v>
      </c>
      <c r="F453" s="233" t="s">
        <v>518</v>
      </c>
      <c r="G453" s="230"/>
      <c r="H453" s="234">
        <v>10.1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144</v>
      </c>
      <c r="AU453" s="240" t="s">
        <v>84</v>
      </c>
      <c r="AV453" s="12" t="s">
        <v>84</v>
      </c>
      <c r="AW453" s="12" t="s">
        <v>146</v>
      </c>
      <c r="AX453" s="12" t="s">
        <v>78</v>
      </c>
      <c r="AY453" s="240" t="s">
        <v>135</v>
      </c>
    </row>
    <row r="454" s="12" customFormat="1">
      <c r="B454" s="229"/>
      <c r="C454" s="230"/>
      <c r="D454" s="231" t="s">
        <v>144</v>
      </c>
      <c r="E454" s="232" t="s">
        <v>1</v>
      </c>
      <c r="F454" s="233" t="s">
        <v>519</v>
      </c>
      <c r="G454" s="230"/>
      <c r="H454" s="234">
        <v>10.1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144</v>
      </c>
      <c r="AU454" s="240" t="s">
        <v>84</v>
      </c>
      <c r="AV454" s="12" t="s">
        <v>84</v>
      </c>
      <c r="AW454" s="12" t="s">
        <v>146</v>
      </c>
      <c r="AX454" s="12" t="s">
        <v>78</v>
      </c>
      <c r="AY454" s="240" t="s">
        <v>135</v>
      </c>
    </row>
    <row r="455" s="12" customFormat="1">
      <c r="B455" s="229"/>
      <c r="C455" s="230"/>
      <c r="D455" s="231" t="s">
        <v>144</v>
      </c>
      <c r="E455" s="232" t="s">
        <v>1</v>
      </c>
      <c r="F455" s="233" t="s">
        <v>520</v>
      </c>
      <c r="G455" s="230"/>
      <c r="H455" s="234">
        <v>11</v>
      </c>
      <c r="I455" s="235"/>
      <c r="J455" s="230"/>
      <c r="K455" s="230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144</v>
      </c>
      <c r="AU455" s="240" t="s">
        <v>84</v>
      </c>
      <c r="AV455" s="12" t="s">
        <v>84</v>
      </c>
      <c r="AW455" s="12" t="s">
        <v>146</v>
      </c>
      <c r="AX455" s="12" t="s">
        <v>78</v>
      </c>
      <c r="AY455" s="240" t="s">
        <v>135</v>
      </c>
    </row>
    <row r="456" s="12" customFormat="1">
      <c r="B456" s="229"/>
      <c r="C456" s="230"/>
      <c r="D456" s="231" t="s">
        <v>144</v>
      </c>
      <c r="E456" s="232" t="s">
        <v>1</v>
      </c>
      <c r="F456" s="233" t="s">
        <v>521</v>
      </c>
      <c r="G456" s="230"/>
      <c r="H456" s="234">
        <v>22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144</v>
      </c>
      <c r="AU456" s="240" t="s">
        <v>84</v>
      </c>
      <c r="AV456" s="12" t="s">
        <v>84</v>
      </c>
      <c r="AW456" s="12" t="s">
        <v>146</v>
      </c>
      <c r="AX456" s="12" t="s">
        <v>78</v>
      </c>
      <c r="AY456" s="240" t="s">
        <v>135</v>
      </c>
    </row>
    <row r="457" s="12" customFormat="1">
      <c r="B457" s="229"/>
      <c r="C457" s="230"/>
      <c r="D457" s="231" t="s">
        <v>144</v>
      </c>
      <c r="E457" s="232" t="s">
        <v>1</v>
      </c>
      <c r="F457" s="233" t="s">
        <v>522</v>
      </c>
      <c r="G457" s="230"/>
      <c r="H457" s="234">
        <v>55.899999999999999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144</v>
      </c>
      <c r="AU457" s="240" t="s">
        <v>84</v>
      </c>
      <c r="AV457" s="12" t="s">
        <v>84</v>
      </c>
      <c r="AW457" s="12" t="s">
        <v>146</v>
      </c>
      <c r="AX457" s="12" t="s">
        <v>78</v>
      </c>
      <c r="AY457" s="240" t="s">
        <v>135</v>
      </c>
    </row>
    <row r="458" s="12" customFormat="1">
      <c r="B458" s="229"/>
      <c r="C458" s="230"/>
      <c r="D458" s="231" t="s">
        <v>144</v>
      </c>
      <c r="E458" s="232" t="s">
        <v>1</v>
      </c>
      <c r="F458" s="233" t="s">
        <v>523</v>
      </c>
      <c r="G458" s="230"/>
      <c r="H458" s="234">
        <v>54.776000000000003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144</v>
      </c>
      <c r="AU458" s="240" t="s">
        <v>84</v>
      </c>
      <c r="AV458" s="12" t="s">
        <v>84</v>
      </c>
      <c r="AW458" s="12" t="s">
        <v>146</v>
      </c>
      <c r="AX458" s="12" t="s">
        <v>78</v>
      </c>
      <c r="AY458" s="240" t="s">
        <v>135</v>
      </c>
    </row>
    <row r="459" s="12" customFormat="1">
      <c r="B459" s="229"/>
      <c r="C459" s="230"/>
      <c r="D459" s="231" t="s">
        <v>144</v>
      </c>
      <c r="E459" s="232" t="s">
        <v>1</v>
      </c>
      <c r="F459" s="233" t="s">
        <v>524</v>
      </c>
      <c r="G459" s="230"/>
      <c r="H459" s="234">
        <v>341.5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144</v>
      </c>
      <c r="AU459" s="240" t="s">
        <v>84</v>
      </c>
      <c r="AV459" s="12" t="s">
        <v>84</v>
      </c>
      <c r="AW459" s="12" t="s">
        <v>146</v>
      </c>
      <c r="AX459" s="12" t="s">
        <v>78</v>
      </c>
      <c r="AY459" s="240" t="s">
        <v>135</v>
      </c>
    </row>
    <row r="460" s="13" customFormat="1">
      <c r="B460" s="241"/>
      <c r="C460" s="242"/>
      <c r="D460" s="231" t="s">
        <v>144</v>
      </c>
      <c r="E460" s="243" t="s">
        <v>1</v>
      </c>
      <c r="F460" s="244" t="s">
        <v>149</v>
      </c>
      <c r="G460" s="242"/>
      <c r="H460" s="245">
        <v>1627.8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144</v>
      </c>
      <c r="AU460" s="251" t="s">
        <v>84</v>
      </c>
      <c r="AV460" s="13" t="s">
        <v>142</v>
      </c>
      <c r="AW460" s="13" t="s">
        <v>146</v>
      </c>
      <c r="AX460" s="13" t="s">
        <v>21</v>
      </c>
      <c r="AY460" s="251" t="s">
        <v>135</v>
      </c>
    </row>
    <row r="461" s="12" customFormat="1">
      <c r="B461" s="229"/>
      <c r="C461" s="230"/>
      <c r="D461" s="231" t="s">
        <v>144</v>
      </c>
      <c r="E461" s="230"/>
      <c r="F461" s="233" t="s">
        <v>525</v>
      </c>
      <c r="G461" s="230"/>
      <c r="H461" s="234">
        <v>1709.1900000000001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144</v>
      </c>
      <c r="AU461" s="240" t="s">
        <v>84</v>
      </c>
      <c r="AV461" s="12" t="s">
        <v>84</v>
      </c>
      <c r="AW461" s="12" t="s">
        <v>4</v>
      </c>
      <c r="AX461" s="12" t="s">
        <v>21</v>
      </c>
      <c r="AY461" s="240" t="s">
        <v>135</v>
      </c>
    </row>
    <row r="462" s="1" customFormat="1" ht="24" customHeight="1">
      <c r="B462" s="37"/>
      <c r="C462" s="262" t="s">
        <v>526</v>
      </c>
      <c r="D462" s="262" t="s">
        <v>205</v>
      </c>
      <c r="E462" s="263" t="s">
        <v>527</v>
      </c>
      <c r="F462" s="264" t="s">
        <v>528</v>
      </c>
      <c r="G462" s="265" t="s">
        <v>263</v>
      </c>
      <c r="H462" s="266">
        <v>210.38200000000001</v>
      </c>
      <c r="I462" s="267"/>
      <c r="J462" s="268">
        <f>ROUND(I462*H462,2)</f>
        <v>0</v>
      </c>
      <c r="K462" s="264" t="s">
        <v>141</v>
      </c>
      <c r="L462" s="269"/>
      <c r="M462" s="270" t="s">
        <v>1</v>
      </c>
      <c r="N462" s="271" t="s">
        <v>44</v>
      </c>
      <c r="O462" s="85"/>
      <c r="P462" s="225">
        <f>O462*H462</f>
        <v>0</v>
      </c>
      <c r="Q462" s="225">
        <v>0.00020000000000000001</v>
      </c>
      <c r="R462" s="225">
        <f>Q462*H462</f>
        <v>0.0420764</v>
      </c>
      <c r="S462" s="225">
        <v>0</v>
      </c>
      <c r="T462" s="226">
        <f>S462*H462</f>
        <v>0</v>
      </c>
      <c r="AR462" s="227" t="s">
        <v>183</v>
      </c>
      <c r="AT462" s="227" t="s">
        <v>205</v>
      </c>
      <c r="AU462" s="227" t="s">
        <v>84</v>
      </c>
      <c r="AY462" s="16" t="s">
        <v>135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6" t="s">
        <v>84</v>
      </c>
      <c r="BK462" s="228">
        <f>ROUND(I462*H462,2)</f>
        <v>0</v>
      </c>
      <c r="BL462" s="16" t="s">
        <v>142</v>
      </c>
      <c r="BM462" s="227" t="s">
        <v>529</v>
      </c>
    </row>
    <row r="463" s="12" customFormat="1">
      <c r="B463" s="229"/>
      <c r="C463" s="230"/>
      <c r="D463" s="231" t="s">
        <v>144</v>
      </c>
      <c r="E463" s="232" t="s">
        <v>1</v>
      </c>
      <c r="F463" s="233" t="s">
        <v>530</v>
      </c>
      <c r="G463" s="230"/>
      <c r="H463" s="234">
        <v>43.200000000000003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144</v>
      </c>
      <c r="AU463" s="240" t="s">
        <v>84</v>
      </c>
      <c r="AV463" s="12" t="s">
        <v>84</v>
      </c>
      <c r="AW463" s="12" t="s">
        <v>146</v>
      </c>
      <c r="AX463" s="12" t="s">
        <v>78</v>
      </c>
      <c r="AY463" s="240" t="s">
        <v>135</v>
      </c>
    </row>
    <row r="464" s="12" customFormat="1">
      <c r="B464" s="229"/>
      <c r="C464" s="230"/>
      <c r="D464" s="231" t="s">
        <v>144</v>
      </c>
      <c r="E464" s="232" t="s">
        <v>1</v>
      </c>
      <c r="F464" s="233" t="s">
        <v>531</v>
      </c>
      <c r="G464" s="230"/>
      <c r="H464" s="234">
        <v>1.4836499999999999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144</v>
      </c>
      <c r="AU464" s="240" t="s">
        <v>84</v>
      </c>
      <c r="AV464" s="12" t="s">
        <v>84</v>
      </c>
      <c r="AW464" s="12" t="s">
        <v>146</v>
      </c>
      <c r="AX464" s="12" t="s">
        <v>78</v>
      </c>
      <c r="AY464" s="240" t="s">
        <v>135</v>
      </c>
    </row>
    <row r="465" s="12" customFormat="1">
      <c r="B465" s="229"/>
      <c r="C465" s="230"/>
      <c r="D465" s="231" t="s">
        <v>144</v>
      </c>
      <c r="E465" s="232" t="s">
        <v>1</v>
      </c>
      <c r="F465" s="233" t="s">
        <v>532</v>
      </c>
      <c r="G465" s="230"/>
      <c r="H465" s="234">
        <v>4.7999999999999998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144</v>
      </c>
      <c r="AU465" s="240" t="s">
        <v>84</v>
      </c>
      <c r="AV465" s="12" t="s">
        <v>84</v>
      </c>
      <c r="AW465" s="12" t="s">
        <v>146</v>
      </c>
      <c r="AX465" s="12" t="s">
        <v>78</v>
      </c>
      <c r="AY465" s="240" t="s">
        <v>135</v>
      </c>
    </row>
    <row r="466" s="12" customFormat="1">
      <c r="B466" s="229"/>
      <c r="C466" s="230"/>
      <c r="D466" s="231" t="s">
        <v>144</v>
      </c>
      <c r="E466" s="232" t="s">
        <v>1</v>
      </c>
      <c r="F466" s="233" t="s">
        <v>533</v>
      </c>
      <c r="G466" s="230"/>
      <c r="H466" s="234">
        <v>51.200000000000003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144</v>
      </c>
      <c r="AU466" s="240" t="s">
        <v>84</v>
      </c>
      <c r="AV466" s="12" t="s">
        <v>84</v>
      </c>
      <c r="AW466" s="12" t="s">
        <v>146</v>
      </c>
      <c r="AX466" s="12" t="s">
        <v>78</v>
      </c>
      <c r="AY466" s="240" t="s">
        <v>135</v>
      </c>
    </row>
    <row r="467" s="12" customFormat="1">
      <c r="B467" s="229"/>
      <c r="C467" s="230"/>
      <c r="D467" s="231" t="s">
        <v>144</v>
      </c>
      <c r="E467" s="232" t="s">
        <v>1</v>
      </c>
      <c r="F467" s="233" t="s">
        <v>534</v>
      </c>
      <c r="G467" s="230"/>
      <c r="H467" s="234">
        <v>51.200000000000003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144</v>
      </c>
      <c r="AU467" s="240" t="s">
        <v>84</v>
      </c>
      <c r="AV467" s="12" t="s">
        <v>84</v>
      </c>
      <c r="AW467" s="12" t="s">
        <v>146</v>
      </c>
      <c r="AX467" s="12" t="s">
        <v>78</v>
      </c>
      <c r="AY467" s="240" t="s">
        <v>135</v>
      </c>
    </row>
    <row r="468" s="12" customFormat="1">
      <c r="B468" s="229"/>
      <c r="C468" s="230"/>
      <c r="D468" s="231" t="s">
        <v>144</v>
      </c>
      <c r="E468" s="232" t="s">
        <v>1</v>
      </c>
      <c r="F468" s="233" t="s">
        <v>535</v>
      </c>
      <c r="G468" s="230"/>
      <c r="H468" s="234">
        <v>48.479999999999997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144</v>
      </c>
      <c r="AU468" s="240" t="s">
        <v>84</v>
      </c>
      <c r="AV468" s="12" t="s">
        <v>84</v>
      </c>
      <c r="AW468" s="12" t="s">
        <v>146</v>
      </c>
      <c r="AX468" s="12" t="s">
        <v>78</v>
      </c>
      <c r="AY468" s="240" t="s">
        <v>135</v>
      </c>
    </row>
    <row r="469" s="13" customFormat="1">
      <c r="B469" s="241"/>
      <c r="C469" s="242"/>
      <c r="D469" s="231" t="s">
        <v>144</v>
      </c>
      <c r="E469" s="243" t="s">
        <v>1</v>
      </c>
      <c r="F469" s="244" t="s">
        <v>149</v>
      </c>
      <c r="G469" s="242"/>
      <c r="H469" s="245">
        <v>200.36365000000001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AT469" s="251" t="s">
        <v>144</v>
      </c>
      <c r="AU469" s="251" t="s">
        <v>84</v>
      </c>
      <c r="AV469" s="13" t="s">
        <v>142</v>
      </c>
      <c r="AW469" s="13" t="s">
        <v>146</v>
      </c>
      <c r="AX469" s="13" t="s">
        <v>21</v>
      </c>
      <c r="AY469" s="251" t="s">
        <v>135</v>
      </c>
    </row>
    <row r="470" s="12" customFormat="1">
      <c r="B470" s="229"/>
      <c r="C470" s="230"/>
      <c r="D470" s="231" t="s">
        <v>144</v>
      </c>
      <c r="E470" s="230"/>
      <c r="F470" s="233" t="s">
        <v>536</v>
      </c>
      <c r="G470" s="230"/>
      <c r="H470" s="234">
        <v>210.38200000000001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144</v>
      </c>
      <c r="AU470" s="240" t="s">
        <v>84</v>
      </c>
      <c r="AV470" s="12" t="s">
        <v>84</v>
      </c>
      <c r="AW470" s="12" t="s">
        <v>4</v>
      </c>
      <c r="AX470" s="12" t="s">
        <v>21</v>
      </c>
      <c r="AY470" s="240" t="s">
        <v>135</v>
      </c>
    </row>
    <row r="471" s="1" customFormat="1" ht="16.5" customHeight="1">
      <c r="B471" s="37"/>
      <c r="C471" s="262" t="s">
        <v>537</v>
      </c>
      <c r="D471" s="262" t="s">
        <v>205</v>
      </c>
      <c r="E471" s="263" t="s">
        <v>538</v>
      </c>
      <c r="F471" s="264" t="s">
        <v>539</v>
      </c>
      <c r="G471" s="265" t="s">
        <v>263</v>
      </c>
      <c r="H471" s="266">
        <v>697.03999999999996</v>
      </c>
      <c r="I471" s="267"/>
      <c r="J471" s="268">
        <f>ROUND(I471*H471,2)</f>
        <v>0</v>
      </c>
      <c r="K471" s="264" t="s">
        <v>141</v>
      </c>
      <c r="L471" s="269"/>
      <c r="M471" s="270" t="s">
        <v>1</v>
      </c>
      <c r="N471" s="271" t="s">
        <v>44</v>
      </c>
      <c r="O471" s="85"/>
      <c r="P471" s="225">
        <f>O471*H471</f>
        <v>0</v>
      </c>
      <c r="Q471" s="225">
        <v>3.0000000000000001E-05</v>
      </c>
      <c r="R471" s="225">
        <f>Q471*H471</f>
        <v>0.020911199999999998</v>
      </c>
      <c r="S471" s="225">
        <v>0</v>
      </c>
      <c r="T471" s="226">
        <f>S471*H471</f>
        <v>0</v>
      </c>
      <c r="AR471" s="227" t="s">
        <v>183</v>
      </c>
      <c r="AT471" s="227" t="s">
        <v>205</v>
      </c>
      <c r="AU471" s="227" t="s">
        <v>84</v>
      </c>
      <c r="AY471" s="16" t="s">
        <v>135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6" t="s">
        <v>84</v>
      </c>
      <c r="BK471" s="228">
        <f>ROUND(I471*H471,2)</f>
        <v>0</v>
      </c>
      <c r="BL471" s="16" t="s">
        <v>142</v>
      </c>
      <c r="BM471" s="227" t="s">
        <v>540</v>
      </c>
    </row>
    <row r="472" s="12" customFormat="1">
      <c r="B472" s="229"/>
      <c r="C472" s="230"/>
      <c r="D472" s="231" t="s">
        <v>144</v>
      </c>
      <c r="E472" s="232" t="s">
        <v>1</v>
      </c>
      <c r="F472" s="233" t="s">
        <v>541</v>
      </c>
      <c r="G472" s="230"/>
      <c r="H472" s="234">
        <v>43.200000000000003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144</v>
      </c>
      <c r="AU472" s="240" t="s">
        <v>84</v>
      </c>
      <c r="AV472" s="12" t="s">
        <v>84</v>
      </c>
      <c r="AW472" s="12" t="s">
        <v>146</v>
      </c>
      <c r="AX472" s="12" t="s">
        <v>78</v>
      </c>
      <c r="AY472" s="240" t="s">
        <v>135</v>
      </c>
    </row>
    <row r="473" s="12" customFormat="1">
      <c r="B473" s="229"/>
      <c r="C473" s="230"/>
      <c r="D473" s="231" t="s">
        <v>144</v>
      </c>
      <c r="E473" s="232" t="s">
        <v>1</v>
      </c>
      <c r="F473" s="233" t="s">
        <v>542</v>
      </c>
      <c r="G473" s="230"/>
      <c r="H473" s="234">
        <v>13.8474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144</v>
      </c>
      <c r="AU473" s="240" t="s">
        <v>84</v>
      </c>
      <c r="AV473" s="12" t="s">
        <v>84</v>
      </c>
      <c r="AW473" s="12" t="s">
        <v>146</v>
      </c>
      <c r="AX473" s="12" t="s">
        <v>78</v>
      </c>
      <c r="AY473" s="240" t="s">
        <v>135</v>
      </c>
    </row>
    <row r="474" s="12" customFormat="1">
      <c r="B474" s="229"/>
      <c r="C474" s="230"/>
      <c r="D474" s="231" t="s">
        <v>144</v>
      </c>
      <c r="E474" s="232" t="s">
        <v>1</v>
      </c>
      <c r="F474" s="233" t="s">
        <v>543</v>
      </c>
      <c r="G474" s="230"/>
      <c r="H474" s="234">
        <v>4.7999999999999998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144</v>
      </c>
      <c r="AU474" s="240" t="s">
        <v>84</v>
      </c>
      <c r="AV474" s="12" t="s">
        <v>84</v>
      </c>
      <c r="AW474" s="12" t="s">
        <v>146</v>
      </c>
      <c r="AX474" s="12" t="s">
        <v>78</v>
      </c>
      <c r="AY474" s="240" t="s">
        <v>135</v>
      </c>
    </row>
    <row r="475" s="12" customFormat="1">
      <c r="B475" s="229"/>
      <c r="C475" s="230"/>
      <c r="D475" s="231" t="s">
        <v>144</v>
      </c>
      <c r="E475" s="232" t="s">
        <v>1</v>
      </c>
      <c r="F475" s="233" t="s">
        <v>544</v>
      </c>
      <c r="G475" s="230"/>
      <c r="H475" s="234">
        <v>51.200000000000003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144</v>
      </c>
      <c r="AU475" s="240" t="s">
        <v>84</v>
      </c>
      <c r="AV475" s="12" t="s">
        <v>84</v>
      </c>
      <c r="AW475" s="12" t="s">
        <v>146</v>
      </c>
      <c r="AX475" s="12" t="s">
        <v>78</v>
      </c>
      <c r="AY475" s="240" t="s">
        <v>135</v>
      </c>
    </row>
    <row r="476" s="12" customFormat="1">
      <c r="B476" s="229"/>
      <c r="C476" s="230"/>
      <c r="D476" s="231" t="s">
        <v>144</v>
      </c>
      <c r="E476" s="232" t="s">
        <v>1</v>
      </c>
      <c r="F476" s="233" t="s">
        <v>545</v>
      </c>
      <c r="G476" s="230"/>
      <c r="H476" s="234">
        <v>51.200000000000003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AT476" s="240" t="s">
        <v>144</v>
      </c>
      <c r="AU476" s="240" t="s">
        <v>84</v>
      </c>
      <c r="AV476" s="12" t="s">
        <v>84</v>
      </c>
      <c r="AW476" s="12" t="s">
        <v>146</v>
      </c>
      <c r="AX476" s="12" t="s">
        <v>78</v>
      </c>
      <c r="AY476" s="240" t="s">
        <v>135</v>
      </c>
    </row>
    <row r="477" s="12" customFormat="1">
      <c r="B477" s="229"/>
      <c r="C477" s="230"/>
      <c r="D477" s="231" t="s">
        <v>144</v>
      </c>
      <c r="E477" s="232" t="s">
        <v>1</v>
      </c>
      <c r="F477" s="233" t="s">
        <v>546</v>
      </c>
      <c r="G477" s="230"/>
      <c r="H477" s="234">
        <v>14.4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144</v>
      </c>
      <c r="AU477" s="240" t="s">
        <v>84</v>
      </c>
      <c r="AV477" s="12" t="s">
        <v>84</v>
      </c>
      <c r="AW477" s="12" t="s">
        <v>146</v>
      </c>
      <c r="AX477" s="12" t="s">
        <v>78</v>
      </c>
      <c r="AY477" s="240" t="s">
        <v>135</v>
      </c>
    </row>
    <row r="478" s="12" customFormat="1">
      <c r="B478" s="229"/>
      <c r="C478" s="230"/>
      <c r="D478" s="231" t="s">
        <v>144</v>
      </c>
      <c r="E478" s="232" t="s">
        <v>1</v>
      </c>
      <c r="F478" s="233" t="s">
        <v>547</v>
      </c>
      <c r="G478" s="230"/>
      <c r="H478" s="234">
        <v>6.5999999999999996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144</v>
      </c>
      <c r="AU478" s="240" t="s">
        <v>84</v>
      </c>
      <c r="AV478" s="12" t="s">
        <v>84</v>
      </c>
      <c r="AW478" s="12" t="s">
        <v>146</v>
      </c>
      <c r="AX478" s="12" t="s">
        <v>78</v>
      </c>
      <c r="AY478" s="240" t="s">
        <v>135</v>
      </c>
    </row>
    <row r="479" s="12" customFormat="1">
      <c r="B479" s="229"/>
      <c r="C479" s="230"/>
      <c r="D479" s="231" t="s">
        <v>144</v>
      </c>
      <c r="E479" s="232" t="s">
        <v>1</v>
      </c>
      <c r="F479" s="233" t="s">
        <v>548</v>
      </c>
      <c r="G479" s="230"/>
      <c r="H479" s="234">
        <v>7.7000000000000002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144</v>
      </c>
      <c r="AU479" s="240" t="s">
        <v>84</v>
      </c>
      <c r="AV479" s="12" t="s">
        <v>84</v>
      </c>
      <c r="AW479" s="12" t="s">
        <v>146</v>
      </c>
      <c r="AX479" s="12" t="s">
        <v>78</v>
      </c>
      <c r="AY479" s="240" t="s">
        <v>135</v>
      </c>
    </row>
    <row r="480" s="12" customFormat="1">
      <c r="B480" s="229"/>
      <c r="C480" s="230"/>
      <c r="D480" s="231" t="s">
        <v>144</v>
      </c>
      <c r="E480" s="232" t="s">
        <v>1</v>
      </c>
      <c r="F480" s="233" t="s">
        <v>549</v>
      </c>
      <c r="G480" s="230"/>
      <c r="H480" s="234">
        <v>1.1000000000000001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144</v>
      </c>
      <c r="AU480" s="240" t="s">
        <v>84</v>
      </c>
      <c r="AV480" s="12" t="s">
        <v>84</v>
      </c>
      <c r="AW480" s="12" t="s">
        <v>146</v>
      </c>
      <c r="AX480" s="12" t="s">
        <v>78</v>
      </c>
      <c r="AY480" s="240" t="s">
        <v>135</v>
      </c>
    </row>
    <row r="481" s="12" customFormat="1">
      <c r="B481" s="229"/>
      <c r="C481" s="230"/>
      <c r="D481" s="231" t="s">
        <v>144</v>
      </c>
      <c r="E481" s="232" t="s">
        <v>1</v>
      </c>
      <c r="F481" s="233" t="s">
        <v>550</v>
      </c>
      <c r="G481" s="230"/>
      <c r="H481" s="234">
        <v>1.1000000000000001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144</v>
      </c>
      <c r="AU481" s="240" t="s">
        <v>84</v>
      </c>
      <c r="AV481" s="12" t="s">
        <v>84</v>
      </c>
      <c r="AW481" s="12" t="s">
        <v>146</v>
      </c>
      <c r="AX481" s="12" t="s">
        <v>78</v>
      </c>
      <c r="AY481" s="240" t="s">
        <v>135</v>
      </c>
    </row>
    <row r="482" s="12" customFormat="1">
      <c r="B482" s="229"/>
      <c r="C482" s="230"/>
      <c r="D482" s="231" t="s">
        <v>144</v>
      </c>
      <c r="E482" s="232" t="s">
        <v>1</v>
      </c>
      <c r="F482" s="233" t="s">
        <v>551</v>
      </c>
      <c r="G482" s="230"/>
      <c r="H482" s="234">
        <v>2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144</v>
      </c>
      <c r="AU482" s="240" t="s">
        <v>84</v>
      </c>
      <c r="AV482" s="12" t="s">
        <v>84</v>
      </c>
      <c r="AW482" s="12" t="s">
        <v>146</v>
      </c>
      <c r="AX482" s="12" t="s">
        <v>78</v>
      </c>
      <c r="AY482" s="240" t="s">
        <v>135</v>
      </c>
    </row>
    <row r="483" s="12" customFormat="1">
      <c r="B483" s="229"/>
      <c r="C483" s="230"/>
      <c r="D483" s="231" t="s">
        <v>144</v>
      </c>
      <c r="E483" s="232" t="s">
        <v>1</v>
      </c>
      <c r="F483" s="233" t="s">
        <v>552</v>
      </c>
      <c r="G483" s="230"/>
      <c r="H483" s="234">
        <v>4.7999999999999998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144</v>
      </c>
      <c r="AU483" s="240" t="s">
        <v>84</v>
      </c>
      <c r="AV483" s="12" t="s">
        <v>84</v>
      </c>
      <c r="AW483" s="12" t="s">
        <v>146</v>
      </c>
      <c r="AX483" s="12" t="s">
        <v>78</v>
      </c>
      <c r="AY483" s="240" t="s">
        <v>135</v>
      </c>
    </row>
    <row r="484" s="12" customFormat="1">
      <c r="B484" s="229"/>
      <c r="C484" s="230"/>
      <c r="D484" s="231" t="s">
        <v>144</v>
      </c>
      <c r="E484" s="232" t="s">
        <v>1</v>
      </c>
      <c r="F484" s="233" t="s">
        <v>553</v>
      </c>
      <c r="G484" s="230"/>
      <c r="H484" s="234">
        <v>40.399999999999999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144</v>
      </c>
      <c r="AU484" s="240" t="s">
        <v>84</v>
      </c>
      <c r="AV484" s="12" t="s">
        <v>84</v>
      </c>
      <c r="AW484" s="12" t="s">
        <v>146</v>
      </c>
      <c r="AX484" s="12" t="s">
        <v>78</v>
      </c>
      <c r="AY484" s="240" t="s">
        <v>135</v>
      </c>
    </row>
    <row r="485" s="12" customFormat="1">
      <c r="B485" s="229"/>
      <c r="C485" s="230"/>
      <c r="D485" s="231" t="s">
        <v>144</v>
      </c>
      <c r="E485" s="232" t="s">
        <v>1</v>
      </c>
      <c r="F485" s="233" t="s">
        <v>554</v>
      </c>
      <c r="G485" s="230"/>
      <c r="H485" s="234">
        <v>80</v>
      </c>
      <c r="I485" s="235"/>
      <c r="J485" s="230"/>
      <c r="K485" s="230"/>
      <c r="L485" s="236"/>
      <c r="M485" s="237"/>
      <c r="N485" s="238"/>
      <c r="O485" s="238"/>
      <c r="P485" s="238"/>
      <c r="Q485" s="238"/>
      <c r="R485" s="238"/>
      <c r="S485" s="238"/>
      <c r="T485" s="239"/>
      <c r="AT485" s="240" t="s">
        <v>144</v>
      </c>
      <c r="AU485" s="240" t="s">
        <v>84</v>
      </c>
      <c r="AV485" s="12" t="s">
        <v>84</v>
      </c>
      <c r="AW485" s="12" t="s">
        <v>146</v>
      </c>
      <c r="AX485" s="12" t="s">
        <v>78</v>
      </c>
      <c r="AY485" s="240" t="s">
        <v>135</v>
      </c>
    </row>
    <row r="486" s="12" customFormat="1">
      <c r="B486" s="229"/>
      <c r="C486" s="230"/>
      <c r="D486" s="231" t="s">
        <v>144</v>
      </c>
      <c r="E486" s="232" t="s">
        <v>1</v>
      </c>
      <c r="F486" s="233" t="s">
        <v>524</v>
      </c>
      <c r="G486" s="230"/>
      <c r="H486" s="234">
        <v>341.5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144</v>
      </c>
      <c r="AU486" s="240" t="s">
        <v>84</v>
      </c>
      <c r="AV486" s="12" t="s">
        <v>84</v>
      </c>
      <c r="AW486" s="12" t="s">
        <v>146</v>
      </c>
      <c r="AX486" s="12" t="s">
        <v>78</v>
      </c>
      <c r="AY486" s="240" t="s">
        <v>135</v>
      </c>
    </row>
    <row r="487" s="13" customFormat="1">
      <c r="B487" s="241"/>
      <c r="C487" s="242"/>
      <c r="D487" s="231" t="s">
        <v>144</v>
      </c>
      <c r="E487" s="243" t="s">
        <v>1</v>
      </c>
      <c r="F487" s="244" t="s">
        <v>149</v>
      </c>
      <c r="G487" s="242"/>
      <c r="H487" s="245">
        <v>663.84739999999999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AT487" s="251" t="s">
        <v>144</v>
      </c>
      <c r="AU487" s="251" t="s">
        <v>84</v>
      </c>
      <c r="AV487" s="13" t="s">
        <v>142</v>
      </c>
      <c r="AW487" s="13" t="s">
        <v>146</v>
      </c>
      <c r="AX487" s="13" t="s">
        <v>21</v>
      </c>
      <c r="AY487" s="251" t="s">
        <v>135</v>
      </c>
    </row>
    <row r="488" s="12" customFormat="1">
      <c r="B488" s="229"/>
      <c r="C488" s="230"/>
      <c r="D488" s="231" t="s">
        <v>144</v>
      </c>
      <c r="E488" s="230"/>
      <c r="F488" s="233" t="s">
        <v>555</v>
      </c>
      <c r="G488" s="230"/>
      <c r="H488" s="234">
        <v>697.03999999999996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144</v>
      </c>
      <c r="AU488" s="240" t="s">
        <v>84</v>
      </c>
      <c r="AV488" s="12" t="s">
        <v>84</v>
      </c>
      <c r="AW488" s="12" t="s">
        <v>4</v>
      </c>
      <c r="AX488" s="12" t="s">
        <v>21</v>
      </c>
      <c r="AY488" s="240" t="s">
        <v>135</v>
      </c>
    </row>
    <row r="489" s="1" customFormat="1" ht="16.5" customHeight="1">
      <c r="B489" s="37"/>
      <c r="C489" s="262" t="s">
        <v>556</v>
      </c>
      <c r="D489" s="262" t="s">
        <v>205</v>
      </c>
      <c r="E489" s="263" t="s">
        <v>557</v>
      </c>
      <c r="F489" s="264" t="s">
        <v>558</v>
      </c>
      <c r="G489" s="265" t="s">
        <v>263</v>
      </c>
      <c r="H489" s="266">
        <v>30.449999999999999</v>
      </c>
      <c r="I489" s="267"/>
      <c r="J489" s="268">
        <f>ROUND(I489*H489,2)</f>
        <v>0</v>
      </c>
      <c r="K489" s="264" t="s">
        <v>141</v>
      </c>
      <c r="L489" s="269"/>
      <c r="M489" s="270" t="s">
        <v>1</v>
      </c>
      <c r="N489" s="271" t="s">
        <v>44</v>
      </c>
      <c r="O489" s="85"/>
      <c r="P489" s="225">
        <f>O489*H489</f>
        <v>0</v>
      </c>
      <c r="Q489" s="225">
        <v>0.00050000000000000001</v>
      </c>
      <c r="R489" s="225">
        <f>Q489*H489</f>
        <v>0.015225000000000001</v>
      </c>
      <c r="S489" s="225">
        <v>0</v>
      </c>
      <c r="T489" s="226">
        <f>S489*H489</f>
        <v>0</v>
      </c>
      <c r="AR489" s="227" t="s">
        <v>183</v>
      </c>
      <c r="AT489" s="227" t="s">
        <v>205</v>
      </c>
      <c r="AU489" s="227" t="s">
        <v>84</v>
      </c>
      <c r="AY489" s="16" t="s">
        <v>135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6" t="s">
        <v>84</v>
      </c>
      <c r="BK489" s="228">
        <f>ROUND(I489*H489,2)</f>
        <v>0</v>
      </c>
      <c r="BL489" s="16" t="s">
        <v>142</v>
      </c>
      <c r="BM489" s="227" t="s">
        <v>559</v>
      </c>
    </row>
    <row r="490" s="12" customFormat="1">
      <c r="B490" s="229"/>
      <c r="C490" s="230"/>
      <c r="D490" s="231" t="s">
        <v>144</v>
      </c>
      <c r="E490" s="232" t="s">
        <v>1</v>
      </c>
      <c r="F490" s="233" t="s">
        <v>560</v>
      </c>
      <c r="G490" s="230"/>
      <c r="H490" s="234">
        <v>29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144</v>
      </c>
      <c r="AU490" s="240" t="s">
        <v>84</v>
      </c>
      <c r="AV490" s="12" t="s">
        <v>84</v>
      </c>
      <c r="AW490" s="12" t="s">
        <v>146</v>
      </c>
      <c r="AX490" s="12" t="s">
        <v>78</v>
      </c>
      <c r="AY490" s="240" t="s">
        <v>135</v>
      </c>
    </row>
    <row r="491" s="13" customFormat="1">
      <c r="B491" s="241"/>
      <c r="C491" s="242"/>
      <c r="D491" s="231" t="s">
        <v>144</v>
      </c>
      <c r="E491" s="243" t="s">
        <v>1</v>
      </c>
      <c r="F491" s="244" t="s">
        <v>149</v>
      </c>
      <c r="G491" s="242"/>
      <c r="H491" s="245">
        <v>29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144</v>
      </c>
      <c r="AU491" s="251" t="s">
        <v>84</v>
      </c>
      <c r="AV491" s="13" t="s">
        <v>142</v>
      </c>
      <c r="AW491" s="13" t="s">
        <v>146</v>
      </c>
      <c r="AX491" s="13" t="s">
        <v>21</v>
      </c>
      <c r="AY491" s="251" t="s">
        <v>135</v>
      </c>
    </row>
    <row r="492" s="12" customFormat="1">
      <c r="B492" s="229"/>
      <c r="C492" s="230"/>
      <c r="D492" s="231" t="s">
        <v>144</v>
      </c>
      <c r="E492" s="230"/>
      <c r="F492" s="233" t="s">
        <v>561</v>
      </c>
      <c r="G492" s="230"/>
      <c r="H492" s="234">
        <v>30.449999999999999</v>
      </c>
      <c r="I492" s="235"/>
      <c r="J492" s="230"/>
      <c r="K492" s="230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144</v>
      </c>
      <c r="AU492" s="240" t="s">
        <v>84</v>
      </c>
      <c r="AV492" s="12" t="s">
        <v>84</v>
      </c>
      <c r="AW492" s="12" t="s">
        <v>4</v>
      </c>
      <c r="AX492" s="12" t="s">
        <v>21</v>
      </c>
      <c r="AY492" s="240" t="s">
        <v>135</v>
      </c>
    </row>
    <row r="493" s="1" customFormat="1" ht="24" customHeight="1">
      <c r="B493" s="37"/>
      <c r="C493" s="262" t="s">
        <v>562</v>
      </c>
      <c r="D493" s="262" t="s">
        <v>205</v>
      </c>
      <c r="E493" s="263" t="s">
        <v>563</v>
      </c>
      <c r="F493" s="264" t="s">
        <v>564</v>
      </c>
      <c r="G493" s="265" t="s">
        <v>263</v>
      </c>
      <c r="H493" s="266">
        <v>1560.4929999999999</v>
      </c>
      <c r="I493" s="267"/>
      <c r="J493" s="268">
        <f>ROUND(I493*H493,2)</f>
        <v>0</v>
      </c>
      <c r="K493" s="264" t="s">
        <v>141</v>
      </c>
      <c r="L493" s="269"/>
      <c r="M493" s="270" t="s">
        <v>1</v>
      </c>
      <c r="N493" s="271" t="s">
        <v>44</v>
      </c>
      <c r="O493" s="85"/>
      <c r="P493" s="225">
        <f>O493*H493</f>
        <v>0</v>
      </c>
      <c r="Q493" s="225">
        <v>4.0000000000000003E-05</v>
      </c>
      <c r="R493" s="225">
        <f>Q493*H493</f>
        <v>0.062419720000000005</v>
      </c>
      <c r="S493" s="225">
        <v>0</v>
      </c>
      <c r="T493" s="226">
        <f>S493*H493</f>
        <v>0</v>
      </c>
      <c r="AR493" s="227" t="s">
        <v>183</v>
      </c>
      <c r="AT493" s="227" t="s">
        <v>205</v>
      </c>
      <c r="AU493" s="227" t="s">
        <v>84</v>
      </c>
      <c r="AY493" s="16" t="s">
        <v>135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6" t="s">
        <v>84</v>
      </c>
      <c r="BK493" s="228">
        <f>ROUND(I493*H493,2)</f>
        <v>0</v>
      </c>
      <c r="BL493" s="16" t="s">
        <v>142</v>
      </c>
      <c r="BM493" s="227" t="s">
        <v>565</v>
      </c>
    </row>
    <row r="494" s="12" customFormat="1">
      <c r="B494" s="229"/>
      <c r="C494" s="230"/>
      <c r="D494" s="231" t="s">
        <v>144</v>
      </c>
      <c r="E494" s="232" t="s">
        <v>1</v>
      </c>
      <c r="F494" s="233" t="s">
        <v>566</v>
      </c>
      <c r="G494" s="230"/>
      <c r="H494" s="234">
        <v>129.59999999999999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144</v>
      </c>
      <c r="AU494" s="240" t="s">
        <v>84</v>
      </c>
      <c r="AV494" s="12" t="s">
        <v>84</v>
      </c>
      <c r="AW494" s="12" t="s">
        <v>146</v>
      </c>
      <c r="AX494" s="12" t="s">
        <v>78</v>
      </c>
      <c r="AY494" s="240" t="s">
        <v>135</v>
      </c>
    </row>
    <row r="495" s="12" customFormat="1">
      <c r="B495" s="229"/>
      <c r="C495" s="230"/>
      <c r="D495" s="231" t="s">
        <v>144</v>
      </c>
      <c r="E495" s="232" t="s">
        <v>1</v>
      </c>
      <c r="F495" s="233" t="s">
        <v>567</v>
      </c>
      <c r="G495" s="230"/>
      <c r="H495" s="234">
        <v>39.564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144</v>
      </c>
      <c r="AU495" s="240" t="s">
        <v>84</v>
      </c>
      <c r="AV495" s="12" t="s">
        <v>84</v>
      </c>
      <c r="AW495" s="12" t="s">
        <v>146</v>
      </c>
      <c r="AX495" s="12" t="s">
        <v>78</v>
      </c>
      <c r="AY495" s="240" t="s">
        <v>135</v>
      </c>
    </row>
    <row r="496" s="12" customFormat="1">
      <c r="B496" s="229"/>
      <c r="C496" s="230"/>
      <c r="D496" s="231" t="s">
        <v>144</v>
      </c>
      <c r="E496" s="232" t="s">
        <v>1</v>
      </c>
      <c r="F496" s="233" t="s">
        <v>568</v>
      </c>
      <c r="G496" s="230"/>
      <c r="H496" s="234">
        <v>22.399999999999999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144</v>
      </c>
      <c r="AU496" s="240" t="s">
        <v>84</v>
      </c>
      <c r="AV496" s="12" t="s">
        <v>84</v>
      </c>
      <c r="AW496" s="12" t="s">
        <v>146</v>
      </c>
      <c r="AX496" s="12" t="s">
        <v>78</v>
      </c>
      <c r="AY496" s="240" t="s">
        <v>135</v>
      </c>
    </row>
    <row r="497" s="12" customFormat="1">
      <c r="B497" s="229"/>
      <c r="C497" s="230"/>
      <c r="D497" s="231" t="s">
        <v>144</v>
      </c>
      <c r="E497" s="232" t="s">
        <v>1</v>
      </c>
      <c r="F497" s="233" t="s">
        <v>569</v>
      </c>
      <c r="G497" s="230"/>
      <c r="H497" s="234">
        <v>665.60000000000002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144</v>
      </c>
      <c r="AU497" s="240" t="s">
        <v>84</v>
      </c>
      <c r="AV497" s="12" t="s">
        <v>84</v>
      </c>
      <c r="AW497" s="12" t="s">
        <v>146</v>
      </c>
      <c r="AX497" s="12" t="s">
        <v>78</v>
      </c>
      <c r="AY497" s="240" t="s">
        <v>135</v>
      </c>
    </row>
    <row r="498" s="12" customFormat="1">
      <c r="B498" s="229"/>
      <c r="C498" s="230"/>
      <c r="D498" s="231" t="s">
        <v>144</v>
      </c>
      <c r="E498" s="232" t="s">
        <v>1</v>
      </c>
      <c r="F498" s="233" t="s">
        <v>570</v>
      </c>
      <c r="G498" s="230"/>
      <c r="H498" s="234">
        <v>286.72000000000003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144</v>
      </c>
      <c r="AU498" s="240" t="s">
        <v>84</v>
      </c>
      <c r="AV498" s="12" t="s">
        <v>84</v>
      </c>
      <c r="AW498" s="12" t="s">
        <v>146</v>
      </c>
      <c r="AX498" s="12" t="s">
        <v>78</v>
      </c>
      <c r="AY498" s="240" t="s">
        <v>135</v>
      </c>
    </row>
    <row r="499" s="12" customFormat="1">
      <c r="B499" s="229"/>
      <c r="C499" s="230"/>
      <c r="D499" s="231" t="s">
        <v>144</v>
      </c>
      <c r="E499" s="232" t="s">
        <v>1</v>
      </c>
      <c r="F499" s="233" t="s">
        <v>571</v>
      </c>
      <c r="G499" s="230"/>
      <c r="H499" s="234">
        <v>86.400000000000006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144</v>
      </c>
      <c r="AU499" s="240" t="s">
        <v>84</v>
      </c>
      <c r="AV499" s="12" t="s">
        <v>84</v>
      </c>
      <c r="AW499" s="12" t="s">
        <v>146</v>
      </c>
      <c r="AX499" s="12" t="s">
        <v>78</v>
      </c>
      <c r="AY499" s="240" t="s">
        <v>135</v>
      </c>
    </row>
    <row r="500" s="12" customFormat="1">
      <c r="B500" s="229"/>
      <c r="C500" s="230"/>
      <c r="D500" s="231" t="s">
        <v>144</v>
      </c>
      <c r="E500" s="232" t="s">
        <v>1</v>
      </c>
      <c r="F500" s="233" t="s">
        <v>572</v>
      </c>
      <c r="G500" s="230"/>
      <c r="H500" s="234">
        <v>63.600000000000001</v>
      </c>
      <c r="I500" s="235"/>
      <c r="J500" s="230"/>
      <c r="K500" s="230"/>
      <c r="L500" s="236"/>
      <c r="M500" s="237"/>
      <c r="N500" s="238"/>
      <c r="O500" s="238"/>
      <c r="P500" s="238"/>
      <c r="Q500" s="238"/>
      <c r="R500" s="238"/>
      <c r="S500" s="238"/>
      <c r="T500" s="239"/>
      <c r="AT500" s="240" t="s">
        <v>144</v>
      </c>
      <c r="AU500" s="240" t="s">
        <v>84</v>
      </c>
      <c r="AV500" s="12" t="s">
        <v>84</v>
      </c>
      <c r="AW500" s="12" t="s">
        <v>146</v>
      </c>
      <c r="AX500" s="12" t="s">
        <v>78</v>
      </c>
      <c r="AY500" s="240" t="s">
        <v>135</v>
      </c>
    </row>
    <row r="501" s="12" customFormat="1">
      <c r="B501" s="229"/>
      <c r="C501" s="230"/>
      <c r="D501" s="231" t="s">
        <v>144</v>
      </c>
      <c r="E501" s="232" t="s">
        <v>1</v>
      </c>
      <c r="F501" s="233" t="s">
        <v>573</v>
      </c>
      <c r="G501" s="230"/>
      <c r="H501" s="234">
        <v>74.200000000000003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144</v>
      </c>
      <c r="AU501" s="240" t="s">
        <v>84</v>
      </c>
      <c r="AV501" s="12" t="s">
        <v>84</v>
      </c>
      <c r="AW501" s="12" t="s">
        <v>146</v>
      </c>
      <c r="AX501" s="12" t="s">
        <v>78</v>
      </c>
      <c r="AY501" s="240" t="s">
        <v>135</v>
      </c>
    </row>
    <row r="502" s="12" customFormat="1">
      <c r="B502" s="229"/>
      <c r="C502" s="230"/>
      <c r="D502" s="231" t="s">
        <v>144</v>
      </c>
      <c r="E502" s="232" t="s">
        <v>1</v>
      </c>
      <c r="F502" s="233" t="s">
        <v>574</v>
      </c>
      <c r="G502" s="230"/>
      <c r="H502" s="234">
        <v>11.199999999999999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144</v>
      </c>
      <c r="AU502" s="240" t="s">
        <v>84</v>
      </c>
      <c r="AV502" s="12" t="s">
        <v>84</v>
      </c>
      <c r="AW502" s="12" t="s">
        <v>146</v>
      </c>
      <c r="AX502" s="12" t="s">
        <v>78</v>
      </c>
      <c r="AY502" s="240" t="s">
        <v>135</v>
      </c>
    </row>
    <row r="503" s="12" customFormat="1">
      <c r="B503" s="229"/>
      <c r="C503" s="230"/>
      <c r="D503" s="231" t="s">
        <v>144</v>
      </c>
      <c r="E503" s="232" t="s">
        <v>1</v>
      </c>
      <c r="F503" s="233" t="s">
        <v>575</v>
      </c>
      <c r="G503" s="230"/>
      <c r="H503" s="234">
        <v>11.199999999999999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144</v>
      </c>
      <c r="AU503" s="240" t="s">
        <v>84</v>
      </c>
      <c r="AV503" s="12" t="s">
        <v>84</v>
      </c>
      <c r="AW503" s="12" t="s">
        <v>146</v>
      </c>
      <c r="AX503" s="12" t="s">
        <v>78</v>
      </c>
      <c r="AY503" s="240" t="s">
        <v>135</v>
      </c>
    </row>
    <row r="504" s="12" customFormat="1">
      <c r="B504" s="229"/>
      <c r="C504" s="230"/>
      <c r="D504" s="231" t="s">
        <v>144</v>
      </c>
      <c r="E504" s="232" t="s">
        <v>1</v>
      </c>
      <c r="F504" s="233" t="s">
        <v>576</v>
      </c>
      <c r="G504" s="230"/>
      <c r="H504" s="234">
        <v>13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144</v>
      </c>
      <c r="AU504" s="240" t="s">
        <v>84</v>
      </c>
      <c r="AV504" s="12" t="s">
        <v>84</v>
      </c>
      <c r="AW504" s="12" t="s">
        <v>146</v>
      </c>
      <c r="AX504" s="12" t="s">
        <v>78</v>
      </c>
      <c r="AY504" s="240" t="s">
        <v>135</v>
      </c>
    </row>
    <row r="505" s="12" customFormat="1">
      <c r="B505" s="229"/>
      <c r="C505" s="230"/>
      <c r="D505" s="231" t="s">
        <v>144</v>
      </c>
      <c r="E505" s="232" t="s">
        <v>1</v>
      </c>
      <c r="F505" s="233" t="s">
        <v>577</v>
      </c>
      <c r="G505" s="230"/>
      <c r="H505" s="234">
        <v>26.800000000000001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144</v>
      </c>
      <c r="AU505" s="240" t="s">
        <v>84</v>
      </c>
      <c r="AV505" s="12" t="s">
        <v>84</v>
      </c>
      <c r="AW505" s="12" t="s">
        <v>146</v>
      </c>
      <c r="AX505" s="12" t="s">
        <v>78</v>
      </c>
      <c r="AY505" s="240" t="s">
        <v>135</v>
      </c>
    </row>
    <row r="506" s="12" customFormat="1">
      <c r="B506" s="229"/>
      <c r="C506" s="230"/>
      <c r="D506" s="231" t="s">
        <v>144</v>
      </c>
      <c r="E506" s="232" t="s">
        <v>1</v>
      </c>
      <c r="F506" s="233" t="s">
        <v>578</v>
      </c>
      <c r="G506" s="230"/>
      <c r="H506" s="234">
        <v>55.899999999999999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144</v>
      </c>
      <c r="AU506" s="240" t="s">
        <v>84</v>
      </c>
      <c r="AV506" s="12" t="s">
        <v>84</v>
      </c>
      <c r="AW506" s="12" t="s">
        <v>146</v>
      </c>
      <c r="AX506" s="12" t="s">
        <v>78</v>
      </c>
      <c r="AY506" s="240" t="s">
        <v>135</v>
      </c>
    </row>
    <row r="507" s="13" customFormat="1">
      <c r="B507" s="241"/>
      <c r="C507" s="242"/>
      <c r="D507" s="231" t="s">
        <v>144</v>
      </c>
      <c r="E507" s="243" t="s">
        <v>1</v>
      </c>
      <c r="F507" s="244" t="s">
        <v>149</v>
      </c>
      <c r="G507" s="242"/>
      <c r="H507" s="245">
        <v>1486.184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AT507" s="251" t="s">
        <v>144</v>
      </c>
      <c r="AU507" s="251" t="s">
        <v>84</v>
      </c>
      <c r="AV507" s="13" t="s">
        <v>142</v>
      </c>
      <c r="AW507" s="13" t="s">
        <v>146</v>
      </c>
      <c r="AX507" s="13" t="s">
        <v>21</v>
      </c>
      <c r="AY507" s="251" t="s">
        <v>135</v>
      </c>
    </row>
    <row r="508" s="12" customFormat="1">
      <c r="B508" s="229"/>
      <c r="C508" s="230"/>
      <c r="D508" s="231" t="s">
        <v>144</v>
      </c>
      <c r="E508" s="230"/>
      <c r="F508" s="233" t="s">
        <v>579</v>
      </c>
      <c r="G508" s="230"/>
      <c r="H508" s="234">
        <v>1560.4929999999999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144</v>
      </c>
      <c r="AU508" s="240" t="s">
        <v>84</v>
      </c>
      <c r="AV508" s="12" t="s">
        <v>84</v>
      </c>
      <c r="AW508" s="12" t="s">
        <v>4</v>
      </c>
      <c r="AX508" s="12" t="s">
        <v>21</v>
      </c>
      <c r="AY508" s="240" t="s">
        <v>135</v>
      </c>
    </row>
    <row r="509" s="1" customFormat="1" ht="36" customHeight="1">
      <c r="B509" s="37"/>
      <c r="C509" s="216" t="s">
        <v>580</v>
      </c>
      <c r="D509" s="216" t="s">
        <v>137</v>
      </c>
      <c r="E509" s="217" t="s">
        <v>581</v>
      </c>
      <c r="F509" s="218" t="s">
        <v>582</v>
      </c>
      <c r="G509" s="219" t="s">
        <v>140</v>
      </c>
      <c r="H509" s="220">
        <v>1432.884</v>
      </c>
      <c r="I509" s="221"/>
      <c r="J509" s="222">
        <f>ROUND(I509*H509,2)</f>
        <v>0</v>
      </c>
      <c r="K509" s="218" t="s">
        <v>141</v>
      </c>
      <c r="L509" s="42"/>
      <c r="M509" s="223" t="s">
        <v>1</v>
      </c>
      <c r="N509" s="224" t="s">
        <v>44</v>
      </c>
      <c r="O509" s="85"/>
      <c r="P509" s="225">
        <f>O509*H509</f>
        <v>0</v>
      </c>
      <c r="Q509" s="225">
        <v>0.01255</v>
      </c>
      <c r="R509" s="225">
        <f>Q509*H509</f>
        <v>17.982694200000001</v>
      </c>
      <c r="S509" s="225">
        <v>0</v>
      </c>
      <c r="T509" s="226">
        <f>S509*H509</f>
        <v>0</v>
      </c>
      <c r="AR509" s="227" t="s">
        <v>142</v>
      </c>
      <c r="AT509" s="227" t="s">
        <v>137</v>
      </c>
      <c r="AU509" s="227" t="s">
        <v>84</v>
      </c>
      <c r="AY509" s="16" t="s">
        <v>135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6" t="s">
        <v>84</v>
      </c>
      <c r="BK509" s="228">
        <f>ROUND(I509*H509,2)</f>
        <v>0</v>
      </c>
      <c r="BL509" s="16" t="s">
        <v>142</v>
      </c>
      <c r="BM509" s="227" t="s">
        <v>583</v>
      </c>
    </row>
    <row r="510" s="12" customFormat="1">
      <c r="B510" s="229"/>
      <c r="C510" s="230"/>
      <c r="D510" s="231" t="s">
        <v>144</v>
      </c>
      <c r="E510" s="232" t="s">
        <v>1</v>
      </c>
      <c r="F510" s="233" t="s">
        <v>584</v>
      </c>
      <c r="G510" s="230"/>
      <c r="H510" s="234">
        <v>542.47000000000003</v>
      </c>
      <c r="I510" s="235"/>
      <c r="J510" s="230"/>
      <c r="K510" s="230"/>
      <c r="L510" s="236"/>
      <c r="M510" s="237"/>
      <c r="N510" s="238"/>
      <c r="O510" s="238"/>
      <c r="P510" s="238"/>
      <c r="Q510" s="238"/>
      <c r="R510" s="238"/>
      <c r="S510" s="238"/>
      <c r="T510" s="239"/>
      <c r="AT510" s="240" t="s">
        <v>144</v>
      </c>
      <c r="AU510" s="240" t="s">
        <v>84</v>
      </c>
      <c r="AV510" s="12" t="s">
        <v>84</v>
      </c>
      <c r="AW510" s="12" t="s">
        <v>146</v>
      </c>
      <c r="AX510" s="12" t="s">
        <v>78</v>
      </c>
      <c r="AY510" s="240" t="s">
        <v>135</v>
      </c>
    </row>
    <row r="511" s="12" customFormat="1">
      <c r="B511" s="229"/>
      <c r="C511" s="230"/>
      <c r="D511" s="231" t="s">
        <v>144</v>
      </c>
      <c r="E511" s="232" t="s">
        <v>1</v>
      </c>
      <c r="F511" s="233" t="s">
        <v>585</v>
      </c>
      <c r="G511" s="230"/>
      <c r="H511" s="234">
        <v>620.93124999999998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144</v>
      </c>
      <c r="AU511" s="240" t="s">
        <v>84</v>
      </c>
      <c r="AV511" s="12" t="s">
        <v>84</v>
      </c>
      <c r="AW511" s="12" t="s">
        <v>146</v>
      </c>
      <c r="AX511" s="12" t="s">
        <v>78</v>
      </c>
      <c r="AY511" s="240" t="s">
        <v>135</v>
      </c>
    </row>
    <row r="512" s="12" customFormat="1">
      <c r="B512" s="229"/>
      <c r="C512" s="230"/>
      <c r="D512" s="231" t="s">
        <v>144</v>
      </c>
      <c r="E512" s="232" t="s">
        <v>1</v>
      </c>
      <c r="F512" s="233" t="s">
        <v>586</v>
      </c>
      <c r="G512" s="230"/>
      <c r="H512" s="234">
        <v>126.5612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144</v>
      </c>
      <c r="AU512" s="240" t="s">
        <v>84</v>
      </c>
      <c r="AV512" s="12" t="s">
        <v>84</v>
      </c>
      <c r="AW512" s="12" t="s">
        <v>146</v>
      </c>
      <c r="AX512" s="12" t="s">
        <v>78</v>
      </c>
      <c r="AY512" s="240" t="s">
        <v>135</v>
      </c>
    </row>
    <row r="513" s="12" customFormat="1">
      <c r="B513" s="229"/>
      <c r="C513" s="230"/>
      <c r="D513" s="231" t="s">
        <v>144</v>
      </c>
      <c r="E513" s="232" t="s">
        <v>1</v>
      </c>
      <c r="F513" s="233" t="s">
        <v>587</v>
      </c>
      <c r="G513" s="230"/>
      <c r="H513" s="234">
        <v>142.92160000000001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144</v>
      </c>
      <c r="AU513" s="240" t="s">
        <v>84</v>
      </c>
      <c r="AV513" s="12" t="s">
        <v>84</v>
      </c>
      <c r="AW513" s="12" t="s">
        <v>146</v>
      </c>
      <c r="AX513" s="12" t="s">
        <v>78</v>
      </c>
      <c r="AY513" s="240" t="s">
        <v>135</v>
      </c>
    </row>
    <row r="514" s="13" customFormat="1">
      <c r="B514" s="241"/>
      <c r="C514" s="242"/>
      <c r="D514" s="231" t="s">
        <v>144</v>
      </c>
      <c r="E514" s="243" t="s">
        <v>1</v>
      </c>
      <c r="F514" s="244" t="s">
        <v>149</v>
      </c>
      <c r="G514" s="242"/>
      <c r="H514" s="245">
        <v>1432.8840499999999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AT514" s="251" t="s">
        <v>144</v>
      </c>
      <c r="AU514" s="251" t="s">
        <v>84</v>
      </c>
      <c r="AV514" s="13" t="s">
        <v>142</v>
      </c>
      <c r="AW514" s="13" t="s">
        <v>146</v>
      </c>
      <c r="AX514" s="13" t="s">
        <v>21</v>
      </c>
      <c r="AY514" s="251" t="s">
        <v>135</v>
      </c>
    </row>
    <row r="515" s="1" customFormat="1" ht="16.5" customHeight="1">
      <c r="B515" s="37"/>
      <c r="C515" s="216" t="s">
        <v>588</v>
      </c>
      <c r="D515" s="216" t="s">
        <v>137</v>
      </c>
      <c r="E515" s="217" t="s">
        <v>589</v>
      </c>
      <c r="F515" s="218" t="s">
        <v>590</v>
      </c>
      <c r="G515" s="219" t="s">
        <v>259</v>
      </c>
      <c r="H515" s="220">
        <v>5</v>
      </c>
      <c r="I515" s="221"/>
      <c r="J515" s="222">
        <f>ROUND(I515*H515,2)</f>
        <v>0</v>
      </c>
      <c r="K515" s="218" t="s">
        <v>1</v>
      </c>
      <c r="L515" s="42"/>
      <c r="M515" s="223" t="s">
        <v>1</v>
      </c>
      <c r="N515" s="224" t="s">
        <v>44</v>
      </c>
      <c r="O515" s="85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AR515" s="227" t="s">
        <v>142</v>
      </c>
      <c r="AT515" s="227" t="s">
        <v>137</v>
      </c>
      <c r="AU515" s="227" t="s">
        <v>84</v>
      </c>
      <c r="AY515" s="16" t="s">
        <v>135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6" t="s">
        <v>84</v>
      </c>
      <c r="BK515" s="228">
        <f>ROUND(I515*H515,2)</f>
        <v>0</v>
      </c>
      <c r="BL515" s="16" t="s">
        <v>142</v>
      </c>
      <c r="BM515" s="227" t="s">
        <v>591</v>
      </c>
    </row>
    <row r="516" s="12" customFormat="1">
      <c r="B516" s="229"/>
      <c r="C516" s="230"/>
      <c r="D516" s="231" t="s">
        <v>144</v>
      </c>
      <c r="E516" s="232" t="s">
        <v>1</v>
      </c>
      <c r="F516" s="233" t="s">
        <v>170</v>
      </c>
      <c r="G516" s="230"/>
      <c r="H516" s="234">
        <v>5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144</v>
      </c>
      <c r="AU516" s="240" t="s">
        <v>84</v>
      </c>
      <c r="AV516" s="12" t="s">
        <v>84</v>
      </c>
      <c r="AW516" s="12" t="s">
        <v>146</v>
      </c>
      <c r="AX516" s="12" t="s">
        <v>78</v>
      </c>
      <c r="AY516" s="240" t="s">
        <v>135</v>
      </c>
    </row>
    <row r="517" s="13" customFormat="1">
      <c r="B517" s="241"/>
      <c r="C517" s="242"/>
      <c r="D517" s="231" t="s">
        <v>144</v>
      </c>
      <c r="E517" s="243" t="s">
        <v>1</v>
      </c>
      <c r="F517" s="244" t="s">
        <v>149</v>
      </c>
      <c r="G517" s="242"/>
      <c r="H517" s="245">
        <v>5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144</v>
      </c>
      <c r="AU517" s="251" t="s">
        <v>84</v>
      </c>
      <c r="AV517" s="13" t="s">
        <v>142</v>
      </c>
      <c r="AW517" s="13" t="s">
        <v>146</v>
      </c>
      <c r="AX517" s="13" t="s">
        <v>21</v>
      </c>
      <c r="AY517" s="251" t="s">
        <v>135</v>
      </c>
    </row>
    <row r="518" s="1" customFormat="1" ht="36" customHeight="1">
      <c r="B518" s="37"/>
      <c r="C518" s="216" t="s">
        <v>592</v>
      </c>
      <c r="D518" s="216" t="s">
        <v>137</v>
      </c>
      <c r="E518" s="217" t="s">
        <v>593</v>
      </c>
      <c r="F518" s="218" t="s">
        <v>594</v>
      </c>
      <c r="G518" s="219" t="s">
        <v>140</v>
      </c>
      <c r="H518" s="220">
        <v>44.634</v>
      </c>
      <c r="I518" s="221"/>
      <c r="J518" s="222">
        <f>ROUND(I518*H518,2)</f>
        <v>0</v>
      </c>
      <c r="K518" s="218" t="s">
        <v>141</v>
      </c>
      <c r="L518" s="42"/>
      <c r="M518" s="223" t="s">
        <v>1</v>
      </c>
      <c r="N518" s="224" t="s">
        <v>44</v>
      </c>
      <c r="O518" s="85"/>
      <c r="P518" s="225">
        <f>O518*H518</f>
        <v>0</v>
      </c>
      <c r="Q518" s="225">
        <v>0.00628</v>
      </c>
      <c r="R518" s="225">
        <f>Q518*H518</f>
        <v>0.28030152000000003</v>
      </c>
      <c r="S518" s="225">
        <v>0</v>
      </c>
      <c r="T518" s="226">
        <f>S518*H518</f>
        <v>0</v>
      </c>
      <c r="AR518" s="227" t="s">
        <v>142</v>
      </c>
      <c r="AT518" s="227" t="s">
        <v>137</v>
      </c>
      <c r="AU518" s="227" t="s">
        <v>84</v>
      </c>
      <c r="AY518" s="16" t="s">
        <v>135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6" t="s">
        <v>84</v>
      </c>
      <c r="BK518" s="228">
        <f>ROUND(I518*H518,2)</f>
        <v>0</v>
      </c>
      <c r="BL518" s="16" t="s">
        <v>142</v>
      </c>
      <c r="BM518" s="227" t="s">
        <v>595</v>
      </c>
    </row>
    <row r="519" s="12" customFormat="1">
      <c r="B519" s="229"/>
      <c r="C519" s="230"/>
      <c r="D519" s="231" t="s">
        <v>144</v>
      </c>
      <c r="E519" s="232" t="s">
        <v>1</v>
      </c>
      <c r="F519" s="233" t="s">
        <v>596</v>
      </c>
      <c r="G519" s="230"/>
      <c r="H519" s="234">
        <v>19.949999999999999</v>
      </c>
      <c r="I519" s="235"/>
      <c r="J519" s="230"/>
      <c r="K519" s="230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144</v>
      </c>
      <c r="AU519" s="240" t="s">
        <v>84</v>
      </c>
      <c r="AV519" s="12" t="s">
        <v>84</v>
      </c>
      <c r="AW519" s="12" t="s">
        <v>146</v>
      </c>
      <c r="AX519" s="12" t="s">
        <v>78</v>
      </c>
      <c r="AY519" s="240" t="s">
        <v>135</v>
      </c>
    </row>
    <row r="520" s="12" customFormat="1">
      <c r="B520" s="229"/>
      <c r="C520" s="230"/>
      <c r="D520" s="231" t="s">
        <v>144</v>
      </c>
      <c r="E520" s="232" t="s">
        <v>1</v>
      </c>
      <c r="F520" s="233" t="s">
        <v>597</v>
      </c>
      <c r="G520" s="230"/>
      <c r="H520" s="234">
        <v>20.513999999999999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144</v>
      </c>
      <c r="AU520" s="240" t="s">
        <v>84</v>
      </c>
      <c r="AV520" s="12" t="s">
        <v>84</v>
      </c>
      <c r="AW520" s="12" t="s">
        <v>146</v>
      </c>
      <c r="AX520" s="12" t="s">
        <v>78</v>
      </c>
      <c r="AY520" s="240" t="s">
        <v>135</v>
      </c>
    </row>
    <row r="521" s="12" customFormat="1">
      <c r="B521" s="229"/>
      <c r="C521" s="230"/>
      <c r="D521" s="231" t="s">
        <v>144</v>
      </c>
      <c r="E521" s="232" t="s">
        <v>1</v>
      </c>
      <c r="F521" s="233" t="s">
        <v>598</v>
      </c>
      <c r="G521" s="230"/>
      <c r="H521" s="234">
        <v>2.6324999999999998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144</v>
      </c>
      <c r="AU521" s="240" t="s">
        <v>84</v>
      </c>
      <c r="AV521" s="12" t="s">
        <v>84</v>
      </c>
      <c r="AW521" s="12" t="s">
        <v>146</v>
      </c>
      <c r="AX521" s="12" t="s">
        <v>78</v>
      </c>
      <c r="AY521" s="240" t="s">
        <v>135</v>
      </c>
    </row>
    <row r="522" s="12" customFormat="1">
      <c r="B522" s="229"/>
      <c r="C522" s="230"/>
      <c r="D522" s="231" t="s">
        <v>144</v>
      </c>
      <c r="E522" s="232" t="s">
        <v>1</v>
      </c>
      <c r="F522" s="233" t="s">
        <v>599</v>
      </c>
      <c r="G522" s="230"/>
      <c r="H522" s="234">
        <v>1.5375000000000001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144</v>
      </c>
      <c r="AU522" s="240" t="s">
        <v>84</v>
      </c>
      <c r="AV522" s="12" t="s">
        <v>84</v>
      </c>
      <c r="AW522" s="12" t="s">
        <v>146</v>
      </c>
      <c r="AX522" s="12" t="s">
        <v>78</v>
      </c>
      <c r="AY522" s="240" t="s">
        <v>135</v>
      </c>
    </row>
    <row r="523" s="13" customFormat="1">
      <c r="B523" s="241"/>
      <c r="C523" s="242"/>
      <c r="D523" s="231" t="s">
        <v>144</v>
      </c>
      <c r="E523" s="243" t="s">
        <v>1</v>
      </c>
      <c r="F523" s="244" t="s">
        <v>149</v>
      </c>
      <c r="G523" s="242"/>
      <c r="H523" s="245">
        <v>44.634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AT523" s="251" t="s">
        <v>144</v>
      </c>
      <c r="AU523" s="251" t="s">
        <v>84</v>
      </c>
      <c r="AV523" s="13" t="s">
        <v>142</v>
      </c>
      <c r="AW523" s="13" t="s">
        <v>146</v>
      </c>
      <c r="AX523" s="13" t="s">
        <v>21</v>
      </c>
      <c r="AY523" s="251" t="s">
        <v>135</v>
      </c>
    </row>
    <row r="524" s="1" customFormat="1" ht="36" customHeight="1">
      <c r="B524" s="37"/>
      <c r="C524" s="216" t="s">
        <v>600</v>
      </c>
      <c r="D524" s="216" t="s">
        <v>137</v>
      </c>
      <c r="E524" s="217" t="s">
        <v>601</v>
      </c>
      <c r="F524" s="218" t="s">
        <v>602</v>
      </c>
      <c r="G524" s="219" t="s">
        <v>140</v>
      </c>
      <c r="H524" s="220">
        <v>1735.03</v>
      </c>
      <c r="I524" s="221"/>
      <c r="J524" s="222">
        <f>ROUND(I524*H524,2)</f>
        <v>0</v>
      </c>
      <c r="K524" s="218" t="s">
        <v>141</v>
      </c>
      <c r="L524" s="42"/>
      <c r="M524" s="223" t="s">
        <v>1</v>
      </c>
      <c r="N524" s="224" t="s">
        <v>44</v>
      </c>
      <c r="O524" s="85"/>
      <c r="P524" s="225">
        <f>O524*H524</f>
        <v>0</v>
      </c>
      <c r="Q524" s="225">
        <v>0.00348</v>
      </c>
      <c r="R524" s="225">
        <f>Q524*H524</f>
        <v>6.0379043999999995</v>
      </c>
      <c r="S524" s="225">
        <v>0</v>
      </c>
      <c r="T524" s="226">
        <f>S524*H524</f>
        <v>0</v>
      </c>
      <c r="AR524" s="227" t="s">
        <v>142</v>
      </c>
      <c r="AT524" s="227" t="s">
        <v>137</v>
      </c>
      <c r="AU524" s="227" t="s">
        <v>84</v>
      </c>
      <c r="AY524" s="16" t="s">
        <v>135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6" t="s">
        <v>84</v>
      </c>
      <c r="BK524" s="228">
        <f>ROUND(I524*H524,2)</f>
        <v>0</v>
      </c>
      <c r="BL524" s="16" t="s">
        <v>142</v>
      </c>
      <c r="BM524" s="227" t="s">
        <v>603</v>
      </c>
    </row>
    <row r="525" s="12" customFormat="1">
      <c r="B525" s="229"/>
      <c r="C525" s="230"/>
      <c r="D525" s="231" t="s">
        <v>144</v>
      </c>
      <c r="E525" s="232" t="s">
        <v>1</v>
      </c>
      <c r="F525" s="233" t="s">
        <v>604</v>
      </c>
      <c r="G525" s="230"/>
      <c r="H525" s="234">
        <v>1398.5229999999999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144</v>
      </c>
      <c r="AU525" s="240" t="s">
        <v>84</v>
      </c>
      <c r="AV525" s="12" t="s">
        <v>84</v>
      </c>
      <c r="AW525" s="12" t="s">
        <v>146</v>
      </c>
      <c r="AX525" s="12" t="s">
        <v>78</v>
      </c>
      <c r="AY525" s="240" t="s">
        <v>135</v>
      </c>
    </row>
    <row r="526" s="12" customFormat="1">
      <c r="B526" s="229"/>
      <c r="C526" s="230"/>
      <c r="D526" s="231" t="s">
        <v>144</v>
      </c>
      <c r="E526" s="232" t="s">
        <v>1</v>
      </c>
      <c r="F526" s="233" t="s">
        <v>605</v>
      </c>
      <c r="G526" s="230"/>
      <c r="H526" s="234">
        <v>103.176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144</v>
      </c>
      <c r="AU526" s="240" t="s">
        <v>84</v>
      </c>
      <c r="AV526" s="12" t="s">
        <v>84</v>
      </c>
      <c r="AW526" s="12" t="s">
        <v>146</v>
      </c>
      <c r="AX526" s="12" t="s">
        <v>78</v>
      </c>
      <c r="AY526" s="240" t="s">
        <v>135</v>
      </c>
    </row>
    <row r="527" s="12" customFormat="1">
      <c r="B527" s="229"/>
      <c r="C527" s="230"/>
      <c r="D527" s="231" t="s">
        <v>144</v>
      </c>
      <c r="E527" s="232" t="s">
        <v>1</v>
      </c>
      <c r="F527" s="233" t="s">
        <v>606</v>
      </c>
      <c r="G527" s="230"/>
      <c r="H527" s="234">
        <v>19.260000000000002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144</v>
      </c>
      <c r="AU527" s="240" t="s">
        <v>84</v>
      </c>
      <c r="AV527" s="12" t="s">
        <v>84</v>
      </c>
      <c r="AW527" s="12" t="s">
        <v>146</v>
      </c>
      <c r="AX527" s="12" t="s">
        <v>78</v>
      </c>
      <c r="AY527" s="240" t="s">
        <v>135</v>
      </c>
    </row>
    <row r="528" s="12" customFormat="1">
      <c r="B528" s="229"/>
      <c r="C528" s="230"/>
      <c r="D528" s="231" t="s">
        <v>144</v>
      </c>
      <c r="E528" s="232" t="s">
        <v>1</v>
      </c>
      <c r="F528" s="233" t="s">
        <v>607</v>
      </c>
      <c r="G528" s="230"/>
      <c r="H528" s="234">
        <v>214.071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144</v>
      </c>
      <c r="AU528" s="240" t="s">
        <v>84</v>
      </c>
      <c r="AV528" s="12" t="s">
        <v>84</v>
      </c>
      <c r="AW528" s="12" t="s">
        <v>146</v>
      </c>
      <c r="AX528" s="12" t="s">
        <v>78</v>
      </c>
      <c r="AY528" s="240" t="s">
        <v>135</v>
      </c>
    </row>
    <row r="529" s="13" customFormat="1">
      <c r="B529" s="241"/>
      <c r="C529" s="242"/>
      <c r="D529" s="231" t="s">
        <v>144</v>
      </c>
      <c r="E529" s="243" t="s">
        <v>1</v>
      </c>
      <c r="F529" s="244" t="s">
        <v>149</v>
      </c>
      <c r="G529" s="242"/>
      <c r="H529" s="245">
        <v>1735.03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AT529" s="251" t="s">
        <v>144</v>
      </c>
      <c r="AU529" s="251" t="s">
        <v>84</v>
      </c>
      <c r="AV529" s="13" t="s">
        <v>142</v>
      </c>
      <c r="AW529" s="13" t="s">
        <v>146</v>
      </c>
      <c r="AX529" s="13" t="s">
        <v>21</v>
      </c>
      <c r="AY529" s="251" t="s">
        <v>135</v>
      </c>
    </row>
    <row r="530" s="1" customFormat="1" ht="24" customHeight="1">
      <c r="B530" s="37"/>
      <c r="C530" s="216" t="s">
        <v>608</v>
      </c>
      <c r="D530" s="216" t="s">
        <v>137</v>
      </c>
      <c r="E530" s="217" t="s">
        <v>609</v>
      </c>
      <c r="F530" s="218" t="s">
        <v>610</v>
      </c>
      <c r="G530" s="219" t="s">
        <v>140</v>
      </c>
      <c r="H530" s="220">
        <v>722.23099999999999</v>
      </c>
      <c r="I530" s="221"/>
      <c r="J530" s="222">
        <f>ROUND(I530*H530,2)</f>
        <v>0</v>
      </c>
      <c r="K530" s="218" t="s">
        <v>1</v>
      </c>
      <c r="L530" s="42"/>
      <c r="M530" s="223" t="s">
        <v>1</v>
      </c>
      <c r="N530" s="224" t="s">
        <v>44</v>
      </c>
      <c r="O530" s="85"/>
      <c r="P530" s="225">
        <f>O530*H530</f>
        <v>0</v>
      </c>
      <c r="Q530" s="225">
        <v>0.00012</v>
      </c>
      <c r="R530" s="225">
        <f>Q530*H530</f>
        <v>0.086667720000000004</v>
      </c>
      <c r="S530" s="225">
        <v>0</v>
      </c>
      <c r="T530" s="226">
        <f>S530*H530</f>
        <v>0</v>
      </c>
      <c r="AR530" s="227" t="s">
        <v>142</v>
      </c>
      <c r="AT530" s="227" t="s">
        <v>137</v>
      </c>
      <c r="AU530" s="227" t="s">
        <v>84</v>
      </c>
      <c r="AY530" s="16" t="s">
        <v>135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6" t="s">
        <v>84</v>
      </c>
      <c r="BK530" s="228">
        <f>ROUND(I530*H530,2)</f>
        <v>0</v>
      </c>
      <c r="BL530" s="16" t="s">
        <v>142</v>
      </c>
      <c r="BM530" s="227" t="s">
        <v>611</v>
      </c>
    </row>
    <row r="531" s="12" customFormat="1">
      <c r="B531" s="229"/>
      <c r="C531" s="230"/>
      <c r="D531" s="231" t="s">
        <v>144</v>
      </c>
      <c r="E531" s="232" t="s">
        <v>1</v>
      </c>
      <c r="F531" s="233" t="s">
        <v>360</v>
      </c>
      <c r="G531" s="230"/>
      <c r="H531" s="234">
        <v>25.920000000000002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144</v>
      </c>
      <c r="AU531" s="240" t="s">
        <v>84</v>
      </c>
      <c r="AV531" s="12" t="s">
        <v>84</v>
      </c>
      <c r="AW531" s="12" t="s">
        <v>146</v>
      </c>
      <c r="AX531" s="12" t="s">
        <v>78</v>
      </c>
      <c r="AY531" s="240" t="s">
        <v>135</v>
      </c>
    </row>
    <row r="532" s="12" customFormat="1">
      <c r="B532" s="229"/>
      <c r="C532" s="230"/>
      <c r="D532" s="231" t="s">
        <v>144</v>
      </c>
      <c r="E532" s="232" t="s">
        <v>1</v>
      </c>
      <c r="F532" s="233" t="s">
        <v>361</v>
      </c>
      <c r="G532" s="230"/>
      <c r="H532" s="234">
        <v>4.4509499999999997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144</v>
      </c>
      <c r="AU532" s="240" t="s">
        <v>84</v>
      </c>
      <c r="AV532" s="12" t="s">
        <v>84</v>
      </c>
      <c r="AW532" s="12" t="s">
        <v>146</v>
      </c>
      <c r="AX532" s="12" t="s">
        <v>78</v>
      </c>
      <c r="AY532" s="240" t="s">
        <v>135</v>
      </c>
    </row>
    <row r="533" s="12" customFormat="1">
      <c r="B533" s="229"/>
      <c r="C533" s="230"/>
      <c r="D533" s="231" t="s">
        <v>144</v>
      </c>
      <c r="E533" s="232" t="s">
        <v>1</v>
      </c>
      <c r="F533" s="233" t="s">
        <v>362</v>
      </c>
      <c r="G533" s="230"/>
      <c r="H533" s="234">
        <v>7.6799999999999997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144</v>
      </c>
      <c r="AU533" s="240" t="s">
        <v>84</v>
      </c>
      <c r="AV533" s="12" t="s">
        <v>84</v>
      </c>
      <c r="AW533" s="12" t="s">
        <v>146</v>
      </c>
      <c r="AX533" s="12" t="s">
        <v>78</v>
      </c>
      <c r="AY533" s="240" t="s">
        <v>135</v>
      </c>
    </row>
    <row r="534" s="12" customFormat="1">
      <c r="B534" s="229"/>
      <c r="C534" s="230"/>
      <c r="D534" s="231" t="s">
        <v>144</v>
      </c>
      <c r="E534" s="232" t="s">
        <v>1</v>
      </c>
      <c r="F534" s="233" t="s">
        <v>363</v>
      </c>
      <c r="G534" s="230"/>
      <c r="H534" s="234">
        <v>143.36000000000001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144</v>
      </c>
      <c r="AU534" s="240" t="s">
        <v>84</v>
      </c>
      <c r="AV534" s="12" t="s">
        <v>84</v>
      </c>
      <c r="AW534" s="12" t="s">
        <v>146</v>
      </c>
      <c r="AX534" s="12" t="s">
        <v>78</v>
      </c>
      <c r="AY534" s="240" t="s">
        <v>135</v>
      </c>
    </row>
    <row r="535" s="12" customFormat="1">
      <c r="B535" s="229"/>
      <c r="C535" s="230"/>
      <c r="D535" s="231" t="s">
        <v>144</v>
      </c>
      <c r="E535" s="232" t="s">
        <v>1</v>
      </c>
      <c r="F535" s="233" t="s">
        <v>364</v>
      </c>
      <c r="G535" s="230"/>
      <c r="H535" s="234">
        <v>143.36000000000001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144</v>
      </c>
      <c r="AU535" s="240" t="s">
        <v>84</v>
      </c>
      <c r="AV535" s="12" t="s">
        <v>84</v>
      </c>
      <c r="AW535" s="12" t="s">
        <v>146</v>
      </c>
      <c r="AX535" s="12" t="s">
        <v>78</v>
      </c>
      <c r="AY535" s="240" t="s">
        <v>135</v>
      </c>
    </row>
    <row r="536" s="12" customFormat="1">
      <c r="B536" s="229"/>
      <c r="C536" s="230"/>
      <c r="D536" s="231" t="s">
        <v>144</v>
      </c>
      <c r="E536" s="232" t="s">
        <v>1</v>
      </c>
      <c r="F536" s="233" t="s">
        <v>365</v>
      </c>
      <c r="G536" s="230"/>
      <c r="H536" s="234">
        <v>34.560000000000002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144</v>
      </c>
      <c r="AU536" s="240" t="s">
        <v>84</v>
      </c>
      <c r="AV536" s="12" t="s">
        <v>84</v>
      </c>
      <c r="AW536" s="12" t="s">
        <v>146</v>
      </c>
      <c r="AX536" s="12" t="s">
        <v>78</v>
      </c>
      <c r="AY536" s="240" t="s">
        <v>135</v>
      </c>
    </row>
    <row r="537" s="12" customFormat="1">
      <c r="B537" s="229"/>
      <c r="C537" s="230"/>
      <c r="D537" s="231" t="s">
        <v>144</v>
      </c>
      <c r="E537" s="232" t="s">
        <v>1</v>
      </c>
      <c r="F537" s="233" t="s">
        <v>366</v>
      </c>
      <c r="G537" s="230"/>
      <c r="H537" s="234">
        <v>13.859999999999999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144</v>
      </c>
      <c r="AU537" s="240" t="s">
        <v>84</v>
      </c>
      <c r="AV537" s="12" t="s">
        <v>84</v>
      </c>
      <c r="AW537" s="12" t="s">
        <v>146</v>
      </c>
      <c r="AX537" s="12" t="s">
        <v>78</v>
      </c>
      <c r="AY537" s="240" t="s">
        <v>135</v>
      </c>
    </row>
    <row r="538" s="12" customFormat="1">
      <c r="B538" s="229"/>
      <c r="C538" s="230"/>
      <c r="D538" s="231" t="s">
        <v>144</v>
      </c>
      <c r="E538" s="232" t="s">
        <v>1</v>
      </c>
      <c r="F538" s="233" t="s">
        <v>367</v>
      </c>
      <c r="G538" s="230"/>
      <c r="H538" s="234">
        <v>16.170000000000002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144</v>
      </c>
      <c r="AU538" s="240" t="s">
        <v>84</v>
      </c>
      <c r="AV538" s="12" t="s">
        <v>84</v>
      </c>
      <c r="AW538" s="12" t="s">
        <v>146</v>
      </c>
      <c r="AX538" s="12" t="s">
        <v>78</v>
      </c>
      <c r="AY538" s="240" t="s">
        <v>135</v>
      </c>
    </row>
    <row r="539" s="12" customFormat="1">
      <c r="B539" s="229"/>
      <c r="C539" s="230"/>
      <c r="D539" s="231" t="s">
        <v>144</v>
      </c>
      <c r="E539" s="232" t="s">
        <v>1</v>
      </c>
      <c r="F539" s="233" t="s">
        <v>368</v>
      </c>
      <c r="G539" s="230"/>
      <c r="H539" s="234">
        <v>2.4750000000000001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144</v>
      </c>
      <c r="AU539" s="240" t="s">
        <v>84</v>
      </c>
      <c r="AV539" s="12" t="s">
        <v>84</v>
      </c>
      <c r="AW539" s="12" t="s">
        <v>146</v>
      </c>
      <c r="AX539" s="12" t="s">
        <v>78</v>
      </c>
      <c r="AY539" s="240" t="s">
        <v>135</v>
      </c>
    </row>
    <row r="540" s="12" customFormat="1">
      <c r="B540" s="229"/>
      <c r="C540" s="230"/>
      <c r="D540" s="231" t="s">
        <v>144</v>
      </c>
      <c r="E540" s="232" t="s">
        <v>1</v>
      </c>
      <c r="F540" s="233" t="s">
        <v>369</v>
      </c>
      <c r="G540" s="230"/>
      <c r="H540" s="234">
        <v>2.4750000000000001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144</v>
      </c>
      <c r="AU540" s="240" t="s">
        <v>84</v>
      </c>
      <c r="AV540" s="12" t="s">
        <v>84</v>
      </c>
      <c r="AW540" s="12" t="s">
        <v>146</v>
      </c>
      <c r="AX540" s="12" t="s">
        <v>78</v>
      </c>
      <c r="AY540" s="240" t="s">
        <v>135</v>
      </c>
    </row>
    <row r="541" s="12" customFormat="1">
      <c r="B541" s="229"/>
      <c r="C541" s="230"/>
      <c r="D541" s="231" t="s">
        <v>144</v>
      </c>
      <c r="E541" s="232" t="s">
        <v>1</v>
      </c>
      <c r="F541" s="233" t="s">
        <v>370</v>
      </c>
      <c r="G541" s="230"/>
      <c r="H541" s="234">
        <v>4.5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144</v>
      </c>
      <c r="AU541" s="240" t="s">
        <v>84</v>
      </c>
      <c r="AV541" s="12" t="s">
        <v>84</v>
      </c>
      <c r="AW541" s="12" t="s">
        <v>146</v>
      </c>
      <c r="AX541" s="12" t="s">
        <v>78</v>
      </c>
      <c r="AY541" s="240" t="s">
        <v>135</v>
      </c>
    </row>
    <row r="542" s="12" customFormat="1">
      <c r="B542" s="229"/>
      <c r="C542" s="230"/>
      <c r="D542" s="231" t="s">
        <v>144</v>
      </c>
      <c r="E542" s="232" t="s">
        <v>1</v>
      </c>
      <c r="F542" s="233" t="s">
        <v>371</v>
      </c>
      <c r="G542" s="230"/>
      <c r="H542" s="234">
        <v>10.32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144</v>
      </c>
      <c r="AU542" s="240" t="s">
        <v>84</v>
      </c>
      <c r="AV542" s="12" t="s">
        <v>84</v>
      </c>
      <c r="AW542" s="12" t="s">
        <v>146</v>
      </c>
      <c r="AX542" s="12" t="s">
        <v>78</v>
      </c>
      <c r="AY542" s="240" t="s">
        <v>135</v>
      </c>
    </row>
    <row r="543" s="12" customFormat="1">
      <c r="B543" s="229"/>
      <c r="C543" s="230"/>
      <c r="D543" s="231" t="s">
        <v>144</v>
      </c>
      <c r="E543" s="232" t="s">
        <v>1</v>
      </c>
      <c r="F543" s="233" t="s">
        <v>612</v>
      </c>
      <c r="G543" s="230"/>
      <c r="H543" s="234">
        <v>313.10000000000002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144</v>
      </c>
      <c r="AU543" s="240" t="s">
        <v>84</v>
      </c>
      <c r="AV543" s="12" t="s">
        <v>84</v>
      </c>
      <c r="AW543" s="12" t="s">
        <v>146</v>
      </c>
      <c r="AX543" s="12" t="s">
        <v>78</v>
      </c>
      <c r="AY543" s="240" t="s">
        <v>135</v>
      </c>
    </row>
    <row r="544" s="13" customFormat="1">
      <c r="B544" s="241"/>
      <c r="C544" s="242"/>
      <c r="D544" s="231" t="s">
        <v>144</v>
      </c>
      <c r="E544" s="243" t="s">
        <v>1</v>
      </c>
      <c r="F544" s="244" t="s">
        <v>149</v>
      </c>
      <c r="G544" s="242"/>
      <c r="H544" s="245">
        <v>722.23095000000001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AT544" s="251" t="s">
        <v>144</v>
      </c>
      <c r="AU544" s="251" t="s">
        <v>84</v>
      </c>
      <c r="AV544" s="13" t="s">
        <v>142</v>
      </c>
      <c r="AW544" s="13" t="s">
        <v>146</v>
      </c>
      <c r="AX544" s="13" t="s">
        <v>21</v>
      </c>
      <c r="AY544" s="251" t="s">
        <v>135</v>
      </c>
    </row>
    <row r="545" s="1" customFormat="1" ht="16.5" customHeight="1">
      <c r="B545" s="37"/>
      <c r="C545" s="216" t="s">
        <v>613</v>
      </c>
      <c r="D545" s="216" t="s">
        <v>137</v>
      </c>
      <c r="E545" s="217" t="s">
        <v>614</v>
      </c>
      <c r="F545" s="218" t="s">
        <v>615</v>
      </c>
      <c r="G545" s="219" t="s">
        <v>140</v>
      </c>
      <c r="H545" s="220">
        <v>1452.144</v>
      </c>
      <c r="I545" s="221"/>
      <c r="J545" s="222">
        <f>ROUND(I545*H545,2)</f>
        <v>0</v>
      </c>
      <c r="K545" s="218" t="s">
        <v>141</v>
      </c>
      <c r="L545" s="42"/>
      <c r="M545" s="223" t="s">
        <v>1</v>
      </c>
      <c r="N545" s="224" t="s">
        <v>44</v>
      </c>
      <c r="O545" s="85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AR545" s="227" t="s">
        <v>142</v>
      </c>
      <c r="AT545" s="227" t="s">
        <v>137</v>
      </c>
      <c r="AU545" s="227" t="s">
        <v>84</v>
      </c>
      <c r="AY545" s="16" t="s">
        <v>135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6" t="s">
        <v>84</v>
      </c>
      <c r="BK545" s="228">
        <f>ROUND(I545*H545,2)</f>
        <v>0</v>
      </c>
      <c r="BL545" s="16" t="s">
        <v>142</v>
      </c>
      <c r="BM545" s="227" t="s">
        <v>616</v>
      </c>
    </row>
    <row r="546" s="12" customFormat="1">
      <c r="B546" s="229"/>
      <c r="C546" s="230"/>
      <c r="D546" s="231" t="s">
        <v>144</v>
      </c>
      <c r="E546" s="232" t="s">
        <v>1</v>
      </c>
      <c r="F546" s="233" t="s">
        <v>584</v>
      </c>
      <c r="G546" s="230"/>
      <c r="H546" s="234">
        <v>542.47000000000003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144</v>
      </c>
      <c r="AU546" s="240" t="s">
        <v>84</v>
      </c>
      <c r="AV546" s="12" t="s">
        <v>84</v>
      </c>
      <c r="AW546" s="12" t="s">
        <v>146</v>
      </c>
      <c r="AX546" s="12" t="s">
        <v>78</v>
      </c>
      <c r="AY546" s="240" t="s">
        <v>135</v>
      </c>
    </row>
    <row r="547" s="12" customFormat="1">
      <c r="B547" s="229"/>
      <c r="C547" s="230"/>
      <c r="D547" s="231" t="s">
        <v>144</v>
      </c>
      <c r="E547" s="232" t="s">
        <v>1</v>
      </c>
      <c r="F547" s="233" t="s">
        <v>585</v>
      </c>
      <c r="G547" s="230"/>
      <c r="H547" s="234">
        <v>620.93124999999998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144</v>
      </c>
      <c r="AU547" s="240" t="s">
        <v>84</v>
      </c>
      <c r="AV547" s="12" t="s">
        <v>84</v>
      </c>
      <c r="AW547" s="12" t="s">
        <v>146</v>
      </c>
      <c r="AX547" s="12" t="s">
        <v>78</v>
      </c>
      <c r="AY547" s="240" t="s">
        <v>135</v>
      </c>
    </row>
    <row r="548" s="12" customFormat="1">
      <c r="B548" s="229"/>
      <c r="C548" s="230"/>
      <c r="D548" s="231" t="s">
        <v>144</v>
      </c>
      <c r="E548" s="232" t="s">
        <v>1</v>
      </c>
      <c r="F548" s="233" t="s">
        <v>586</v>
      </c>
      <c r="G548" s="230"/>
      <c r="H548" s="234">
        <v>126.5612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144</v>
      </c>
      <c r="AU548" s="240" t="s">
        <v>84</v>
      </c>
      <c r="AV548" s="12" t="s">
        <v>84</v>
      </c>
      <c r="AW548" s="12" t="s">
        <v>146</v>
      </c>
      <c r="AX548" s="12" t="s">
        <v>78</v>
      </c>
      <c r="AY548" s="240" t="s">
        <v>135</v>
      </c>
    </row>
    <row r="549" s="12" customFormat="1">
      <c r="B549" s="229"/>
      <c r="C549" s="230"/>
      <c r="D549" s="231" t="s">
        <v>144</v>
      </c>
      <c r="E549" s="232" t="s">
        <v>1</v>
      </c>
      <c r="F549" s="233" t="s">
        <v>587</v>
      </c>
      <c r="G549" s="230"/>
      <c r="H549" s="234">
        <v>142.92160000000001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144</v>
      </c>
      <c r="AU549" s="240" t="s">
        <v>84</v>
      </c>
      <c r="AV549" s="12" t="s">
        <v>84</v>
      </c>
      <c r="AW549" s="12" t="s">
        <v>146</v>
      </c>
      <c r="AX549" s="12" t="s">
        <v>78</v>
      </c>
      <c r="AY549" s="240" t="s">
        <v>135</v>
      </c>
    </row>
    <row r="550" s="12" customFormat="1">
      <c r="B550" s="229"/>
      <c r="C550" s="230"/>
      <c r="D550" s="231" t="s">
        <v>144</v>
      </c>
      <c r="E550" s="232" t="s">
        <v>1</v>
      </c>
      <c r="F550" s="233" t="s">
        <v>617</v>
      </c>
      <c r="G550" s="230"/>
      <c r="H550" s="234">
        <v>19.260000000000002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144</v>
      </c>
      <c r="AU550" s="240" t="s">
        <v>84</v>
      </c>
      <c r="AV550" s="12" t="s">
        <v>84</v>
      </c>
      <c r="AW550" s="12" t="s">
        <v>146</v>
      </c>
      <c r="AX550" s="12" t="s">
        <v>78</v>
      </c>
      <c r="AY550" s="240" t="s">
        <v>135</v>
      </c>
    </row>
    <row r="551" s="13" customFormat="1">
      <c r="B551" s="241"/>
      <c r="C551" s="242"/>
      <c r="D551" s="231" t="s">
        <v>144</v>
      </c>
      <c r="E551" s="243" t="s">
        <v>1</v>
      </c>
      <c r="F551" s="244" t="s">
        <v>149</v>
      </c>
      <c r="G551" s="242"/>
      <c r="H551" s="245">
        <v>1452.1440500000001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AT551" s="251" t="s">
        <v>144</v>
      </c>
      <c r="AU551" s="251" t="s">
        <v>84</v>
      </c>
      <c r="AV551" s="13" t="s">
        <v>142</v>
      </c>
      <c r="AW551" s="13" t="s">
        <v>146</v>
      </c>
      <c r="AX551" s="13" t="s">
        <v>21</v>
      </c>
      <c r="AY551" s="251" t="s">
        <v>135</v>
      </c>
    </row>
    <row r="552" s="1" customFormat="1" ht="24" customHeight="1">
      <c r="B552" s="37"/>
      <c r="C552" s="216" t="s">
        <v>618</v>
      </c>
      <c r="D552" s="216" t="s">
        <v>137</v>
      </c>
      <c r="E552" s="217" t="s">
        <v>619</v>
      </c>
      <c r="F552" s="218" t="s">
        <v>620</v>
      </c>
      <c r="G552" s="219" t="s">
        <v>160</v>
      </c>
      <c r="H552" s="220">
        <v>1.2</v>
      </c>
      <c r="I552" s="221"/>
      <c r="J552" s="222">
        <f>ROUND(I552*H552,2)</f>
        <v>0</v>
      </c>
      <c r="K552" s="218" t="s">
        <v>141</v>
      </c>
      <c r="L552" s="42"/>
      <c r="M552" s="223" t="s">
        <v>1</v>
      </c>
      <c r="N552" s="224" t="s">
        <v>44</v>
      </c>
      <c r="O552" s="85"/>
      <c r="P552" s="225">
        <f>O552*H552</f>
        <v>0</v>
      </c>
      <c r="Q552" s="225">
        <v>2.45329</v>
      </c>
      <c r="R552" s="225">
        <f>Q552*H552</f>
        <v>2.9439479999999998</v>
      </c>
      <c r="S552" s="225">
        <v>0</v>
      </c>
      <c r="T552" s="226">
        <f>S552*H552</f>
        <v>0</v>
      </c>
      <c r="AR552" s="227" t="s">
        <v>142</v>
      </c>
      <c r="AT552" s="227" t="s">
        <v>137</v>
      </c>
      <c r="AU552" s="227" t="s">
        <v>84</v>
      </c>
      <c r="AY552" s="16" t="s">
        <v>135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6" t="s">
        <v>84</v>
      </c>
      <c r="BK552" s="228">
        <f>ROUND(I552*H552,2)</f>
        <v>0</v>
      </c>
      <c r="BL552" s="16" t="s">
        <v>142</v>
      </c>
      <c r="BM552" s="227" t="s">
        <v>621</v>
      </c>
    </row>
    <row r="553" s="12" customFormat="1">
      <c r="B553" s="229"/>
      <c r="C553" s="230"/>
      <c r="D553" s="231" t="s">
        <v>144</v>
      </c>
      <c r="E553" s="232" t="s">
        <v>1</v>
      </c>
      <c r="F553" s="233" t="s">
        <v>622</v>
      </c>
      <c r="G553" s="230"/>
      <c r="H553" s="234">
        <v>1.2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144</v>
      </c>
      <c r="AU553" s="240" t="s">
        <v>84</v>
      </c>
      <c r="AV553" s="12" t="s">
        <v>84</v>
      </c>
      <c r="AW553" s="12" t="s">
        <v>146</v>
      </c>
      <c r="AX553" s="12" t="s">
        <v>78</v>
      </c>
      <c r="AY553" s="240" t="s">
        <v>135</v>
      </c>
    </row>
    <row r="554" s="13" customFormat="1">
      <c r="B554" s="241"/>
      <c r="C554" s="242"/>
      <c r="D554" s="231" t="s">
        <v>144</v>
      </c>
      <c r="E554" s="243" t="s">
        <v>1</v>
      </c>
      <c r="F554" s="244" t="s">
        <v>149</v>
      </c>
      <c r="G554" s="242"/>
      <c r="H554" s="245">
        <v>1.2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AT554" s="251" t="s">
        <v>144</v>
      </c>
      <c r="AU554" s="251" t="s">
        <v>84</v>
      </c>
      <c r="AV554" s="13" t="s">
        <v>142</v>
      </c>
      <c r="AW554" s="13" t="s">
        <v>146</v>
      </c>
      <c r="AX554" s="13" t="s">
        <v>21</v>
      </c>
      <c r="AY554" s="251" t="s">
        <v>135</v>
      </c>
    </row>
    <row r="555" s="1" customFormat="1" ht="24" customHeight="1">
      <c r="B555" s="37"/>
      <c r="C555" s="216" t="s">
        <v>623</v>
      </c>
      <c r="D555" s="216" t="s">
        <v>137</v>
      </c>
      <c r="E555" s="217" t="s">
        <v>624</v>
      </c>
      <c r="F555" s="218" t="s">
        <v>625</v>
      </c>
      <c r="G555" s="219" t="s">
        <v>160</v>
      </c>
      <c r="H555" s="220">
        <v>1.2</v>
      </c>
      <c r="I555" s="221"/>
      <c r="J555" s="222">
        <f>ROUND(I555*H555,2)</f>
        <v>0</v>
      </c>
      <c r="K555" s="218" t="s">
        <v>141</v>
      </c>
      <c r="L555" s="42"/>
      <c r="M555" s="223" t="s">
        <v>1</v>
      </c>
      <c r="N555" s="224" t="s">
        <v>44</v>
      </c>
      <c r="O555" s="85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AR555" s="227" t="s">
        <v>142</v>
      </c>
      <c r="AT555" s="227" t="s">
        <v>137</v>
      </c>
      <c r="AU555" s="227" t="s">
        <v>84</v>
      </c>
      <c r="AY555" s="16" t="s">
        <v>135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6" t="s">
        <v>84</v>
      </c>
      <c r="BK555" s="228">
        <f>ROUND(I555*H555,2)</f>
        <v>0</v>
      </c>
      <c r="BL555" s="16" t="s">
        <v>142</v>
      </c>
      <c r="BM555" s="227" t="s">
        <v>626</v>
      </c>
    </row>
    <row r="556" s="12" customFormat="1">
      <c r="B556" s="229"/>
      <c r="C556" s="230"/>
      <c r="D556" s="231" t="s">
        <v>144</v>
      </c>
      <c r="E556" s="232" t="s">
        <v>1</v>
      </c>
      <c r="F556" s="233" t="s">
        <v>622</v>
      </c>
      <c r="G556" s="230"/>
      <c r="H556" s="234">
        <v>1.2</v>
      </c>
      <c r="I556" s="235"/>
      <c r="J556" s="230"/>
      <c r="K556" s="230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144</v>
      </c>
      <c r="AU556" s="240" t="s">
        <v>84</v>
      </c>
      <c r="AV556" s="12" t="s">
        <v>84</v>
      </c>
      <c r="AW556" s="12" t="s">
        <v>146</v>
      </c>
      <c r="AX556" s="12" t="s">
        <v>78</v>
      </c>
      <c r="AY556" s="240" t="s">
        <v>135</v>
      </c>
    </row>
    <row r="557" s="13" customFormat="1">
      <c r="B557" s="241"/>
      <c r="C557" s="242"/>
      <c r="D557" s="231" t="s">
        <v>144</v>
      </c>
      <c r="E557" s="243" t="s">
        <v>1</v>
      </c>
      <c r="F557" s="244" t="s">
        <v>149</v>
      </c>
      <c r="G557" s="242"/>
      <c r="H557" s="245">
        <v>1.2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AT557" s="251" t="s">
        <v>144</v>
      </c>
      <c r="AU557" s="251" t="s">
        <v>84</v>
      </c>
      <c r="AV557" s="13" t="s">
        <v>142</v>
      </c>
      <c r="AW557" s="13" t="s">
        <v>146</v>
      </c>
      <c r="AX557" s="13" t="s">
        <v>21</v>
      </c>
      <c r="AY557" s="251" t="s">
        <v>135</v>
      </c>
    </row>
    <row r="558" s="1" customFormat="1" ht="24" customHeight="1">
      <c r="B558" s="37"/>
      <c r="C558" s="216" t="s">
        <v>627</v>
      </c>
      <c r="D558" s="216" t="s">
        <v>137</v>
      </c>
      <c r="E558" s="217" t="s">
        <v>628</v>
      </c>
      <c r="F558" s="218" t="s">
        <v>629</v>
      </c>
      <c r="G558" s="219" t="s">
        <v>160</v>
      </c>
      <c r="H558" s="220">
        <v>1.2</v>
      </c>
      <c r="I558" s="221"/>
      <c r="J558" s="222">
        <f>ROUND(I558*H558,2)</f>
        <v>0</v>
      </c>
      <c r="K558" s="218" t="s">
        <v>141</v>
      </c>
      <c r="L558" s="42"/>
      <c r="M558" s="223" t="s">
        <v>1</v>
      </c>
      <c r="N558" s="224" t="s">
        <v>44</v>
      </c>
      <c r="O558" s="85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AR558" s="227" t="s">
        <v>142</v>
      </c>
      <c r="AT558" s="227" t="s">
        <v>137</v>
      </c>
      <c r="AU558" s="227" t="s">
        <v>84</v>
      </c>
      <c r="AY558" s="16" t="s">
        <v>135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6" t="s">
        <v>84</v>
      </c>
      <c r="BK558" s="228">
        <f>ROUND(I558*H558,2)</f>
        <v>0</v>
      </c>
      <c r="BL558" s="16" t="s">
        <v>142</v>
      </c>
      <c r="BM558" s="227" t="s">
        <v>630</v>
      </c>
    </row>
    <row r="559" s="12" customFormat="1">
      <c r="B559" s="229"/>
      <c r="C559" s="230"/>
      <c r="D559" s="231" t="s">
        <v>144</v>
      </c>
      <c r="E559" s="232" t="s">
        <v>1</v>
      </c>
      <c r="F559" s="233" t="s">
        <v>622</v>
      </c>
      <c r="G559" s="230"/>
      <c r="H559" s="234">
        <v>1.2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144</v>
      </c>
      <c r="AU559" s="240" t="s">
        <v>84</v>
      </c>
      <c r="AV559" s="12" t="s">
        <v>84</v>
      </c>
      <c r="AW559" s="12" t="s">
        <v>146</v>
      </c>
      <c r="AX559" s="12" t="s">
        <v>78</v>
      </c>
      <c r="AY559" s="240" t="s">
        <v>135</v>
      </c>
    </row>
    <row r="560" s="13" customFormat="1">
      <c r="B560" s="241"/>
      <c r="C560" s="242"/>
      <c r="D560" s="231" t="s">
        <v>144</v>
      </c>
      <c r="E560" s="243" t="s">
        <v>1</v>
      </c>
      <c r="F560" s="244" t="s">
        <v>149</v>
      </c>
      <c r="G560" s="242"/>
      <c r="H560" s="245">
        <v>1.2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AT560" s="251" t="s">
        <v>144</v>
      </c>
      <c r="AU560" s="251" t="s">
        <v>84</v>
      </c>
      <c r="AV560" s="13" t="s">
        <v>142</v>
      </c>
      <c r="AW560" s="13" t="s">
        <v>146</v>
      </c>
      <c r="AX560" s="13" t="s">
        <v>21</v>
      </c>
      <c r="AY560" s="251" t="s">
        <v>135</v>
      </c>
    </row>
    <row r="561" s="1" customFormat="1" ht="24" customHeight="1">
      <c r="B561" s="37"/>
      <c r="C561" s="216" t="s">
        <v>631</v>
      </c>
      <c r="D561" s="216" t="s">
        <v>137</v>
      </c>
      <c r="E561" s="217" t="s">
        <v>632</v>
      </c>
      <c r="F561" s="218" t="s">
        <v>633</v>
      </c>
      <c r="G561" s="219" t="s">
        <v>140</v>
      </c>
      <c r="H561" s="220">
        <v>50.091000000000001</v>
      </c>
      <c r="I561" s="221"/>
      <c r="J561" s="222">
        <f>ROUND(I561*H561,2)</f>
        <v>0</v>
      </c>
      <c r="K561" s="218" t="s">
        <v>141</v>
      </c>
      <c r="L561" s="42"/>
      <c r="M561" s="223" t="s">
        <v>1</v>
      </c>
      <c r="N561" s="224" t="s">
        <v>44</v>
      </c>
      <c r="O561" s="85"/>
      <c r="P561" s="225">
        <f>O561*H561</f>
        <v>0</v>
      </c>
      <c r="Q561" s="225">
        <v>0.105</v>
      </c>
      <c r="R561" s="225">
        <f>Q561*H561</f>
        <v>5.2595549999999998</v>
      </c>
      <c r="S561" s="225">
        <v>0</v>
      </c>
      <c r="T561" s="226">
        <f>S561*H561</f>
        <v>0</v>
      </c>
      <c r="AR561" s="227" t="s">
        <v>142</v>
      </c>
      <c r="AT561" s="227" t="s">
        <v>137</v>
      </c>
      <c r="AU561" s="227" t="s">
        <v>84</v>
      </c>
      <c r="AY561" s="16" t="s">
        <v>135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6" t="s">
        <v>84</v>
      </c>
      <c r="BK561" s="228">
        <f>ROUND(I561*H561,2)</f>
        <v>0</v>
      </c>
      <c r="BL561" s="16" t="s">
        <v>142</v>
      </c>
      <c r="BM561" s="227" t="s">
        <v>634</v>
      </c>
    </row>
    <row r="562" s="12" customFormat="1">
      <c r="B562" s="229"/>
      <c r="C562" s="230"/>
      <c r="D562" s="231" t="s">
        <v>144</v>
      </c>
      <c r="E562" s="232" t="s">
        <v>1</v>
      </c>
      <c r="F562" s="233" t="s">
        <v>635</v>
      </c>
      <c r="G562" s="230"/>
      <c r="H562" s="234">
        <v>10.800000000000001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144</v>
      </c>
      <c r="AU562" s="240" t="s">
        <v>84</v>
      </c>
      <c r="AV562" s="12" t="s">
        <v>84</v>
      </c>
      <c r="AW562" s="12" t="s">
        <v>146</v>
      </c>
      <c r="AX562" s="12" t="s">
        <v>78</v>
      </c>
      <c r="AY562" s="240" t="s">
        <v>135</v>
      </c>
    </row>
    <row r="563" s="12" customFormat="1">
      <c r="B563" s="229"/>
      <c r="C563" s="230"/>
      <c r="D563" s="231" t="s">
        <v>144</v>
      </c>
      <c r="E563" s="232" t="s">
        <v>1</v>
      </c>
      <c r="F563" s="233" t="s">
        <v>636</v>
      </c>
      <c r="G563" s="230"/>
      <c r="H563" s="234">
        <v>0.37091249999999998</v>
      </c>
      <c r="I563" s="235"/>
      <c r="J563" s="230"/>
      <c r="K563" s="230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144</v>
      </c>
      <c r="AU563" s="240" t="s">
        <v>84</v>
      </c>
      <c r="AV563" s="12" t="s">
        <v>84</v>
      </c>
      <c r="AW563" s="12" t="s">
        <v>146</v>
      </c>
      <c r="AX563" s="12" t="s">
        <v>78</v>
      </c>
      <c r="AY563" s="240" t="s">
        <v>135</v>
      </c>
    </row>
    <row r="564" s="12" customFormat="1">
      <c r="B564" s="229"/>
      <c r="C564" s="230"/>
      <c r="D564" s="231" t="s">
        <v>144</v>
      </c>
      <c r="E564" s="232" t="s">
        <v>1</v>
      </c>
      <c r="F564" s="233" t="s">
        <v>637</v>
      </c>
      <c r="G564" s="230"/>
      <c r="H564" s="234">
        <v>1.2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144</v>
      </c>
      <c r="AU564" s="240" t="s">
        <v>84</v>
      </c>
      <c r="AV564" s="12" t="s">
        <v>84</v>
      </c>
      <c r="AW564" s="12" t="s">
        <v>146</v>
      </c>
      <c r="AX564" s="12" t="s">
        <v>78</v>
      </c>
      <c r="AY564" s="240" t="s">
        <v>135</v>
      </c>
    </row>
    <row r="565" s="12" customFormat="1">
      <c r="B565" s="229"/>
      <c r="C565" s="230"/>
      <c r="D565" s="231" t="s">
        <v>144</v>
      </c>
      <c r="E565" s="232" t="s">
        <v>1</v>
      </c>
      <c r="F565" s="233" t="s">
        <v>638</v>
      </c>
      <c r="G565" s="230"/>
      <c r="H565" s="234">
        <v>12.800000000000001</v>
      </c>
      <c r="I565" s="235"/>
      <c r="J565" s="230"/>
      <c r="K565" s="230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144</v>
      </c>
      <c r="AU565" s="240" t="s">
        <v>84</v>
      </c>
      <c r="AV565" s="12" t="s">
        <v>84</v>
      </c>
      <c r="AW565" s="12" t="s">
        <v>146</v>
      </c>
      <c r="AX565" s="12" t="s">
        <v>78</v>
      </c>
      <c r="AY565" s="240" t="s">
        <v>135</v>
      </c>
    </row>
    <row r="566" s="12" customFormat="1">
      <c r="B566" s="229"/>
      <c r="C566" s="230"/>
      <c r="D566" s="231" t="s">
        <v>144</v>
      </c>
      <c r="E566" s="232" t="s">
        <v>1</v>
      </c>
      <c r="F566" s="233" t="s">
        <v>639</v>
      </c>
      <c r="G566" s="230"/>
      <c r="H566" s="234">
        <v>12.800000000000001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144</v>
      </c>
      <c r="AU566" s="240" t="s">
        <v>84</v>
      </c>
      <c r="AV566" s="12" t="s">
        <v>84</v>
      </c>
      <c r="AW566" s="12" t="s">
        <v>146</v>
      </c>
      <c r="AX566" s="12" t="s">
        <v>78</v>
      </c>
      <c r="AY566" s="240" t="s">
        <v>135</v>
      </c>
    </row>
    <row r="567" s="12" customFormat="1">
      <c r="B567" s="229"/>
      <c r="C567" s="230"/>
      <c r="D567" s="231" t="s">
        <v>144</v>
      </c>
      <c r="E567" s="232" t="s">
        <v>1</v>
      </c>
      <c r="F567" s="233" t="s">
        <v>640</v>
      </c>
      <c r="G567" s="230"/>
      <c r="H567" s="234">
        <v>12.119999999999999</v>
      </c>
      <c r="I567" s="235"/>
      <c r="J567" s="230"/>
      <c r="K567" s="230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144</v>
      </c>
      <c r="AU567" s="240" t="s">
        <v>84</v>
      </c>
      <c r="AV567" s="12" t="s">
        <v>84</v>
      </c>
      <c r="AW567" s="12" t="s">
        <v>146</v>
      </c>
      <c r="AX567" s="12" t="s">
        <v>78</v>
      </c>
      <c r="AY567" s="240" t="s">
        <v>135</v>
      </c>
    </row>
    <row r="568" s="13" customFormat="1">
      <c r="B568" s="241"/>
      <c r="C568" s="242"/>
      <c r="D568" s="231" t="s">
        <v>144</v>
      </c>
      <c r="E568" s="243" t="s">
        <v>1</v>
      </c>
      <c r="F568" s="244" t="s">
        <v>149</v>
      </c>
      <c r="G568" s="242"/>
      <c r="H568" s="245">
        <v>50.090912500000002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AT568" s="251" t="s">
        <v>144</v>
      </c>
      <c r="AU568" s="251" t="s">
        <v>84</v>
      </c>
      <c r="AV568" s="13" t="s">
        <v>142</v>
      </c>
      <c r="AW568" s="13" t="s">
        <v>146</v>
      </c>
      <c r="AX568" s="13" t="s">
        <v>21</v>
      </c>
      <c r="AY568" s="251" t="s">
        <v>135</v>
      </c>
    </row>
    <row r="569" s="1" customFormat="1" ht="24" customHeight="1">
      <c r="B569" s="37"/>
      <c r="C569" s="216" t="s">
        <v>641</v>
      </c>
      <c r="D569" s="216" t="s">
        <v>137</v>
      </c>
      <c r="E569" s="217" t="s">
        <v>642</v>
      </c>
      <c r="F569" s="218" t="s">
        <v>643</v>
      </c>
      <c r="G569" s="219" t="s">
        <v>160</v>
      </c>
      <c r="H569" s="220">
        <v>12.201000000000001</v>
      </c>
      <c r="I569" s="221"/>
      <c r="J569" s="222">
        <f>ROUND(I569*H569,2)</f>
        <v>0</v>
      </c>
      <c r="K569" s="218" t="s">
        <v>141</v>
      </c>
      <c r="L569" s="42"/>
      <c r="M569" s="223" t="s">
        <v>1</v>
      </c>
      <c r="N569" s="224" t="s">
        <v>44</v>
      </c>
      <c r="O569" s="85"/>
      <c r="P569" s="225">
        <f>O569*H569</f>
        <v>0</v>
      </c>
      <c r="Q569" s="225">
        <v>1.98</v>
      </c>
      <c r="R569" s="225">
        <f>Q569*H569</f>
        <v>24.157980000000002</v>
      </c>
      <c r="S569" s="225">
        <v>0</v>
      </c>
      <c r="T569" s="226">
        <f>S569*H569</f>
        <v>0</v>
      </c>
      <c r="AR569" s="227" t="s">
        <v>142</v>
      </c>
      <c r="AT569" s="227" t="s">
        <v>137</v>
      </c>
      <c r="AU569" s="227" t="s">
        <v>84</v>
      </c>
      <c r="AY569" s="16" t="s">
        <v>135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6" t="s">
        <v>84</v>
      </c>
      <c r="BK569" s="228">
        <f>ROUND(I569*H569,2)</f>
        <v>0</v>
      </c>
      <c r="BL569" s="16" t="s">
        <v>142</v>
      </c>
      <c r="BM569" s="227" t="s">
        <v>644</v>
      </c>
    </row>
    <row r="570" s="12" customFormat="1">
      <c r="B570" s="229"/>
      <c r="C570" s="230"/>
      <c r="D570" s="231" t="s">
        <v>144</v>
      </c>
      <c r="E570" s="232" t="s">
        <v>1</v>
      </c>
      <c r="F570" s="233" t="s">
        <v>645</v>
      </c>
      <c r="G570" s="230"/>
      <c r="H570" s="234">
        <v>4.9874999999999998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144</v>
      </c>
      <c r="AU570" s="240" t="s">
        <v>84</v>
      </c>
      <c r="AV570" s="12" t="s">
        <v>84</v>
      </c>
      <c r="AW570" s="12" t="s">
        <v>146</v>
      </c>
      <c r="AX570" s="12" t="s">
        <v>78</v>
      </c>
      <c r="AY570" s="240" t="s">
        <v>135</v>
      </c>
    </row>
    <row r="571" s="12" customFormat="1">
      <c r="B571" s="229"/>
      <c r="C571" s="230"/>
      <c r="D571" s="231" t="s">
        <v>144</v>
      </c>
      <c r="E571" s="232" t="s">
        <v>1</v>
      </c>
      <c r="F571" s="233" t="s">
        <v>646</v>
      </c>
      <c r="G571" s="230"/>
      <c r="H571" s="234">
        <v>5.1284999999999998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144</v>
      </c>
      <c r="AU571" s="240" t="s">
        <v>84</v>
      </c>
      <c r="AV571" s="12" t="s">
        <v>84</v>
      </c>
      <c r="AW571" s="12" t="s">
        <v>146</v>
      </c>
      <c r="AX571" s="12" t="s">
        <v>78</v>
      </c>
      <c r="AY571" s="240" t="s">
        <v>135</v>
      </c>
    </row>
    <row r="572" s="12" customFormat="1">
      <c r="B572" s="229"/>
      <c r="C572" s="230"/>
      <c r="D572" s="231" t="s">
        <v>144</v>
      </c>
      <c r="E572" s="232" t="s">
        <v>1</v>
      </c>
      <c r="F572" s="233" t="s">
        <v>647</v>
      </c>
      <c r="G572" s="230"/>
      <c r="H572" s="234">
        <v>1.3162499999999999</v>
      </c>
      <c r="I572" s="235"/>
      <c r="J572" s="230"/>
      <c r="K572" s="230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144</v>
      </c>
      <c r="AU572" s="240" t="s">
        <v>84</v>
      </c>
      <c r="AV572" s="12" t="s">
        <v>84</v>
      </c>
      <c r="AW572" s="12" t="s">
        <v>146</v>
      </c>
      <c r="AX572" s="12" t="s">
        <v>78</v>
      </c>
      <c r="AY572" s="240" t="s">
        <v>135</v>
      </c>
    </row>
    <row r="573" s="12" customFormat="1">
      <c r="B573" s="229"/>
      <c r="C573" s="230"/>
      <c r="D573" s="231" t="s">
        <v>144</v>
      </c>
      <c r="E573" s="232" t="s">
        <v>1</v>
      </c>
      <c r="F573" s="233" t="s">
        <v>648</v>
      </c>
      <c r="G573" s="230"/>
      <c r="H573" s="234">
        <v>0.76875000000000004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144</v>
      </c>
      <c r="AU573" s="240" t="s">
        <v>84</v>
      </c>
      <c r="AV573" s="12" t="s">
        <v>84</v>
      </c>
      <c r="AW573" s="12" t="s">
        <v>146</v>
      </c>
      <c r="AX573" s="12" t="s">
        <v>78</v>
      </c>
      <c r="AY573" s="240" t="s">
        <v>135</v>
      </c>
    </row>
    <row r="574" s="13" customFormat="1">
      <c r="B574" s="241"/>
      <c r="C574" s="242"/>
      <c r="D574" s="231" t="s">
        <v>144</v>
      </c>
      <c r="E574" s="243" t="s">
        <v>1</v>
      </c>
      <c r="F574" s="244" t="s">
        <v>149</v>
      </c>
      <c r="G574" s="242"/>
      <c r="H574" s="245">
        <v>12.201000000000001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AT574" s="251" t="s">
        <v>144</v>
      </c>
      <c r="AU574" s="251" t="s">
        <v>84</v>
      </c>
      <c r="AV574" s="13" t="s">
        <v>142</v>
      </c>
      <c r="AW574" s="13" t="s">
        <v>146</v>
      </c>
      <c r="AX574" s="13" t="s">
        <v>21</v>
      </c>
      <c r="AY574" s="251" t="s">
        <v>135</v>
      </c>
    </row>
    <row r="575" s="1" customFormat="1" ht="24" customHeight="1">
      <c r="B575" s="37"/>
      <c r="C575" s="216" t="s">
        <v>649</v>
      </c>
      <c r="D575" s="216" t="s">
        <v>137</v>
      </c>
      <c r="E575" s="217" t="s">
        <v>650</v>
      </c>
      <c r="F575" s="218" t="s">
        <v>651</v>
      </c>
      <c r="G575" s="219" t="s">
        <v>140</v>
      </c>
      <c r="H575" s="220">
        <v>81.340000000000003</v>
      </c>
      <c r="I575" s="221"/>
      <c r="J575" s="222">
        <f>ROUND(I575*H575,2)</f>
        <v>0</v>
      </c>
      <c r="K575" s="218" t="s">
        <v>141</v>
      </c>
      <c r="L575" s="42"/>
      <c r="M575" s="223" t="s">
        <v>1</v>
      </c>
      <c r="N575" s="224" t="s">
        <v>44</v>
      </c>
      <c r="O575" s="85"/>
      <c r="P575" s="225">
        <f>O575*H575</f>
        <v>0</v>
      </c>
      <c r="Q575" s="225">
        <v>0.24101</v>
      </c>
      <c r="R575" s="225">
        <f>Q575*H575</f>
        <v>19.603753400000002</v>
      </c>
      <c r="S575" s="225">
        <v>0</v>
      </c>
      <c r="T575" s="226">
        <f>S575*H575</f>
        <v>0</v>
      </c>
      <c r="AR575" s="227" t="s">
        <v>142</v>
      </c>
      <c r="AT575" s="227" t="s">
        <v>137</v>
      </c>
      <c r="AU575" s="227" t="s">
        <v>84</v>
      </c>
      <c r="AY575" s="16" t="s">
        <v>135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6" t="s">
        <v>84</v>
      </c>
      <c r="BK575" s="228">
        <f>ROUND(I575*H575,2)</f>
        <v>0</v>
      </c>
      <c r="BL575" s="16" t="s">
        <v>142</v>
      </c>
      <c r="BM575" s="227" t="s">
        <v>652</v>
      </c>
    </row>
    <row r="576" s="12" customFormat="1">
      <c r="B576" s="229"/>
      <c r="C576" s="230"/>
      <c r="D576" s="231" t="s">
        <v>144</v>
      </c>
      <c r="E576" s="232" t="s">
        <v>1</v>
      </c>
      <c r="F576" s="233" t="s">
        <v>153</v>
      </c>
      <c r="G576" s="230"/>
      <c r="H576" s="234">
        <v>33.25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144</v>
      </c>
      <c r="AU576" s="240" t="s">
        <v>84</v>
      </c>
      <c r="AV576" s="12" t="s">
        <v>84</v>
      </c>
      <c r="AW576" s="12" t="s">
        <v>146</v>
      </c>
      <c r="AX576" s="12" t="s">
        <v>78</v>
      </c>
      <c r="AY576" s="240" t="s">
        <v>135</v>
      </c>
    </row>
    <row r="577" s="12" customFormat="1">
      <c r="B577" s="229"/>
      <c r="C577" s="230"/>
      <c r="D577" s="231" t="s">
        <v>144</v>
      </c>
      <c r="E577" s="232" t="s">
        <v>1</v>
      </c>
      <c r="F577" s="233" t="s">
        <v>154</v>
      </c>
      <c r="G577" s="230"/>
      <c r="H577" s="234">
        <v>34.189999999999998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144</v>
      </c>
      <c r="AU577" s="240" t="s">
        <v>84</v>
      </c>
      <c r="AV577" s="12" t="s">
        <v>84</v>
      </c>
      <c r="AW577" s="12" t="s">
        <v>146</v>
      </c>
      <c r="AX577" s="12" t="s">
        <v>78</v>
      </c>
      <c r="AY577" s="240" t="s">
        <v>135</v>
      </c>
    </row>
    <row r="578" s="12" customFormat="1">
      <c r="B578" s="229"/>
      <c r="C578" s="230"/>
      <c r="D578" s="231" t="s">
        <v>144</v>
      </c>
      <c r="E578" s="232" t="s">
        <v>1</v>
      </c>
      <c r="F578" s="233" t="s">
        <v>155</v>
      </c>
      <c r="G578" s="230"/>
      <c r="H578" s="234">
        <v>8.7750000000000004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144</v>
      </c>
      <c r="AU578" s="240" t="s">
        <v>84</v>
      </c>
      <c r="AV578" s="12" t="s">
        <v>84</v>
      </c>
      <c r="AW578" s="12" t="s">
        <v>146</v>
      </c>
      <c r="AX578" s="12" t="s">
        <v>78</v>
      </c>
      <c r="AY578" s="240" t="s">
        <v>135</v>
      </c>
    </row>
    <row r="579" s="12" customFormat="1">
      <c r="B579" s="229"/>
      <c r="C579" s="230"/>
      <c r="D579" s="231" t="s">
        <v>144</v>
      </c>
      <c r="E579" s="232" t="s">
        <v>1</v>
      </c>
      <c r="F579" s="233" t="s">
        <v>156</v>
      </c>
      <c r="G579" s="230"/>
      <c r="H579" s="234">
        <v>5.125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144</v>
      </c>
      <c r="AU579" s="240" t="s">
        <v>84</v>
      </c>
      <c r="AV579" s="12" t="s">
        <v>84</v>
      </c>
      <c r="AW579" s="12" t="s">
        <v>146</v>
      </c>
      <c r="AX579" s="12" t="s">
        <v>78</v>
      </c>
      <c r="AY579" s="240" t="s">
        <v>135</v>
      </c>
    </row>
    <row r="580" s="13" customFormat="1">
      <c r="B580" s="241"/>
      <c r="C580" s="242"/>
      <c r="D580" s="231" t="s">
        <v>144</v>
      </c>
      <c r="E580" s="243" t="s">
        <v>1</v>
      </c>
      <c r="F580" s="244" t="s">
        <v>149</v>
      </c>
      <c r="G580" s="242"/>
      <c r="H580" s="245">
        <v>81.340000000000003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AT580" s="251" t="s">
        <v>144</v>
      </c>
      <c r="AU580" s="251" t="s">
        <v>84</v>
      </c>
      <c r="AV580" s="13" t="s">
        <v>142</v>
      </c>
      <c r="AW580" s="13" t="s">
        <v>146</v>
      </c>
      <c r="AX580" s="13" t="s">
        <v>21</v>
      </c>
      <c r="AY580" s="251" t="s">
        <v>135</v>
      </c>
    </row>
    <row r="581" s="1" customFormat="1" ht="36" customHeight="1">
      <c r="B581" s="37"/>
      <c r="C581" s="216" t="s">
        <v>653</v>
      </c>
      <c r="D581" s="216" t="s">
        <v>137</v>
      </c>
      <c r="E581" s="217" t="s">
        <v>654</v>
      </c>
      <c r="F581" s="218" t="s">
        <v>655</v>
      </c>
      <c r="G581" s="219" t="s">
        <v>263</v>
      </c>
      <c r="H581" s="220">
        <v>154.88</v>
      </c>
      <c r="I581" s="221"/>
      <c r="J581" s="222">
        <f>ROUND(I581*H581,2)</f>
        <v>0</v>
      </c>
      <c r="K581" s="218" t="s">
        <v>141</v>
      </c>
      <c r="L581" s="42"/>
      <c r="M581" s="223" t="s">
        <v>1</v>
      </c>
      <c r="N581" s="224" t="s">
        <v>44</v>
      </c>
      <c r="O581" s="85"/>
      <c r="P581" s="225">
        <f>O581*H581</f>
        <v>0</v>
      </c>
      <c r="Q581" s="225">
        <v>0.19747999999999999</v>
      </c>
      <c r="R581" s="225">
        <f>Q581*H581</f>
        <v>30.585702399999999</v>
      </c>
      <c r="S581" s="225">
        <v>0</v>
      </c>
      <c r="T581" s="226">
        <f>S581*H581</f>
        <v>0</v>
      </c>
      <c r="AR581" s="227" t="s">
        <v>142</v>
      </c>
      <c r="AT581" s="227" t="s">
        <v>137</v>
      </c>
      <c r="AU581" s="227" t="s">
        <v>84</v>
      </c>
      <c r="AY581" s="16" t="s">
        <v>135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6" t="s">
        <v>84</v>
      </c>
      <c r="BK581" s="228">
        <f>ROUND(I581*H581,2)</f>
        <v>0</v>
      </c>
      <c r="BL581" s="16" t="s">
        <v>142</v>
      </c>
      <c r="BM581" s="227" t="s">
        <v>656</v>
      </c>
    </row>
    <row r="582" s="12" customFormat="1">
      <c r="B582" s="229"/>
      <c r="C582" s="230"/>
      <c r="D582" s="231" t="s">
        <v>144</v>
      </c>
      <c r="E582" s="232" t="s">
        <v>1</v>
      </c>
      <c r="F582" s="233" t="s">
        <v>265</v>
      </c>
      <c r="G582" s="230"/>
      <c r="H582" s="234">
        <v>66.5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AT582" s="240" t="s">
        <v>144</v>
      </c>
      <c r="AU582" s="240" t="s">
        <v>84</v>
      </c>
      <c r="AV582" s="12" t="s">
        <v>84</v>
      </c>
      <c r="AW582" s="12" t="s">
        <v>146</v>
      </c>
      <c r="AX582" s="12" t="s">
        <v>78</v>
      </c>
      <c r="AY582" s="240" t="s">
        <v>135</v>
      </c>
    </row>
    <row r="583" s="12" customFormat="1">
      <c r="B583" s="229"/>
      <c r="C583" s="230"/>
      <c r="D583" s="231" t="s">
        <v>144</v>
      </c>
      <c r="E583" s="232" t="s">
        <v>1</v>
      </c>
      <c r="F583" s="233" t="s">
        <v>266</v>
      </c>
      <c r="G583" s="230"/>
      <c r="H583" s="234">
        <v>68.379999999999995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144</v>
      </c>
      <c r="AU583" s="240" t="s">
        <v>84</v>
      </c>
      <c r="AV583" s="12" t="s">
        <v>84</v>
      </c>
      <c r="AW583" s="12" t="s">
        <v>146</v>
      </c>
      <c r="AX583" s="12" t="s">
        <v>78</v>
      </c>
      <c r="AY583" s="240" t="s">
        <v>135</v>
      </c>
    </row>
    <row r="584" s="12" customFormat="1">
      <c r="B584" s="229"/>
      <c r="C584" s="230"/>
      <c r="D584" s="231" t="s">
        <v>144</v>
      </c>
      <c r="E584" s="232" t="s">
        <v>1</v>
      </c>
      <c r="F584" s="233" t="s">
        <v>657</v>
      </c>
      <c r="G584" s="230"/>
      <c r="H584" s="234">
        <v>9.75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AT584" s="240" t="s">
        <v>144</v>
      </c>
      <c r="AU584" s="240" t="s">
        <v>84</v>
      </c>
      <c r="AV584" s="12" t="s">
        <v>84</v>
      </c>
      <c r="AW584" s="12" t="s">
        <v>146</v>
      </c>
      <c r="AX584" s="12" t="s">
        <v>78</v>
      </c>
      <c r="AY584" s="240" t="s">
        <v>135</v>
      </c>
    </row>
    <row r="585" s="12" customFormat="1">
      <c r="B585" s="229"/>
      <c r="C585" s="230"/>
      <c r="D585" s="231" t="s">
        <v>144</v>
      </c>
      <c r="E585" s="232" t="s">
        <v>1</v>
      </c>
      <c r="F585" s="233" t="s">
        <v>268</v>
      </c>
      <c r="G585" s="230"/>
      <c r="H585" s="234">
        <v>10.25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144</v>
      </c>
      <c r="AU585" s="240" t="s">
        <v>84</v>
      </c>
      <c r="AV585" s="12" t="s">
        <v>84</v>
      </c>
      <c r="AW585" s="12" t="s">
        <v>146</v>
      </c>
      <c r="AX585" s="12" t="s">
        <v>78</v>
      </c>
      <c r="AY585" s="240" t="s">
        <v>135</v>
      </c>
    </row>
    <row r="586" s="13" customFormat="1">
      <c r="B586" s="241"/>
      <c r="C586" s="242"/>
      <c r="D586" s="231" t="s">
        <v>144</v>
      </c>
      <c r="E586" s="243" t="s">
        <v>1</v>
      </c>
      <c r="F586" s="244" t="s">
        <v>149</v>
      </c>
      <c r="G586" s="242"/>
      <c r="H586" s="245">
        <v>154.88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144</v>
      </c>
      <c r="AU586" s="251" t="s">
        <v>84</v>
      </c>
      <c r="AV586" s="13" t="s">
        <v>142</v>
      </c>
      <c r="AW586" s="13" t="s">
        <v>146</v>
      </c>
      <c r="AX586" s="13" t="s">
        <v>21</v>
      </c>
      <c r="AY586" s="251" t="s">
        <v>135</v>
      </c>
    </row>
    <row r="587" s="1" customFormat="1" ht="36" customHeight="1">
      <c r="B587" s="37"/>
      <c r="C587" s="216" t="s">
        <v>658</v>
      </c>
      <c r="D587" s="216" t="s">
        <v>137</v>
      </c>
      <c r="E587" s="217" t="s">
        <v>659</v>
      </c>
      <c r="F587" s="218" t="s">
        <v>660</v>
      </c>
      <c r="G587" s="219" t="s">
        <v>259</v>
      </c>
      <c r="H587" s="220">
        <v>2</v>
      </c>
      <c r="I587" s="221"/>
      <c r="J587" s="222">
        <f>ROUND(I587*H587,2)</f>
        <v>0</v>
      </c>
      <c r="K587" s="218" t="s">
        <v>1</v>
      </c>
      <c r="L587" s="42"/>
      <c r="M587" s="223" t="s">
        <v>1</v>
      </c>
      <c r="N587" s="224" t="s">
        <v>44</v>
      </c>
      <c r="O587" s="85"/>
      <c r="P587" s="225">
        <f>O587*H587</f>
        <v>0</v>
      </c>
      <c r="Q587" s="225">
        <v>0.0013400000000000001</v>
      </c>
      <c r="R587" s="225">
        <f>Q587*H587</f>
        <v>0.0026800000000000001</v>
      </c>
      <c r="S587" s="225">
        <v>0</v>
      </c>
      <c r="T587" s="226">
        <f>S587*H587</f>
        <v>0</v>
      </c>
      <c r="AR587" s="227" t="s">
        <v>142</v>
      </c>
      <c r="AT587" s="227" t="s">
        <v>137</v>
      </c>
      <c r="AU587" s="227" t="s">
        <v>84</v>
      </c>
      <c r="AY587" s="16" t="s">
        <v>135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6" t="s">
        <v>84</v>
      </c>
      <c r="BK587" s="228">
        <f>ROUND(I587*H587,2)</f>
        <v>0</v>
      </c>
      <c r="BL587" s="16" t="s">
        <v>142</v>
      </c>
      <c r="BM587" s="227" t="s">
        <v>661</v>
      </c>
    </row>
    <row r="588" s="12" customFormat="1">
      <c r="B588" s="229"/>
      <c r="C588" s="230"/>
      <c r="D588" s="231" t="s">
        <v>144</v>
      </c>
      <c r="E588" s="232" t="s">
        <v>1</v>
      </c>
      <c r="F588" s="233" t="s">
        <v>662</v>
      </c>
      <c r="G588" s="230"/>
      <c r="H588" s="234">
        <v>2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144</v>
      </c>
      <c r="AU588" s="240" t="s">
        <v>84</v>
      </c>
      <c r="AV588" s="12" t="s">
        <v>84</v>
      </c>
      <c r="AW588" s="12" t="s">
        <v>146</v>
      </c>
      <c r="AX588" s="12" t="s">
        <v>78</v>
      </c>
      <c r="AY588" s="240" t="s">
        <v>135</v>
      </c>
    </row>
    <row r="589" s="13" customFormat="1">
      <c r="B589" s="241"/>
      <c r="C589" s="242"/>
      <c r="D589" s="231" t="s">
        <v>144</v>
      </c>
      <c r="E589" s="243" t="s">
        <v>1</v>
      </c>
      <c r="F589" s="244" t="s">
        <v>149</v>
      </c>
      <c r="G589" s="242"/>
      <c r="H589" s="245">
        <v>2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AT589" s="251" t="s">
        <v>144</v>
      </c>
      <c r="AU589" s="251" t="s">
        <v>84</v>
      </c>
      <c r="AV589" s="13" t="s">
        <v>142</v>
      </c>
      <c r="AW589" s="13" t="s">
        <v>146</v>
      </c>
      <c r="AX589" s="13" t="s">
        <v>21</v>
      </c>
      <c r="AY589" s="251" t="s">
        <v>135</v>
      </c>
    </row>
    <row r="590" s="1" customFormat="1" ht="24" customHeight="1">
      <c r="B590" s="37"/>
      <c r="C590" s="262" t="s">
        <v>663</v>
      </c>
      <c r="D590" s="262" t="s">
        <v>205</v>
      </c>
      <c r="E590" s="263" t="s">
        <v>664</v>
      </c>
      <c r="F590" s="264" t="s">
        <v>665</v>
      </c>
      <c r="G590" s="265" t="s">
        <v>259</v>
      </c>
      <c r="H590" s="266">
        <v>2</v>
      </c>
      <c r="I590" s="267"/>
      <c r="J590" s="268">
        <f>ROUND(I590*H590,2)</f>
        <v>0</v>
      </c>
      <c r="K590" s="264" t="s">
        <v>1</v>
      </c>
      <c r="L590" s="269"/>
      <c r="M590" s="270" t="s">
        <v>1</v>
      </c>
      <c r="N590" s="271" t="s">
        <v>44</v>
      </c>
      <c r="O590" s="85"/>
      <c r="P590" s="225">
        <f>O590*H590</f>
        <v>0</v>
      </c>
      <c r="Q590" s="225">
        <v>0.29899999999999999</v>
      </c>
      <c r="R590" s="225">
        <f>Q590*H590</f>
        <v>0.59799999999999998</v>
      </c>
      <c r="S590" s="225">
        <v>0</v>
      </c>
      <c r="T590" s="226">
        <f>S590*H590</f>
        <v>0</v>
      </c>
      <c r="AR590" s="227" t="s">
        <v>183</v>
      </c>
      <c r="AT590" s="227" t="s">
        <v>205</v>
      </c>
      <c r="AU590" s="227" t="s">
        <v>84</v>
      </c>
      <c r="AY590" s="16" t="s">
        <v>135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16" t="s">
        <v>84</v>
      </c>
      <c r="BK590" s="228">
        <f>ROUND(I590*H590,2)</f>
        <v>0</v>
      </c>
      <c r="BL590" s="16" t="s">
        <v>142</v>
      </c>
      <c r="BM590" s="227" t="s">
        <v>666</v>
      </c>
    </row>
    <row r="591" s="12" customFormat="1">
      <c r="B591" s="229"/>
      <c r="C591" s="230"/>
      <c r="D591" s="231" t="s">
        <v>144</v>
      </c>
      <c r="E591" s="232" t="s">
        <v>1</v>
      </c>
      <c r="F591" s="233" t="s">
        <v>662</v>
      </c>
      <c r="G591" s="230"/>
      <c r="H591" s="234">
        <v>2</v>
      </c>
      <c r="I591" s="235"/>
      <c r="J591" s="230"/>
      <c r="K591" s="230"/>
      <c r="L591" s="236"/>
      <c r="M591" s="237"/>
      <c r="N591" s="238"/>
      <c r="O591" s="238"/>
      <c r="P591" s="238"/>
      <c r="Q591" s="238"/>
      <c r="R591" s="238"/>
      <c r="S591" s="238"/>
      <c r="T591" s="239"/>
      <c r="AT591" s="240" t="s">
        <v>144</v>
      </c>
      <c r="AU591" s="240" t="s">
        <v>84</v>
      </c>
      <c r="AV591" s="12" t="s">
        <v>84</v>
      </c>
      <c r="AW591" s="12" t="s">
        <v>146</v>
      </c>
      <c r="AX591" s="12" t="s">
        <v>78</v>
      </c>
      <c r="AY591" s="240" t="s">
        <v>135</v>
      </c>
    </row>
    <row r="592" s="13" customFormat="1">
      <c r="B592" s="241"/>
      <c r="C592" s="242"/>
      <c r="D592" s="231" t="s">
        <v>144</v>
      </c>
      <c r="E592" s="243" t="s">
        <v>1</v>
      </c>
      <c r="F592" s="244" t="s">
        <v>149</v>
      </c>
      <c r="G592" s="242"/>
      <c r="H592" s="245">
        <v>2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AT592" s="251" t="s">
        <v>144</v>
      </c>
      <c r="AU592" s="251" t="s">
        <v>84</v>
      </c>
      <c r="AV592" s="13" t="s">
        <v>142</v>
      </c>
      <c r="AW592" s="13" t="s">
        <v>146</v>
      </c>
      <c r="AX592" s="13" t="s">
        <v>21</v>
      </c>
      <c r="AY592" s="251" t="s">
        <v>135</v>
      </c>
    </row>
    <row r="593" s="1" customFormat="1" ht="24" customHeight="1">
      <c r="B593" s="37"/>
      <c r="C593" s="216" t="s">
        <v>667</v>
      </c>
      <c r="D593" s="216" t="s">
        <v>137</v>
      </c>
      <c r="E593" s="217" t="s">
        <v>668</v>
      </c>
      <c r="F593" s="218" t="s">
        <v>669</v>
      </c>
      <c r="G593" s="219" t="s">
        <v>259</v>
      </c>
      <c r="H593" s="220">
        <v>44</v>
      </c>
      <c r="I593" s="221"/>
      <c r="J593" s="222">
        <f>ROUND(I593*H593,2)</f>
        <v>0</v>
      </c>
      <c r="K593" s="218" t="s">
        <v>1</v>
      </c>
      <c r="L593" s="42"/>
      <c r="M593" s="223" t="s">
        <v>1</v>
      </c>
      <c r="N593" s="224" t="s">
        <v>44</v>
      </c>
      <c r="O593" s="85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AR593" s="227" t="s">
        <v>142</v>
      </c>
      <c r="AT593" s="227" t="s">
        <v>137</v>
      </c>
      <c r="AU593" s="227" t="s">
        <v>84</v>
      </c>
      <c r="AY593" s="16" t="s">
        <v>135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6" t="s">
        <v>84</v>
      </c>
      <c r="BK593" s="228">
        <f>ROUND(I593*H593,2)</f>
        <v>0</v>
      </c>
      <c r="BL593" s="16" t="s">
        <v>142</v>
      </c>
      <c r="BM593" s="227" t="s">
        <v>670</v>
      </c>
    </row>
    <row r="594" s="12" customFormat="1">
      <c r="B594" s="229"/>
      <c r="C594" s="230"/>
      <c r="D594" s="231" t="s">
        <v>144</v>
      </c>
      <c r="E594" s="232" t="s">
        <v>1</v>
      </c>
      <c r="F594" s="233" t="s">
        <v>440</v>
      </c>
      <c r="G594" s="230"/>
      <c r="H594" s="234">
        <v>44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144</v>
      </c>
      <c r="AU594" s="240" t="s">
        <v>84</v>
      </c>
      <c r="AV594" s="12" t="s">
        <v>84</v>
      </c>
      <c r="AW594" s="12" t="s">
        <v>146</v>
      </c>
      <c r="AX594" s="12" t="s">
        <v>78</v>
      </c>
      <c r="AY594" s="240" t="s">
        <v>135</v>
      </c>
    </row>
    <row r="595" s="13" customFormat="1">
      <c r="B595" s="241"/>
      <c r="C595" s="242"/>
      <c r="D595" s="231" t="s">
        <v>144</v>
      </c>
      <c r="E595" s="243" t="s">
        <v>1</v>
      </c>
      <c r="F595" s="244" t="s">
        <v>149</v>
      </c>
      <c r="G595" s="242"/>
      <c r="H595" s="245">
        <v>44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AT595" s="251" t="s">
        <v>144</v>
      </c>
      <c r="AU595" s="251" t="s">
        <v>84</v>
      </c>
      <c r="AV595" s="13" t="s">
        <v>142</v>
      </c>
      <c r="AW595" s="13" t="s">
        <v>146</v>
      </c>
      <c r="AX595" s="13" t="s">
        <v>21</v>
      </c>
      <c r="AY595" s="251" t="s">
        <v>135</v>
      </c>
    </row>
    <row r="596" s="1" customFormat="1" ht="24" customHeight="1">
      <c r="B596" s="37"/>
      <c r="C596" s="262" t="s">
        <v>671</v>
      </c>
      <c r="D596" s="262" t="s">
        <v>205</v>
      </c>
      <c r="E596" s="263" t="s">
        <v>672</v>
      </c>
      <c r="F596" s="264" t="s">
        <v>673</v>
      </c>
      <c r="G596" s="265" t="s">
        <v>259</v>
      </c>
      <c r="H596" s="266">
        <v>44</v>
      </c>
      <c r="I596" s="267"/>
      <c r="J596" s="268">
        <f>ROUND(I596*H596,2)</f>
        <v>0</v>
      </c>
      <c r="K596" s="264" t="s">
        <v>1</v>
      </c>
      <c r="L596" s="269"/>
      <c r="M596" s="270" t="s">
        <v>1</v>
      </c>
      <c r="N596" s="271" t="s">
        <v>44</v>
      </c>
      <c r="O596" s="85"/>
      <c r="P596" s="225">
        <f>O596*H596</f>
        <v>0</v>
      </c>
      <c r="Q596" s="225">
        <v>3.0000000000000001E-05</v>
      </c>
      <c r="R596" s="225">
        <f>Q596*H596</f>
        <v>0.00132</v>
      </c>
      <c r="S596" s="225">
        <v>0</v>
      </c>
      <c r="T596" s="226">
        <f>S596*H596</f>
        <v>0</v>
      </c>
      <c r="AR596" s="227" t="s">
        <v>183</v>
      </c>
      <c r="AT596" s="227" t="s">
        <v>205</v>
      </c>
      <c r="AU596" s="227" t="s">
        <v>84</v>
      </c>
      <c r="AY596" s="16" t="s">
        <v>135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6" t="s">
        <v>84</v>
      </c>
      <c r="BK596" s="228">
        <f>ROUND(I596*H596,2)</f>
        <v>0</v>
      </c>
      <c r="BL596" s="16" t="s">
        <v>142</v>
      </c>
      <c r="BM596" s="227" t="s">
        <v>674</v>
      </c>
    </row>
    <row r="597" s="12" customFormat="1">
      <c r="B597" s="229"/>
      <c r="C597" s="230"/>
      <c r="D597" s="231" t="s">
        <v>144</v>
      </c>
      <c r="E597" s="232" t="s">
        <v>1</v>
      </c>
      <c r="F597" s="233" t="s">
        <v>440</v>
      </c>
      <c r="G597" s="230"/>
      <c r="H597" s="234">
        <v>44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144</v>
      </c>
      <c r="AU597" s="240" t="s">
        <v>84</v>
      </c>
      <c r="AV597" s="12" t="s">
        <v>84</v>
      </c>
      <c r="AW597" s="12" t="s">
        <v>146</v>
      </c>
      <c r="AX597" s="12" t="s">
        <v>78</v>
      </c>
      <c r="AY597" s="240" t="s">
        <v>135</v>
      </c>
    </row>
    <row r="598" s="13" customFormat="1">
      <c r="B598" s="241"/>
      <c r="C598" s="242"/>
      <c r="D598" s="231" t="s">
        <v>144</v>
      </c>
      <c r="E598" s="243" t="s">
        <v>1</v>
      </c>
      <c r="F598" s="244" t="s">
        <v>675</v>
      </c>
      <c r="G598" s="242"/>
      <c r="H598" s="245">
        <v>44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AT598" s="251" t="s">
        <v>144</v>
      </c>
      <c r="AU598" s="251" t="s">
        <v>84</v>
      </c>
      <c r="AV598" s="13" t="s">
        <v>142</v>
      </c>
      <c r="AW598" s="13" t="s">
        <v>146</v>
      </c>
      <c r="AX598" s="13" t="s">
        <v>21</v>
      </c>
      <c r="AY598" s="251" t="s">
        <v>135</v>
      </c>
    </row>
    <row r="599" s="11" customFormat="1" ht="22.8" customHeight="1">
      <c r="B599" s="200"/>
      <c r="C599" s="201"/>
      <c r="D599" s="202" t="s">
        <v>77</v>
      </c>
      <c r="E599" s="214" t="s">
        <v>187</v>
      </c>
      <c r="F599" s="214" t="s">
        <v>676</v>
      </c>
      <c r="G599" s="201"/>
      <c r="H599" s="201"/>
      <c r="I599" s="204"/>
      <c r="J599" s="215">
        <f>BK599</f>
        <v>0</v>
      </c>
      <c r="K599" s="201"/>
      <c r="L599" s="206"/>
      <c r="M599" s="207"/>
      <c r="N599" s="208"/>
      <c r="O599" s="208"/>
      <c r="P599" s="209">
        <f>SUM(P600:P786)</f>
        <v>0</v>
      </c>
      <c r="Q599" s="208"/>
      <c r="R599" s="209">
        <f>SUM(R600:R786)</f>
        <v>9.2926791999999985</v>
      </c>
      <c r="S599" s="208"/>
      <c r="T599" s="210">
        <f>SUM(T600:T786)</f>
        <v>139.97385100000005</v>
      </c>
      <c r="AR599" s="211" t="s">
        <v>21</v>
      </c>
      <c r="AT599" s="212" t="s">
        <v>77</v>
      </c>
      <c r="AU599" s="212" t="s">
        <v>21</v>
      </c>
      <c r="AY599" s="211" t="s">
        <v>135</v>
      </c>
      <c r="BK599" s="213">
        <f>SUM(BK600:BK786)</f>
        <v>0</v>
      </c>
    </row>
    <row r="600" s="1" customFormat="1" ht="24" customHeight="1">
      <c r="B600" s="37"/>
      <c r="C600" s="216" t="s">
        <v>677</v>
      </c>
      <c r="D600" s="216" t="s">
        <v>137</v>
      </c>
      <c r="E600" s="217" t="s">
        <v>678</v>
      </c>
      <c r="F600" s="218" t="s">
        <v>679</v>
      </c>
      <c r="G600" s="219" t="s">
        <v>259</v>
      </c>
      <c r="H600" s="220">
        <v>1</v>
      </c>
      <c r="I600" s="221"/>
      <c r="J600" s="222">
        <f>ROUND(I600*H600,2)</f>
        <v>0</v>
      </c>
      <c r="K600" s="218" t="s">
        <v>141</v>
      </c>
      <c r="L600" s="42"/>
      <c r="M600" s="223" t="s">
        <v>1</v>
      </c>
      <c r="N600" s="224" t="s">
        <v>44</v>
      </c>
      <c r="O600" s="85"/>
      <c r="P600" s="225">
        <f>O600*H600</f>
        <v>0</v>
      </c>
      <c r="Q600" s="225">
        <v>0.00069999999999999999</v>
      </c>
      <c r="R600" s="225">
        <f>Q600*H600</f>
        <v>0.00069999999999999999</v>
      </c>
      <c r="S600" s="225">
        <v>0</v>
      </c>
      <c r="T600" s="226">
        <f>S600*H600</f>
        <v>0</v>
      </c>
      <c r="AR600" s="227" t="s">
        <v>142</v>
      </c>
      <c r="AT600" s="227" t="s">
        <v>137</v>
      </c>
      <c r="AU600" s="227" t="s">
        <v>84</v>
      </c>
      <c r="AY600" s="16" t="s">
        <v>135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6" t="s">
        <v>84</v>
      </c>
      <c r="BK600" s="228">
        <f>ROUND(I600*H600,2)</f>
        <v>0</v>
      </c>
      <c r="BL600" s="16" t="s">
        <v>142</v>
      </c>
      <c r="BM600" s="227" t="s">
        <v>680</v>
      </c>
    </row>
    <row r="601" s="12" customFormat="1">
      <c r="B601" s="229"/>
      <c r="C601" s="230"/>
      <c r="D601" s="231" t="s">
        <v>144</v>
      </c>
      <c r="E601" s="232" t="s">
        <v>1</v>
      </c>
      <c r="F601" s="233" t="s">
        <v>681</v>
      </c>
      <c r="G601" s="230"/>
      <c r="H601" s="234">
        <v>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AT601" s="240" t="s">
        <v>144</v>
      </c>
      <c r="AU601" s="240" t="s">
        <v>84</v>
      </c>
      <c r="AV601" s="12" t="s">
        <v>84</v>
      </c>
      <c r="AW601" s="12" t="s">
        <v>146</v>
      </c>
      <c r="AX601" s="12" t="s">
        <v>78</v>
      </c>
      <c r="AY601" s="240" t="s">
        <v>135</v>
      </c>
    </row>
    <row r="602" s="13" customFormat="1">
      <c r="B602" s="241"/>
      <c r="C602" s="242"/>
      <c r="D602" s="231" t="s">
        <v>144</v>
      </c>
      <c r="E602" s="243" t="s">
        <v>1</v>
      </c>
      <c r="F602" s="244" t="s">
        <v>149</v>
      </c>
      <c r="G602" s="242"/>
      <c r="H602" s="245">
        <v>1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AT602" s="251" t="s">
        <v>144</v>
      </c>
      <c r="AU602" s="251" t="s">
        <v>84</v>
      </c>
      <c r="AV602" s="13" t="s">
        <v>142</v>
      </c>
      <c r="AW602" s="13" t="s">
        <v>146</v>
      </c>
      <c r="AX602" s="13" t="s">
        <v>21</v>
      </c>
      <c r="AY602" s="251" t="s">
        <v>135</v>
      </c>
    </row>
    <row r="603" s="1" customFormat="1" ht="16.5" customHeight="1">
      <c r="B603" s="37"/>
      <c r="C603" s="262" t="s">
        <v>682</v>
      </c>
      <c r="D603" s="262" t="s">
        <v>205</v>
      </c>
      <c r="E603" s="263" t="s">
        <v>683</v>
      </c>
      <c r="F603" s="264" t="s">
        <v>684</v>
      </c>
      <c r="G603" s="265" t="s">
        <v>259</v>
      </c>
      <c r="H603" s="266">
        <v>1</v>
      </c>
      <c r="I603" s="267"/>
      <c r="J603" s="268">
        <f>ROUND(I603*H603,2)</f>
        <v>0</v>
      </c>
      <c r="K603" s="264" t="s">
        <v>141</v>
      </c>
      <c r="L603" s="269"/>
      <c r="M603" s="270" t="s">
        <v>1</v>
      </c>
      <c r="N603" s="271" t="s">
        <v>44</v>
      </c>
      <c r="O603" s="85"/>
      <c r="P603" s="225">
        <f>O603*H603</f>
        <v>0</v>
      </c>
      <c r="Q603" s="225">
        <v>0.0064999999999999997</v>
      </c>
      <c r="R603" s="225">
        <f>Q603*H603</f>
        <v>0.0064999999999999997</v>
      </c>
      <c r="S603" s="225">
        <v>0</v>
      </c>
      <c r="T603" s="226">
        <f>S603*H603</f>
        <v>0</v>
      </c>
      <c r="AR603" s="227" t="s">
        <v>183</v>
      </c>
      <c r="AT603" s="227" t="s">
        <v>205</v>
      </c>
      <c r="AU603" s="227" t="s">
        <v>84</v>
      </c>
      <c r="AY603" s="16" t="s">
        <v>135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6" t="s">
        <v>84</v>
      </c>
      <c r="BK603" s="228">
        <f>ROUND(I603*H603,2)</f>
        <v>0</v>
      </c>
      <c r="BL603" s="16" t="s">
        <v>142</v>
      </c>
      <c r="BM603" s="227" t="s">
        <v>685</v>
      </c>
    </row>
    <row r="604" s="1" customFormat="1" ht="24" customHeight="1">
      <c r="B604" s="37"/>
      <c r="C604" s="216" t="s">
        <v>686</v>
      </c>
      <c r="D604" s="216" t="s">
        <v>137</v>
      </c>
      <c r="E604" s="217" t="s">
        <v>687</v>
      </c>
      <c r="F604" s="218" t="s">
        <v>679</v>
      </c>
      <c r="G604" s="219" t="s">
        <v>259</v>
      </c>
      <c r="H604" s="220">
        <v>1</v>
      </c>
      <c r="I604" s="221"/>
      <c r="J604" s="222">
        <f>ROUND(I604*H604,2)</f>
        <v>0</v>
      </c>
      <c r="K604" s="218" t="s">
        <v>141</v>
      </c>
      <c r="L604" s="42"/>
      <c r="M604" s="223" t="s">
        <v>1</v>
      </c>
      <c r="N604" s="224" t="s">
        <v>44</v>
      </c>
      <c r="O604" s="85"/>
      <c r="P604" s="225">
        <f>O604*H604</f>
        <v>0</v>
      </c>
      <c r="Q604" s="225">
        <v>0.00069999999999999999</v>
      </c>
      <c r="R604" s="225">
        <f>Q604*H604</f>
        <v>0.00069999999999999999</v>
      </c>
      <c r="S604" s="225">
        <v>0</v>
      </c>
      <c r="T604" s="226">
        <f>S604*H604</f>
        <v>0</v>
      </c>
      <c r="AR604" s="227" t="s">
        <v>142</v>
      </c>
      <c r="AT604" s="227" t="s">
        <v>137</v>
      </c>
      <c r="AU604" s="227" t="s">
        <v>84</v>
      </c>
      <c r="AY604" s="16" t="s">
        <v>135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6" t="s">
        <v>84</v>
      </c>
      <c r="BK604" s="228">
        <f>ROUND(I604*H604,2)</f>
        <v>0</v>
      </c>
      <c r="BL604" s="16" t="s">
        <v>142</v>
      </c>
      <c r="BM604" s="227" t="s">
        <v>688</v>
      </c>
    </row>
    <row r="605" s="12" customFormat="1">
      <c r="B605" s="229"/>
      <c r="C605" s="230"/>
      <c r="D605" s="231" t="s">
        <v>144</v>
      </c>
      <c r="E605" s="232" t="s">
        <v>1</v>
      </c>
      <c r="F605" s="233" t="s">
        <v>689</v>
      </c>
      <c r="G605" s="230"/>
      <c r="H605" s="234">
        <v>1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144</v>
      </c>
      <c r="AU605" s="240" t="s">
        <v>84</v>
      </c>
      <c r="AV605" s="12" t="s">
        <v>84</v>
      </c>
      <c r="AW605" s="12" t="s">
        <v>146</v>
      </c>
      <c r="AX605" s="12" t="s">
        <v>78</v>
      </c>
      <c r="AY605" s="240" t="s">
        <v>135</v>
      </c>
    </row>
    <row r="606" s="13" customFormat="1">
      <c r="B606" s="241"/>
      <c r="C606" s="242"/>
      <c r="D606" s="231" t="s">
        <v>144</v>
      </c>
      <c r="E606" s="243" t="s">
        <v>1</v>
      </c>
      <c r="F606" s="244" t="s">
        <v>149</v>
      </c>
      <c r="G606" s="242"/>
      <c r="H606" s="245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AT606" s="251" t="s">
        <v>144</v>
      </c>
      <c r="AU606" s="251" t="s">
        <v>84</v>
      </c>
      <c r="AV606" s="13" t="s">
        <v>142</v>
      </c>
      <c r="AW606" s="13" t="s">
        <v>146</v>
      </c>
      <c r="AX606" s="13" t="s">
        <v>21</v>
      </c>
      <c r="AY606" s="251" t="s">
        <v>135</v>
      </c>
    </row>
    <row r="607" s="1" customFormat="1" ht="24" customHeight="1">
      <c r="B607" s="37"/>
      <c r="C607" s="216" t="s">
        <v>690</v>
      </c>
      <c r="D607" s="216" t="s">
        <v>137</v>
      </c>
      <c r="E607" s="217" t="s">
        <v>691</v>
      </c>
      <c r="F607" s="218" t="s">
        <v>692</v>
      </c>
      <c r="G607" s="219" t="s">
        <v>259</v>
      </c>
      <c r="H607" s="220">
        <v>4</v>
      </c>
      <c r="I607" s="221"/>
      <c r="J607" s="222">
        <f>ROUND(I607*H607,2)</f>
        <v>0</v>
      </c>
      <c r="K607" s="218" t="s">
        <v>1</v>
      </c>
      <c r="L607" s="42"/>
      <c r="M607" s="223" t="s">
        <v>1</v>
      </c>
      <c r="N607" s="224" t="s">
        <v>44</v>
      </c>
      <c r="O607" s="85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AR607" s="227" t="s">
        <v>142</v>
      </c>
      <c r="AT607" s="227" t="s">
        <v>137</v>
      </c>
      <c r="AU607" s="227" t="s">
        <v>84</v>
      </c>
      <c r="AY607" s="16" t="s">
        <v>135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6" t="s">
        <v>84</v>
      </c>
      <c r="BK607" s="228">
        <f>ROUND(I607*H607,2)</f>
        <v>0</v>
      </c>
      <c r="BL607" s="16" t="s">
        <v>142</v>
      </c>
      <c r="BM607" s="227" t="s">
        <v>693</v>
      </c>
    </row>
    <row r="608" s="1" customFormat="1" ht="36" customHeight="1">
      <c r="B608" s="37"/>
      <c r="C608" s="216" t="s">
        <v>694</v>
      </c>
      <c r="D608" s="216" t="s">
        <v>137</v>
      </c>
      <c r="E608" s="217" t="s">
        <v>695</v>
      </c>
      <c r="F608" s="218" t="s">
        <v>696</v>
      </c>
      <c r="G608" s="219" t="s">
        <v>259</v>
      </c>
      <c r="H608" s="220">
        <v>4</v>
      </c>
      <c r="I608" s="221"/>
      <c r="J608" s="222">
        <f>ROUND(I608*H608,2)</f>
        <v>0</v>
      </c>
      <c r="K608" s="218" t="s">
        <v>1</v>
      </c>
      <c r="L608" s="42"/>
      <c r="M608" s="223" t="s">
        <v>1</v>
      </c>
      <c r="N608" s="224" t="s">
        <v>44</v>
      </c>
      <c r="O608" s="85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AR608" s="227" t="s">
        <v>142</v>
      </c>
      <c r="AT608" s="227" t="s">
        <v>137</v>
      </c>
      <c r="AU608" s="227" t="s">
        <v>84</v>
      </c>
      <c r="AY608" s="16" t="s">
        <v>135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6" t="s">
        <v>84</v>
      </c>
      <c r="BK608" s="228">
        <f>ROUND(I608*H608,2)</f>
        <v>0</v>
      </c>
      <c r="BL608" s="16" t="s">
        <v>142</v>
      </c>
      <c r="BM608" s="227" t="s">
        <v>697</v>
      </c>
    </row>
    <row r="609" s="1" customFormat="1" ht="48" customHeight="1">
      <c r="B609" s="37"/>
      <c r="C609" s="216" t="s">
        <v>698</v>
      </c>
      <c r="D609" s="216" t="s">
        <v>137</v>
      </c>
      <c r="E609" s="217" t="s">
        <v>699</v>
      </c>
      <c r="F609" s="218" t="s">
        <v>700</v>
      </c>
      <c r="G609" s="219" t="s">
        <v>263</v>
      </c>
      <c r="H609" s="220">
        <v>23.649999999999999</v>
      </c>
      <c r="I609" s="221"/>
      <c r="J609" s="222">
        <f>ROUND(I609*H609,2)</f>
        <v>0</v>
      </c>
      <c r="K609" s="218" t="s">
        <v>141</v>
      </c>
      <c r="L609" s="42"/>
      <c r="M609" s="223" t="s">
        <v>1</v>
      </c>
      <c r="N609" s="224" t="s">
        <v>44</v>
      </c>
      <c r="O609" s="85"/>
      <c r="P609" s="225">
        <f>O609*H609</f>
        <v>0</v>
      </c>
      <c r="Q609" s="225">
        <v>0.15540000000000001</v>
      </c>
      <c r="R609" s="225">
        <f>Q609*H609</f>
        <v>3.6752099999999999</v>
      </c>
      <c r="S609" s="225">
        <v>0</v>
      </c>
      <c r="T609" s="226">
        <f>S609*H609</f>
        <v>0</v>
      </c>
      <c r="AR609" s="227" t="s">
        <v>142</v>
      </c>
      <c r="AT609" s="227" t="s">
        <v>137</v>
      </c>
      <c r="AU609" s="227" t="s">
        <v>84</v>
      </c>
      <c r="AY609" s="16" t="s">
        <v>135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16" t="s">
        <v>84</v>
      </c>
      <c r="BK609" s="228">
        <f>ROUND(I609*H609,2)</f>
        <v>0</v>
      </c>
      <c r="BL609" s="16" t="s">
        <v>142</v>
      </c>
      <c r="BM609" s="227" t="s">
        <v>701</v>
      </c>
    </row>
    <row r="610" s="12" customFormat="1">
      <c r="B610" s="229"/>
      <c r="C610" s="230"/>
      <c r="D610" s="231" t="s">
        <v>144</v>
      </c>
      <c r="E610" s="232" t="s">
        <v>1</v>
      </c>
      <c r="F610" s="233" t="s">
        <v>702</v>
      </c>
      <c r="G610" s="230"/>
      <c r="H610" s="234">
        <v>23.649999999999999</v>
      </c>
      <c r="I610" s="235"/>
      <c r="J610" s="230"/>
      <c r="K610" s="230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144</v>
      </c>
      <c r="AU610" s="240" t="s">
        <v>84</v>
      </c>
      <c r="AV610" s="12" t="s">
        <v>84</v>
      </c>
      <c r="AW610" s="12" t="s">
        <v>146</v>
      </c>
      <c r="AX610" s="12" t="s">
        <v>78</v>
      </c>
      <c r="AY610" s="240" t="s">
        <v>135</v>
      </c>
    </row>
    <row r="611" s="13" customFormat="1">
      <c r="B611" s="241"/>
      <c r="C611" s="242"/>
      <c r="D611" s="231" t="s">
        <v>144</v>
      </c>
      <c r="E611" s="243" t="s">
        <v>1</v>
      </c>
      <c r="F611" s="244" t="s">
        <v>149</v>
      </c>
      <c r="G611" s="242"/>
      <c r="H611" s="245">
        <v>23.649999999999999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AT611" s="251" t="s">
        <v>144</v>
      </c>
      <c r="AU611" s="251" t="s">
        <v>84</v>
      </c>
      <c r="AV611" s="13" t="s">
        <v>142</v>
      </c>
      <c r="AW611" s="13" t="s">
        <v>146</v>
      </c>
      <c r="AX611" s="13" t="s">
        <v>21</v>
      </c>
      <c r="AY611" s="251" t="s">
        <v>135</v>
      </c>
    </row>
    <row r="612" s="1" customFormat="1" ht="16.5" customHeight="1">
      <c r="B612" s="37"/>
      <c r="C612" s="262" t="s">
        <v>703</v>
      </c>
      <c r="D612" s="262" t="s">
        <v>205</v>
      </c>
      <c r="E612" s="263" t="s">
        <v>704</v>
      </c>
      <c r="F612" s="264" t="s">
        <v>705</v>
      </c>
      <c r="G612" s="265" t="s">
        <v>259</v>
      </c>
      <c r="H612" s="266">
        <v>26.015000000000001</v>
      </c>
      <c r="I612" s="267"/>
      <c r="J612" s="268">
        <f>ROUND(I612*H612,2)</f>
        <v>0</v>
      </c>
      <c r="K612" s="264" t="s">
        <v>141</v>
      </c>
      <c r="L612" s="269"/>
      <c r="M612" s="270" t="s">
        <v>1</v>
      </c>
      <c r="N612" s="271" t="s">
        <v>44</v>
      </c>
      <c r="O612" s="85"/>
      <c r="P612" s="225">
        <f>O612*H612</f>
        <v>0</v>
      </c>
      <c r="Q612" s="225">
        <v>0.082100000000000006</v>
      </c>
      <c r="R612" s="225">
        <f>Q612*H612</f>
        <v>2.1358315000000001</v>
      </c>
      <c r="S612" s="225">
        <v>0</v>
      </c>
      <c r="T612" s="226">
        <f>S612*H612</f>
        <v>0</v>
      </c>
      <c r="AR612" s="227" t="s">
        <v>183</v>
      </c>
      <c r="AT612" s="227" t="s">
        <v>205</v>
      </c>
      <c r="AU612" s="227" t="s">
        <v>84</v>
      </c>
      <c r="AY612" s="16" t="s">
        <v>135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6" t="s">
        <v>84</v>
      </c>
      <c r="BK612" s="228">
        <f>ROUND(I612*H612,2)</f>
        <v>0</v>
      </c>
      <c r="BL612" s="16" t="s">
        <v>142</v>
      </c>
      <c r="BM612" s="227" t="s">
        <v>706</v>
      </c>
    </row>
    <row r="613" s="12" customFormat="1">
      <c r="B613" s="229"/>
      <c r="C613" s="230"/>
      <c r="D613" s="231" t="s">
        <v>144</v>
      </c>
      <c r="E613" s="230"/>
      <c r="F613" s="233" t="s">
        <v>707</v>
      </c>
      <c r="G613" s="230"/>
      <c r="H613" s="234">
        <v>26.015000000000001</v>
      </c>
      <c r="I613" s="235"/>
      <c r="J613" s="230"/>
      <c r="K613" s="230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144</v>
      </c>
      <c r="AU613" s="240" t="s">
        <v>84</v>
      </c>
      <c r="AV613" s="12" t="s">
        <v>84</v>
      </c>
      <c r="AW613" s="12" t="s">
        <v>4</v>
      </c>
      <c r="AX613" s="12" t="s">
        <v>21</v>
      </c>
      <c r="AY613" s="240" t="s">
        <v>135</v>
      </c>
    </row>
    <row r="614" s="1" customFormat="1" ht="24" customHeight="1">
      <c r="B614" s="37"/>
      <c r="C614" s="216" t="s">
        <v>708</v>
      </c>
      <c r="D614" s="216" t="s">
        <v>137</v>
      </c>
      <c r="E614" s="217" t="s">
        <v>709</v>
      </c>
      <c r="F614" s="218" t="s">
        <v>710</v>
      </c>
      <c r="G614" s="219" t="s">
        <v>263</v>
      </c>
      <c r="H614" s="220">
        <v>157.08000000000001</v>
      </c>
      <c r="I614" s="221"/>
      <c r="J614" s="222">
        <f>ROUND(I614*H614,2)</f>
        <v>0</v>
      </c>
      <c r="K614" s="218" t="s">
        <v>141</v>
      </c>
      <c r="L614" s="42"/>
      <c r="M614" s="223" t="s">
        <v>1</v>
      </c>
      <c r="N614" s="224" t="s">
        <v>44</v>
      </c>
      <c r="O614" s="85"/>
      <c r="P614" s="225">
        <f>O614*H614</f>
        <v>0</v>
      </c>
      <c r="Q614" s="225">
        <v>3.0000000000000001E-05</v>
      </c>
      <c r="R614" s="225">
        <f>Q614*H614</f>
        <v>0.0047124000000000003</v>
      </c>
      <c r="S614" s="225">
        <v>0</v>
      </c>
      <c r="T614" s="226">
        <f>S614*H614</f>
        <v>0</v>
      </c>
      <c r="AR614" s="227" t="s">
        <v>142</v>
      </c>
      <c r="AT614" s="227" t="s">
        <v>137</v>
      </c>
      <c r="AU614" s="227" t="s">
        <v>84</v>
      </c>
      <c r="AY614" s="16" t="s">
        <v>135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6" t="s">
        <v>84</v>
      </c>
      <c r="BK614" s="228">
        <f>ROUND(I614*H614,2)</f>
        <v>0</v>
      </c>
      <c r="BL614" s="16" t="s">
        <v>142</v>
      </c>
      <c r="BM614" s="227" t="s">
        <v>711</v>
      </c>
    </row>
    <row r="615" s="12" customFormat="1">
      <c r="B615" s="229"/>
      <c r="C615" s="230"/>
      <c r="D615" s="231" t="s">
        <v>144</v>
      </c>
      <c r="E615" s="232" t="s">
        <v>1</v>
      </c>
      <c r="F615" s="233" t="s">
        <v>712</v>
      </c>
      <c r="G615" s="230"/>
      <c r="H615" s="234">
        <v>9.75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144</v>
      </c>
      <c r="AU615" s="240" t="s">
        <v>84</v>
      </c>
      <c r="AV615" s="12" t="s">
        <v>84</v>
      </c>
      <c r="AW615" s="12" t="s">
        <v>146</v>
      </c>
      <c r="AX615" s="12" t="s">
        <v>78</v>
      </c>
      <c r="AY615" s="240" t="s">
        <v>135</v>
      </c>
    </row>
    <row r="616" s="12" customFormat="1">
      <c r="B616" s="229"/>
      <c r="C616" s="230"/>
      <c r="D616" s="231" t="s">
        <v>144</v>
      </c>
      <c r="E616" s="232" t="s">
        <v>1</v>
      </c>
      <c r="F616" s="233" t="s">
        <v>713</v>
      </c>
      <c r="G616" s="230"/>
      <c r="H616" s="234">
        <v>2.2000000000000002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144</v>
      </c>
      <c r="AU616" s="240" t="s">
        <v>84</v>
      </c>
      <c r="AV616" s="12" t="s">
        <v>84</v>
      </c>
      <c r="AW616" s="12" t="s">
        <v>146</v>
      </c>
      <c r="AX616" s="12" t="s">
        <v>78</v>
      </c>
      <c r="AY616" s="240" t="s">
        <v>135</v>
      </c>
    </row>
    <row r="617" s="12" customFormat="1">
      <c r="B617" s="229"/>
      <c r="C617" s="230"/>
      <c r="D617" s="231" t="s">
        <v>144</v>
      </c>
      <c r="E617" s="232" t="s">
        <v>1</v>
      </c>
      <c r="F617" s="233" t="s">
        <v>265</v>
      </c>
      <c r="G617" s="230"/>
      <c r="H617" s="234">
        <v>66.5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144</v>
      </c>
      <c r="AU617" s="240" t="s">
        <v>84</v>
      </c>
      <c r="AV617" s="12" t="s">
        <v>84</v>
      </c>
      <c r="AW617" s="12" t="s">
        <v>146</v>
      </c>
      <c r="AX617" s="12" t="s">
        <v>78</v>
      </c>
      <c r="AY617" s="240" t="s">
        <v>135</v>
      </c>
    </row>
    <row r="618" s="12" customFormat="1">
      <c r="B618" s="229"/>
      <c r="C618" s="230"/>
      <c r="D618" s="231" t="s">
        <v>144</v>
      </c>
      <c r="E618" s="232" t="s">
        <v>1</v>
      </c>
      <c r="F618" s="233" t="s">
        <v>266</v>
      </c>
      <c r="G618" s="230"/>
      <c r="H618" s="234">
        <v>68.379999999999995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144</v>
      </c>
      <c r="AU618" s="240" t="s">
        <v>84</v>
      </c>
      <c r="AV618" s="12" t="s">
        <v>84</v>
      </c>
      <c r="AW618" s="12" t="s">
        <v>146</v>
      </c>
      <c r="AX618" s="12" t="s">
        <v>78</v>
      </c>
      <c r="AY618" s="240" t="s">
        <v>135</v>
      </c>
    </row>
    <row r="619" s="12" customFormat="1">
      <c r="B619" s="229"/>
      <c r="C619" s="230"/>
      <c r="D619" s="231" t="s">
        <v>144</v>
      </c>
      <c r="E619" s="232" t="s">
        <v>1</v>
      </c>
      <c r="F619" s="233" t="s">
        <v>268</v>
      </c>
      <c r="G619" s="230"/>
      <c r="H619" s="234">
        <v>10.25</v>
      </c>
      <c r="I619" s="235"/>
      <c r="J619" s="230"/>
      <c r="K619" s="230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144</v>
      </c>
      <c r="AU619" s="240" t="s">
        <v>84</v>
      </c>
      <c r="AV619" s="12" t="s">
        <v>84</v>
      </c>
      <c r="AW619" s="12" t="s">
        <v>146</v>
      </c>
      <c r="AX619" s="12" t="s">
        <v>78</v>
      </c>
      <c r="AY619" s="240" t="s">
        <v>135</v>
      </c>
    </row>
    <row r="620" s="13" customFormat="1">
      <c r="B620" s="241"/>
      <c r="C620" s="242"/>
      <c r="D620" s="231" t="s">
        <v>144</v>
      </c>
      <c r="E620" s="243" t="s">
        <v>1</v>
      </c>
      <c r="F620" s="244" t="s">
        <v>149</v>
      </c>
      <c r="G620" s="242"/>
      <c r="H620" s="245">
        <v>157.08000000000001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AT620" s="251" t="s">
        <v>144</v>
      </c>
      <c r="AU620" s="251" t="s">
        <v>84</v>
      </c>
      <c r="AV620" s="13" t="s">
        <v>142</v>
      </c>
      <c r="AW620" s="13" t="s">
        <v>146</v>
      </c>
      <c r="AX620" s="13" t="s">
        <v>21</v>
      </c>
      <c r="AY620" s="251" t="s">
        <v>135</v>
      </c>
    </row>
    <row r="621" s="1" customFormat="1" ht="24" customHeight="1">
      <c r="B621" s="37"/>
      <c r="C621" s="216" t="s">
        <v>714</v>
      </c>
      <c r="D621" s="216" t="s">
        <v>137</v>
      </c>
      <c r="E621" s="217" t="s">
        <v>715</v>
      </c>
      <c r="F621" s="218" t="s">
        <v>716</v>
      </c>
      <c r="G621" s="219" t="s">
        <v>263</v>
      </c>
      <c r="H621" s="220">
        <v>10.75</v>
      </c>
      <c r="I621" s="221"/>
      <c r="J621" s="222">
        <f>ROUND(I621*H621,2)</f>
        <v>0</v>
      </c>
      <c r="K621" s="218" t="s">
        <v>141</v>
      </c>
      <c r="L621" s="42"/>
      <c r="M621" s="223" t="s">
        <v>1</v>
      </c>
      <c r="N621" s="224" t="s">
        <v>44</v>
      </c>
      <c r="O621" s="85"/>
      <c r="P621" s="225">
        <f>O621*H621</f>
        <v>0</v>
      </c>
      <c r="Q621" s="225">
        <v>0.29221000000000003</v>
      </c>
      <c r="R621" s="225">
        <f>Q621*H621</f>
        <v>3.1412575000000005</v>
      </c>
      <c r="S621" s="225">
        <v>0</v>
      </c>
      <c r="T621" s="226">
        <f>S621*H621</f>
        <v>0</v>
      </c>
      <c r="AR621" s="227" t="s">
        <v>142</v>
      </c>
      <c r="AT621" s="227" t="s">
        <v>137</v>
      </c>
      <c r="AU621" s="227" t="s">
        <v>84</v>
      </c>
      <c r="AY621" s="16" t="s">
        <v>135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6" t="s">
        <v>84</v>
      </c>
      <c r="BK621" s="228">
        <f>ROUND(I621*H621,2)</f>
        <v>0</v>
      </c>
      <c r="BL621" s="16" t="s">
        <v>142</v>
      </c>
      <c r="BM621" s="227" t="s">
        <v>717</v>
      </c>
    </row>
    <row r="622" s="12" customFormat="1">
      <c r="B622" s="229"/>
      <c r="C622" s="230"/>
      <c r="D622" s="231" t="s">
        <v>144</v>
      </c>
      <c r="E622" s="232" t="s">
        <v>1</v>
      </c>
      <c r="F622" s="233" t="s">
        <v>712</v>
      </c>
      <c r="G622" s="230"/>
      <c r="H622" s="234">
        <v>9.75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144</v>
      </c>
      <c r="AU622" s="240" t="s">
        <v>84</v>
      </c>
      <c r="AV622" s="12" t="s">
        <v>84</v>
      </c>
      <c r="AW622" s="12" t="s">
        <v>146</v>
      </c>
      <c r="AX622" s="12" t="s">
        <v>78</v>
      </c>
      <c r="AY622" s="240" t="s">
        <v>135</v>
      </c>
    </row>
    <row r="623" s="12" customFormat="1">
      <c r="B623" s="229"/>
      <c r="C623" s="230"/>
      <c r="D623" s="231" t="s">
        <v>144</v>
      </c>
      <c r="E623" s="232" t="s">
        <v>1</v>
      </c>
      <c r="F623" s="233" t="s">
        <v>718</v>
      </c>
      <c r="G623" s="230"/>
      <c r="H623" s="234">
        <v>1</v>
      </c>
      <c r="I623" s="235"/>
      <c r="J623" s="230"/>
      <c r="K623" s="230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144</v>
      </c>
      <c r="AU623" s="240" t="s">
        <v>84</v>
      </c>
      <c r="AV623" s="12" t="s">
        <v>84</v>
      </c>
      <c r="AW623" s="12" t="s">
        <v>146</v>
      </c>
      <c r="AX623" s="12" t="s">
        <v>78</v>
      </c>
      <c r="AY623" s="240" t="s">
        <v>135</v>
      </c>
    </row>
    <row r="624" s="13" customFormat="1">
      <c r="B624" s="241"/>
      <c r="C624" s="242"/>
      <c r="D624" s="231" t="s">
        <v>144</v>
      </c>
      <c r="E624" s="243" t="s">
        <v>1</v>
      </c>
      <c r="F624" s="244" t="s">
        <v>149</v>
      </c>
      <c r="G624" s="242"/>
      <c r="H624" s="245">
        <v>10.75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AT624" s="251" t="s">
        <v>144</v>
      </c>
      <c r="AU624" s="251" t="s">
        <v>84</v>
      </c>
      <c r="AV624" s="13" t="s">
        <v>142</v>
      </c>
      <c r="AW624" s="13" t="s">
        <v>146</v>
      </c>
      <c r="AX624" s="13" t="s">
        <v>21</v>
      </c>
      <c r="AY624" s="251" t="s">
        <v>135</v>
      </c>
    </row>
    <row r="625" s="1" customFormat="1" ht="24" customHeight="1">
      <c r="B625" s="37"/>
      <c r="C625" s="262" t="s">
        <v>719</v>
      </c>
      <c r="D625" s="262" t="s">
        <v>205</v>
      </c>
      <c r="E625" s="263" t="s">
        <v>720</v>
      </c>
      <c r="F625" s="264" t="s">
        <v>721</v>
      </c>
      <c r="G625" s="265" t="s">
        <v>259</v>
      </c>
      <c r="H625" s="266">
        <v>10</v>
      </c>
      <c r="I625" s="267"/>
      <c r="J625" s="268">
        <f>ROUND(I625*H625,2)</f>
        <v>0</v>
      </c>
      <c r="K625" s="264" t="s">
        <v>141</v>
      </c>
      <c r="L625" s="269"/>
      <c r="M625" s="270" t="s">
        <v>1</v>
      </c>
      <c r="N625" s="271" t="s">
        <v>44</v>
      </c>
      <c r="O625" s="85"/>
      <c r="P625" s="225">
        <f>O625*H625</f>
        <v>0</v>
      </c>
      <c r="Q625" s="225">
        <v>0.0166</v>
      </c>
      <c r="R625" s="225">
        <f>Q625*H625</f>
        <v>0.16600000000000001</v>
      </c>
      <c r="S625" s="225">
        <v>0</v>
      </c>
      <c r="T625" s="226">
        <f>S625*H625</f>
        <v>0</v>
      </c>
      <c r="AR625" s="227" t="s">
        <v>183</v>
      </c>
      <c r="AT625" s="227" t="s">
        <v>205</v>
      </c>
      <c r="AU625" s="227" t="s">
        <v>84</v>
      </c>
      <c r="AY625" s="16" t="s">
        <v>135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6" t="s">
        <v>84</v>
      </c>
      <c r="BK625" s="228">
        <f>ROUND(I625*H625,2)</f>
        <v>0</v>
      </c>
      <c r="BL625" s="16" t="s">
        <v>142</v>
      </c>
      <c r="BM625" s="227" t="s">
        <v>722</v>
      </c>
    </row>
    <row r="626" s="12" customFormat="1">
      <c r="B626" s="229"/>
      <c r="C626" s="230"/>
      <c r="D626" s="231" t="s">
        <v>144</v>
      </c>
      <c r="E626" s="232" t="s">
        <v>1</v>
      </c>
      <c r="F626" s="233" t="s">
        <v>723</v>
      </c>
      <c r="G626" s="230"/>
      <c r="H626" s="234">
        <v>10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144</v>
      </c>
      <c r="AU626" s="240" t="s">
        <v>84</v>
      </c>
      <c r="AV626" s="12" t="s">
        <v>84</v>
      </c>
      <c r="AW626" s="12" t="s">
        <v>146</v>
      </c>
      <c r="AX626" s="12" t="s">
        <v>78</v>
      </c>
      <c r="AY626" s="240" t="s">
        <v>135</v>
      </c>
    </row>
    <row r="627" s="13" customFormat="1">
      <c r="B627" s="241"/>
      <c r="C627" s="242"/>
      <c r="D627" s="231" t="s">
        <v>144</v>
      </c>
      <c r="E627" s="243" t="s">
        <v>1</v>
      </c>
      <c r="F627" s="244" t="s">
        <v>149</v>
      </c>
      <c r="G627" s="242"/>
      <c r="H627" s="245">
        <v>10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AT627" s="251" t="s">
        <v>144</v>
      </c>
      <c r="AU627" s="251" t="s">
        <v>84</v>
      </c>
      <c r="AV627" s="13" t="s">
        <v>142</v>
      </c>
      <c r="AW627" s="13" t="s">
        <v>146</v>
      </c>
      <c r="AX627" s="13" t="s">
        <v>21</v>
      </c>
      <c r="AY627" s="251" t="s">
        <v>135</v>
      </c>
    </row>
    <row r="628" s="1" customFormat="1" ht="24" customHeight="1">
      <c r="B628" s="37"/>
      <c r="C628" s="262" t="s">
        <v>724</v>
      </c>
      <c r="D628" s="262" t="s">
        <v>205</v>
      </c>
      <c r="E628" s="263" t="s">
        <v>725</v>
      </c>
      <c r="F628" s="264" t="s">
        <v>726</v>
      </c>
      <c r="G628" s="265" t="s">
        <v>259</v>
      </c>
      <c r="H628" s="266">
        <v>10</v>
      </c>
      <c r="I628" s="267"/>
      <c r="J628" s="268">
        <f>ROUND(I628*H628,2)</f>
        <v>0</v>
      </c>
      <c r="K628" s="264" t="s">
        <v>141</v>
      </c>
      <c r="L628" s="269"/>
      <c r="M628" s="270" t="s">
        <v>1</v>
      </c>
      <c r="N628" s="271" t="s">
        <v>44</v>
      </c>
      <c r="O628" s="85"/>
      <c r="P628" s="225">
        <f>O628*H628</f>
        <v>0</v>
      </c>
      <c r="Q628" s="225">
        <v>0.0028999999999999998</v>
      </c>
      <c r="R628" s="225">
        <f>Q628*H628</f>
        <v>0.028999999999999998</v>
      </c>
      <c r="S628" s="225">
        <v>0</v>
      </c>
      <c r="T628" s="226">
        <f>S628*H628</f>
        <v>0</v>
      </c>
      <c r="AR628" s="227" t="s">
        <v>183</v>
      </c>
      <c r="AT628" s="227" t="s">
        <v>205</v>
      </c>
      <c r="AU628" s="227" t="s">
        <v>84</v>
      </c>
      <c r="AY628" s="16" t="s">
        <v>135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6" t="s">
        <v>84</v>
      </c>
      <c r="BK628" s="228">
        <f>ROUND(I628*H628,2)</f>
        <v>0</v>
      </c>
      <c r="BL628" s="16" t="s">
        <v>142</v>
      </c>
      <c r="BM628" s="227" t="s">
        <v>727</v>
      </c>
    </row>
    <row r="629" s="12" customFormat="1">
      <c r="B629" s="229"/>
      <c r="C629" s="230"/>
      <c r="D629" s="231" t="s">
        <v>144</v>
      </c>
      <c r="E629" s="232" t="s">
        <v>1</v>
      </c>
      <c r="F629" s="233" t="s">
        <v>723</v>
      </c>
      <c r="G629" s="230"/>
      <c r="H629" s="234">
        <v>10</v>
      </c>
      <c r="I629" s="235"/>
      <c r="J629" s="230"/>
      <c r="K629" s="230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144</v>
      </c>
      <c r="AU629" s="240" t="s">
        <v>84</v>
      </c>
      <c r="AV629" s="12" t="s">
        <v>84</v>
      </c>
      <c r="AW629" s="12" t="s">
        <v>146</v>
      </c>
      <c r="AX629" s="12" t="s">
        <v>78</v>
      </c>
      <c r="AY629" s="240" t="s">
        <v>135</v>
      </c>
    </row>
    <row r="630" s="13" customFormat="1">
      <c r="B630" s="241"/>
      <c r="C630" s="242"/>
      <c r="D630" s="231" t="s">
        <v>144</v>
      </c>
      <c r="E630" s="243" t="s">
        <v>1</v>
      </c>
      <c r="F630" s="244" t="s">
        <v>149</v>
      </c>
      <c r="G630" s="242"/>
      <c r="H630" s="245">
        <v>10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AT630" s="251" t="s">
        <v>144</v>
      </c>
      <c r="AU630" s="251" t="s">
        <v>84</v>
      </c>
      <c r="AV630" s="13" t="s">
        <v>142</v>
      </c>
      <c r="AW630" s="13" t="s">
        <v>146</v>
      </c>
      <c r="AX630" s="13" t="s">
        <v>21</v>
      </c>
      <c r="AY630" s="251" t="s">
        <v>135</v>
      </c>
    </row>
    <row r="631" s="1" customFormat="1" ht="24" customHeight="1">
      <c r="B631" s="37"/>
      <c r="C631" s="262" t="s">
        <v>728</v>
      </c>
      <c r="D631" s="262" t="s">
        <v>205</v>
      </c>
      <c r="E631" s="263" t="s">
        <v>729</v>
      </c>
      <c r="F631" s="264" t="s">
        <v>730</v>
      </c>
      <c r="G631" s="265" t="s">
        <v>259</v>
      </c>
      <c r="H631" s="266">
        <v>1</v>
      </c>
      <c r="I631" s="267"/>
      <c r="J631" s="268">
        <f>ROUND(I631*H631,2)</f>
        <v>0</v>
      </c>
      <c r="K631" s="264" t="s">
        <v>141</v>
      </c>
      <c r="L631" s="269"/>
      <c r="M631" s="270" t="s">
        <v>1</v>
      </c>
      <c r="N631" s="271" t="s">
        <v>44</v>
      </c>
      <c r="O631" s="85"/>
      <c r="P631" s="225">
        <f>O631*H631</f>
        <v>0</v>
      </c>
      <c r="Q631" s="225">
        <v>0.015599999999999999</v>
      </c>
      <c r="R631" s="225">
        <f>Q631*H631</f>
        <v>0.015599999999999999</v>
      </c>
      <c r="S631" s="225">
        <v>0</v>
      </c>
      <c r="T631" s="226">
        <f>S631*H631</f>
        <v>0</v>
      </c>
      <c r="AR631" s="227" t="s">
        <v>183</v>
      </c>
      <c r="AT631" s="227" t="s">
        <v>205</v>
      </c>
      <c r="AU631" s="227" t="s">
        <v>84</v>
      </c>
      <c r="AY631" s="16" t="s">
        <v>135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6" t="s">
        <v>84</v>
      </c>
      <c r="BK631" s="228">
        <f>ROUND(I631*H631,2)</f>
        <v>0</v>
      </c>
      <c r="BL631" s="16" t="s">
        <v>142</v>
      </c>
      <c r="BM631" s="227" t="s">
        <v>731</v>
      </c>
    </row>
    <row r="632" s="12" customFormat="1">
      <c r="B632" s="229"/>
      <c r="C632" s="230"/>
      <c r="D632" s="231" t="s">
        <v>144</v>
      </c>
      <c r="E632" s="232" t="s">
        <v>1</v>
      </c>
      <c r="F632" s="233" t="s">
        <v>718</v>
      </c>
      <c r="G632" s="230"/>
      <c r="H632" s="234">
        <v>1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144</v>
      </c>
      <c r="AU632" s="240" t="s">
        <v>84</v>
      </c>
      <c r="AV632" s="12" t="s">
        <v>84</v>
      </c>
      <c r="AW632" s="12" t="s">
        <v>146</v>
      </c>
      <c r="AX632" s="12" t="s">
        <v>78</v>
      </c>
      <c r="AY632" s="240" t="s">
        <v>135</v>
      </c>
    </row>
    <row r="633" s="13" customFormat="1">
      <c r="B633" s="241"/>
      <c r="C633" s="242"/>
      <c r="D633" s="231" t="s">
        <v>144</v>
      </c>
      <c r="E633" s="243" t="s">
        <v>1</v>
      </c>
      <c r="F633" s="244" t="s">
        <v>149</v>
      </c>
      <c r="G633" s="242"/>
      <c r="H633" s="245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AT633" s="251" t="s">
        <v>144</v>
      </c>
      <c r="AU633" s="251" t="s">
        <v>84</v>
      </c>
      <c r="AV633" s="13" t="s">
        <v>142</v>
      </c>
      <c r="AW633" s="13" t="s">
        <v>146</v>
      </c>
      <c r="AX633" s="13" t="s">
        <v>21</v>
      </c>
      <c r="AY633" s="251" t="s">
        <v>135</v>
      </c>
    </row>
    <row r="634" s="1" customFormat="1" ht="16.5" customHeight="1">
      <c r="B634" s="37"/>
      <c r="C634" s="262" t="s">
        <v>732</v>
      </c>
      <c r="D634" s="262" t="s">
        <v>205</v>
      </c>
      <c r="E634" s="263" t="s">
        <v>733</v>
      </c>
      <c r="F634" s="264" t="s">
        <v>734</v>
      </c>
      <c r="G634" s="265" t="s">
        <v>259</v>
      </c>
      <c r="H634" s="266">
        <v>1</v>
      </c>
      <c r="I634" s="267"/>
      <c r="J634" s="268">
        <f>ROUND(I634*H634,2)</f>
        <v>0</v>
      </c>
      <c r="K634" s="264" t="s">
        <v>141</v>
      </c>
      <c r="L634" s="269"/>
      <c r="M634" s="270" t="s">
        <v>1</v>
      </c>
      <c r="N634" s="271" t="s">
        <v>44</v>
      </c>
      <c r="O634" s="85"/>
      <c r="P634" s="225">
        <f>O634*H634</f>
        <v>0</v>
      </c>
      <c r="Q634" s="225">
        <v>0.0032499999999999999</v>
      </c>
      <c r="R634" s="225">
        <f>Q634*H634</f>
        <v>0.0032499999999999999</v>
      </c>
      <c r="S634" s="225">
        <v>0</v>
      </c>
      <c r="T634" s="226">
        <f>S634*H634</f>
        <v>0</v>
      </c>
      <c r="AR634" s="227" t="s">
        <v>183</v>
      </c>
      <c r="AT634" s="227" t="s">
        <v>205</v>
      </c>
      <c r="AU634" s="227" t="s">
        <v>84</v>
      </c>
      <c r="AY634" s="16" t="s">
        <v>135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6" t="s">
        <v>84</v>
      </c>
      <c r="BK634" s="228">
        <f>ROUND(I634*H634,2)</f>
        <v>0</v>
      </c>
      <c r="BL634" s="16" t="s">
        <v>142</v>
      </c>
      <c r="BM634" s="227" t="s">
        <v>735</v>
      </c>
    </row>
    <row r="635" s="12" customFormat="1">
      <c r="B635" s="229"/>
      <c r="C635" s="230"/>
      <c r="D635" s="231" t="s">
        <v>144</v>
      </c>
      <c r="E635" s="232" t="s">
        <v>1</v>
      </c>
      <c r="F635" s="233" t="s">
        <v>718</v>
      </c>
      <c r="G635" s="230"/>
      <c r="H635" s="234">
        <v>1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AT635" s="240" t="s">
        <v>144</v>
      </c>
      <c r="AU635" s="240" t="s">
        <v>84</v>
      </c>
      <c r="AV635" s="12" t="s">
        <v>84</v>
      </c>
      <c r="AW635" s="12" t="s">
        <v>146</v>
      </c>
      <c r="AX635" s="12" t="s">
        <v>78</v>
      </c>
      <c r="AY635" s="240" t="s">
        <v>135</v>
      </c>
    </row>
    <row r="636" s="13" customFormat="1">
      <c r="B636" s="241"/>
      <c r="C636" s="242"/>
      <c r="D636" s="231" t="s">
        <v>144</v>
      </c>
      <c r="E636" s="243" t="s">
        <v>1</v>
      </c>
      <c r="F636" s="244" t="s">
        <v>149</v>
      </c>
      <c r="G636" s="242"/>
      <c r="H636" s="245">
        <v>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AT636" s="251" t="s">
        <v>144</v>
      </c>
      <c r="AU636" s="251" t="s">
        <v>84</v>
      </c>
      <c r="AV636" s="13" t="s">
        <v>142</v>
      </c>
      <c r="AW636" s="13" t="s">
        <v>146</v>
      </c>
      <c r="AX636" s="13" t="s">
        <v>21</v>
      </c>
      <c r="AY636" s="251" t="s">
        <v>135</v>
      </c>
    </row>
    <row r="637" s="1" customFormat="1" ht="48" customHeight="1">
      <c r="B637" s="37"/>
      <c r="C637" s="216" t="s">
        <v>736</v>
      </c>
      <c r="D637" s="216" t="s">
        <v>137</v>
      </c>
      <c r="E637" s="217" t="s">
        <v>737</v>
      </c>
      <c r="F637" s="218" t="s">
        <v>738</v>
      </c>
      <c r="G637" s="219" t="s">
        <v>140</v>
      </c>
      <c r="H637" s="220">
        <v>2489.9349999999999</v>
      </c>
      <c r="I637" s="221"/>
      <c r="J637" s="222">
        <f>ROUND(I637*H637,2)</f>
        <v>0</v>
      </c>
      <c r="K637" s="218" t="s">
        <v>141</v>
      </c>
      <c r="L637" s="42"/>
      <c r="M637" s="223" t="s">
        <v>1</v>
      </c>
      <c r="N637" s="224" t="s">
        <v>44</v>
      </c>
      <c r="O637" s="85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AR637" s="227" t="s">
        <v>142</v>
      </c>
      <c r="AT637" s="227" t="s">
        <v>137</v>
      </c>
      <c r="AU637" s="227" t="s">
        <v>84</v>
      </c>
      <c r="AY637" s="16" t="s">
        <v>135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6" t="s">
        <v>84</v>
      </c>
      <c r="BK637" s="228">
        <f>ROUND(I637*H637,2)</f>
        <v>0</v>
      </c>
      <c r="BL637" s="16" t="s">
        <v>142</v>
      </c>
      <c r="BM637" s="227" t="s">
        <v>739</v>
      </c>
    </row>
    <row r="638" s="12" customFormat="1">
      <c r="B638" s="229"/>
      <c r="C638" s="230"/>
      <c r="D638" s="231" t="s">
        <v>144</v>
      </c>
      <c r="E638" s="232" t="s">
        <v>1</v>
      </c>
      <c r="F638" s="233" t="s">
        <v>740</v>
      </c>
      <c r="G638" s="230"/>
      <c r="H638" s="234">
        <v>1035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144</v>
      </c>
      <c r="AU638" s="240" t="s">
        <v>84</v>
      </c>
      <c r="AV638" s="12" t="s">
        <v>84</v>
      </c>
      <c r="AW638" s="12" t="s">
        <v>146</v>
      </c>
      <c r="AX638" s="12" t="s">
        <v>78</v>
      </c>
      <c r="AY638" s="240" t="s">
        <v>135</v>
      </c>
    </row>
    <row r="639" s="12" customFormat="1">
      <c r="B639" s="229"/>
      <c r="C639" s="230"/>
      <c r="D639" s="231" t="s">
        <v>144</v>
      </c>
      <c r="E639" s="232" t="s">
        <v>1</v>
      </c>
      <c r="F639" s="233" t="s">
        <v>741</v>
      </c>
      <c r="G639" s="230"/>
      <c r="H639" s="234">
        <v>1113.6225</v>
      </c>
      <c r="I639" s="235"/>
      <c r="J639" s="230"/>
      <c r="K639" s="230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144</v>
      </c>
      <c r="AU639" s="240" t="s">
        <v>84</v>
      </c>
      <c r="AV639" s="12" t="s">
        <v>84</v>
      </c>
      <c r="AW639" s="12" t="s">
        <v>146</v>
      </c>
      <c r="AX639" s="12" t="s">
        <v>78</v>
      </c>
      <c r="AY639" s="240" t="s">
        <v>135</v>
      </c>
    </row>
    <row r="640" s="12" customFormat="1">
      <c r="B640" s="229"/>
      <c r="C640" s="230"/>
      <c r="D640" s="231" t="s">
        <v>144</v>
      </c>
      <c r="E640" s="232" t="s">
        <v>1</v>
      </c>
      <c r="F640" s="233" t="s">
        <v>742</v>
      </c>
      <c r="G640" s="230"/>
      <c r="H640" s="234">
        <v>155.875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144</v>
      </c>
      <c r="AU640" s="240" t="s">
        <v>84</v>
      </c>
      <c r="AV640" s="12" t="s">
        <v>84</v>
      </c>
      <c r="AW640" s="12" t="s">
        <v>146</v>
      </c>
      <c r="AX640" s="12" t="s">
        <v>78</v>
      </c>
      <c r="AY640" s="240" t="s">
        <v>135</v>
      </c>
    </row>
    <row r="641" s="12" customFormat="1">
      <c r="B641" s="229"/>
      <c r="C641" s="230"/>
      <c r="D641" s="231" t="s">
        <v>144</v>
      </c>
      <c r="E641" s="232" t="s">
        <v>1</v>
      </c>
      <c r="F641" s="233" t="s">
        <v>743</v>
      </c>
      <c r="G641" s="230"/>
      <c r="H641" s="234">
        <v>185.4375</v>
      </c>
      <c r="I641" s="235"/>
      <c r="J641" s="230"/>
      <c r="K641" s="230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144</v>
      </c>
      <c r="AU641" s="240" t="s">
        <v>84</v>
      </c>
      <c r="AV641" s="12" t="s">
        <v>84</v>
      </c>
      <c r="AW641" s="12" t="s">
        <v>146</v>
      </c>
      <c r="AX641" s="12" t="s">
        <v>78</v>
      </c>
      <c r="AY641" s="240" t="s">
        <v>135</v>
      </c>
    </row>
    <row r="642" s="13" customFormat="1">
      <c r="B642" s="241"/>
      <c r="C642" s="242"/>
      <c r="D642" s="231" t="s">
        <v>144</v>
      </c>
      <c r="E642" s="243" t="s">
        <v>1</v>
      </c>
      <c r="F642" s="244" t="s">
        <v>149</v>
      </c>
      <c r="G642" s="242"/>
      <c r="H642" s="245">
        <v>2489.9349999999999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AT642" s="251" t="s">
        <v>144</v>
      </c>
      <c r="AU642" s="251" t="s">
        <v>84</v>
      </c>
      <c r="AV642" s="13" t="s">
        <v>142</v>
      </c>
      <c r="AW642" s="13" t="s">
        <v>146</v>
      </c>
      <c r="AX642" s="13" t="s">
        <v>21</v>
      </c>
      <c r="AY642" s="251" t="s">
        <v>135</v>
      </c>
    </row>
    <row r="643" s="1" customFormat="1" ht="48" customHeight="1">
      <c r="B643" s="37"/>
      <c r="C643" s="216" t="s">
        <v>744</v>
      </c>
      <c r="D643" s="216" t="s">
        <v>137</v>
      </c>
      <c r="E643" s="217" t="s">
        <v>745</v>
      </c>
      <c r="F643" s="218" t="s">
        <v>746</v>
      </c>
      <c r="G643" s="219" t="s">
        <v>140</v>
      </c>
      <c r="H643" s="220">
        <v>303772.07000000001</v>
      </c>
      <c r="I643" s="221"/>
      <c r="J643" s="222">
        <f>ROUND(I643*H643,2)</f>
        <v>0</v>
      </c>
      <c r="K643" s="218" t="s">
        <v>141</v>
      </c>
      <c r="L643" s="42"/>
      <c r="M643" s="223" t="s">
        <v>1</v>
      </c>
      <c r="N643" s="224" t="s">
        <v>44</v>
      </c>
      <c r="O643" s="85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AR643" s="227" t="s">
        <v>142</v>
      </c>
      <c r="AT643" s="227" t="s">
        <v>137</v>
      </c>
      <c r="AU643" s="227" t="s">
        <v>84</v>
      </c>
      <c r="AY643" s="16" t="s">
        <v>135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16" t="s">
        <v>84</v>
      </c>
      <c r="BK643" s="228">
        <f>ROUND(I643*H643,2)</f>
        <v>0</v>
      </c>
      <c r="BL643" s="16" t="s">
        <v>142</v>
      </c>
      <c r="BM643" s="227" t="s">
        <v>747</v>
      </c>
    </row>
    <row r="644" s="12" customFormat="1">
      <c r="B644" s="229"/>
      <c r="C644" s="230"/>
      <c r="D644" s="231" t="s">
        <v>144</v>
      </c>
      <c r="E644" s="232" t="s">
        <v>1</v>
      </c>
      <c r="F644" s="233" t="s">
        <v>748</v>
      </c>
      <c r="G644" s="230"/>
      <c r="H644" s="234">
        <v>303772.07000000001</v>
      </c>
      <c r="I644" s="235"/>
      <c r="J644" s="230"/>
      <c r="K644" s="230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144</v>
      </c>
      <c r="AU644" s="240" t="s">
        <v>84</v>
      </c>
      <c r="AV644" s="12" t="s">
        <v>84</v>
      </c>
      <c r="AW644" s="12" t="s">
        <v>146</v>
      </c>
      <c r="AX644" s="12" t="s">
        <v>78</v>
      </c>
      <c r="AY644" s="240" t="s">
        <v>135</v>
      </c>
    </row>
    <row r="645" s="13" customFormat="1">
      <c r="B645" s="241"/>
      <c r="C645" s="242"/>
      <c r="D645" s="231" t="s">
        <v>144</v>
      </c>
      <c r="E645" s="243" t="s">
        <v>1</v>
      </c>
      <c r="F645" s="244" t="s">
        <v>149</v>
      </c>
      <c r="G645" s="242"/>
      <c r="H645" s="245">
        <v>303772.07000000001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AT645" s="251" t="s">
        <v>144</v>
      </c>
      <c r="AU645" s="251" t="s">
        <v>84</v>
      </c>
      <c r="AV645" s="13" t="s">
        <v>142</v>
      </c>
      <c r="AW645" s="13" t="s">
        <v>146</v>
      </c>
      <c r="AX645" s="13" t="s">
        <v>21</v>
      </c>
      <c r="AY645" s="251" t="s">
        <v>135</v>
      </c>
    </row>
    <row r="646" s="1" customFormat="1" ht="48" customHeight="1">
      <c r="B646" s="37"/>
      <c r="C646" s="216" t="s">
        <v>749</v>
      </c>
      <c r="D646" s="216" t="s">
        <v>137</v>
      </c>
      <c r="E646" s="217" t="s">
        <v>750</v>
      </c>
      <c r="F646" s="218" t="s">
        <v>751</v>
      </c>
      <c r="G646" s="219" t="s">
        <v>140</v>
      </c>
      <c r="H646" s="220">
        <v>2489.9349999999999</v>
      </c>
      <c r="I646" s="221"/>
      <c r="J646" s="222">
        <f>ROUND(I646*H646,2)</f>
        <v>0</v>
      </c>
      <c r="K646" s="218" t="s">
        <v>141</v>
      </c>
      <c r="L646" s="42"/>
      <c r="M646" s="223" t="s">
        <v>1</v>
      </c>
      <c r="N646" s="224" t="s">
        <v>44</v>
      </c>
      <c r="O646" s="85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AR646" s="227" t="s">
        <v>142</v>
      </c>
      <c r="AT646" s="227" t="s">
        <v>137</v>
      </c>
      <c r="AU646" s="227" t="s">
        <v>84</v>
      </c>
      <c r="AY646" s="16" t="s">
        <v>135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6" t="s">
        <v>84</v>
      </c>
      <c r="BK646" s="228">
        <f>ROUND(I646*H646,2)</f>
        <v>0</v>
      </c>
      <c r="BL646" s="16" t="s">
        <v>142</v>
      </c>
      <c r="BM646" s="227" t="s">
        <v>752</v>
      </c>
    </row>
    <row r="647" s="12" customFormat="1">
      <c r="B647" s="229"/>
      <c r="C647" s="230"/>
      <c r="D647" s="231" t="s">
        <v>144</v>
      </c>
      <c r="E647" s="232" t="s">
        <v>1</v>
      </c>
      <c r="F647" s="233" t="s">
        <v>740</v>
      </c>
      <c r="G647" s="230"/>
      <c r="H647" s="234">
        <v>1035</v>
      </c>
      <c r="I647" s="235"/>
      <c r="J647" s="230"/>
      <c r="K647" s="230"/>
      <c r="L647" s="236"/>
      <c r="M647" s="237"/>
      <c r="N647" s="238"/>
      <c r="O647" s="238"/>
      <c r="P647" s="238"/>
      <c r="Q647" s="238"/>
      <c r="R647" s="238"/>
      <c r="S647" s="238"/>
      <c r="T647" s="239"/>
      <c r="AT647" s="240" t="s">
        <v>144</v>
      </c>
      <c r="AU647" s="240" t="s">
        <v>84</v>
      </c>
      <c r="AV647" s="12" t="s">
        <v>84</v>
      </c>
      <c r="AW647" s="12" t="s">
        <v>146</v>
      </c>
      <c r="AX647" s="12" t="s">
        <v>78</v>
      </c>
      <c r="AY647" s="240" t="s">
        <v>135</v>
      </c>
    </row>
    <row r="648" s="12" customFormat="1">
      <c r="B648" s="229"/>
      <c r="C648" s="230"/>
      <c r="D648" s="231" t="s">
        <v>144</v>
      </c>
      <c r="E648" s="232" t="s">
        <v>1</v>
      </c>
      <c r="F648" s="233" t="s">
        <v>741</v>
      </c>
      <c r="G648" s="230"/>
      <c r="H648" s="234">
        <v>1113.6225</v>
      </c>
      <c r="I648" s="235"/>
      <c r="J648" s="230"/>
      <c r="K648" s="230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144</v>
      </c>
      <c r="AU648" s="240" t="s">
        <v>84</v>
      </c>
      <c r="AV648" s="12" t="s">
        <v>84</v>
      </c>
      <c r="AW648" s="12" t="s">
        <v>146</v>
      </c>
      <c r="AX648" s="12" t="s">
        <v>78</v>
      </c>
      <c r="AY648" s="240" t="s">
        <v>135</v>
      </c>
    </row>
    <row r="649" s="12" customFormat="1">
      <c r="B649" s="229"/>
      <c r="C649" s="230"/>
      <c r="D649" s="231" t="s">
        <v>144</v>
      </c>
      <c r="E649" s="232" t="s">
        <v>1</v>
      </c>
      <c r="F649" s="233" t="s">
        <v>742</v>
      </c>
      <c r="G649" s="230"/>
      <c r="H649" s="234">
        <v>155.875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AT649" s="240" t="s">
        <v>144</v>
      </c>
      <c r="AU649" s="240" t="s">
        <v>84</v>
      </c>
      <c r="AV649" s="12" t="s">
        <v>84</v>
      </c>
      <c r="AW649" s="12" t="s">
        <v>146</v>
      </c>
      <c r="AX649" s="12" t="s">
        <v>78</v>
      </c>
      <c r="AY649" s="240" t="s">
        <v>135</v>
      </c>
    </row>
    <row r="650" s="12" customFormat="1">
      <c r="B650" s="229"/>
      <c r="C650" s="230"/>
      <c r="D650" s="231" t="s">
        <v>144</v>
      </c>
      <c r="E650" s="232" t="s">
        <v>1</v>
      </c>
      <c r="F650" s="233" t="s">
        <v>743</v>
      </c>
      <c r="G650" s="230"/>
      <c r="H650" s="234">
        <v>185.4375</v>
      </c>
      <c r="I650" s="235"/>
      <c r="J650" s="230"/>
      <c r="K650" s="230"/>
      <c r="L650" s="236"/>
      <c r="M650" s="237"/>
      <c r="N650" s="238"/>
      <c r="O650" s="238"/>
      <c r="P650" s="238"/>
      <c r="Q650" s="238"/>
      <c r="R650" s="238"/>
      <c r="S650" s="238"/>
      <c r="T650" s="239"/>
      <c r="AT650" s="240" t="s">
        <v>144</v>
      </c>
      <c r="AU650" s="240" t="s">
        <v>84</v>
      </c>
      <c r="AV650" s="12" t="s">
        <v>84</v>
      </c>
      <c r="AW650" s="12" t="s">
        <v>146</v>
      </c>
      <c r="AX650" s="12" t="s">
        <v>78</v>
      </c>
      <c r="AY650" s="240" t="s">
        <v>135</v>
      </c>
    </row>
    <row r="651" s="13" customFormat="1">
      <c r="B651" s="241"/>
      <c r="C651" s="242"/>
      <c r="D651" s="231" t="s">
        <v>144</v>
      </c>
      <c r="E651" s="243" t="s">
        <v>1</v>
      </c>
      <c r="F651" s="244" t="s">
        <v>149</v>
      </c>
      <c r="G651" s="242"/>
      <c r="H651" s="245">
        <v>2489.9349999999999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AT651" s="251" t="s">
        <v>144</v>
      </c>
      <c r="AU651" s="251" t="s">
        <v>84</v>
      </c>
      <c r="AV651" s="13" t="s">
        <v>142</v>
      </c>
      <c r="AW651" s="13" t="s">
        <v>146</v>
      </c>
      <c r="AX651" s="13" t="s">
        <v>21</v>
      </c>
      <c r="AY651" s="251" t="s">
        <v>135</v>
      </c>
    </row>
    <row r="652" s="1" customFormat="1" ht="36" customHeight="1">
      <c r="B652" s="37"/>
      <c r="C652" s="216" t="s">
        <v>753</v>
      </c>
      <c r="D652" s="216" t="s">
        <v>137</v>
      </c>
      <c r="E652" s="217" t="s">
        <v>754</v>
      </c>
      <c r="F652" s="218" t="s">
        <v>755</v>
      </c>
      <c r="G652" s="219" t="s">
        <v>160</v>
      </c>
      <c r="H652" s="220">
        <v>126</v>
      </c>
      <c r="I652" s="221"/>
      <c r="J652" s="222">
        <f>ROUND(I652*H652,2)</f>
        <v>0</v>
      </c>
      <c r="K652" s="218" t="s">
        <v>141</v>
      </c>
      <c r="L652" s="42"/>
      <c r="M652" s="223" t="s">
        <v>1</v>
      </c>
      <c r="N652" s="224" t="s">
        <v>44</v>
      </c>
      <c r="O652" s="85"/>
      <c r="P652" s="225">
        <f>O652*H652</f>
        <v>0</v>
      </c>
      <c r="Q652" s="225">
        <v>0</v>
      </c>
      <c r="R652" s="225">
        <f>Q652*H652</f>
        <v>0</v>
      </c>
      <c r="S652" s="225">
        <v>0</v>
      </c>
      <c r="T652" s="226">
        <f>S652*H652</f>
        <v>0</v>
      </c>
      <c r="AR652" s="227" t="s">
        <v>142</v>
      </c>
      <c r="AT652" s="227" t="s">
        <v>137</v>
      </c>
      <c r="AU652" s="227" t="s">
        <v>84</v>
      </c>
      <c r="AY652" s="16" t="s">
        <v>135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6" t="s">
        <v>84</v>
      </c>
      <c r="BK652" s="228">
        <f>ROUND(I652*H652,2)</f>
        <v>0</v>
      </c>
      <c r="BL652" s="16" t="s">
        <v>142</v>
      </c>
      <c r="BM652" s="227" t="s">
        <v>756</v>
      </c>
    </row>
    <row r="653" s="12" customFormat="1">
      <c r="B653" s="229"/>
      <c r="C653" s="230"/>
      <c r="D653" s="231" t="s">
        <v>144</v>
      </c>
      <c r="E653" s="232" t="s">
        <v>1</v>
      </c>
      <c r="F653" s="233" t="s">
        <v>757</v>
      </c>
      <c r="G653" s="230"/>
      <c r="H653" s="234">
        <v>126</v>
      </c>
      <c r="I653" s="235"/>
      <c r="J653" s="230"/>
      <c r="K653" s="230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144</v>
      </c>
      <c r="AU653" s="240" t="s">
        <v>84</v>
      </c>
      <c r="AV653" s="12" t="s">
        <v>84</v>
      </c>
      <c r="AW653" s="12" t="s">
        <v>146</v>
      </c>
      <c r="AX653" s="12" t="s">
        <v>78</v>
      </c>
      <c r="AY653" s="240" t="s">
        <v>135</v>
      </c>
    </row>
    <row r="654" s="13" customFormat="1">
      <c r="B654" s="241"/>
      <c r="C654" s="242"/>
      <c r="D654" s="231" t="s">
        <v>144</v>
      </c>
      <c r="E654" s="243" t="s">
        <v>1</v>
      </c>
      <c r="F654" s="244" t="s">
        <v>149</v>
      </c>
      <c r="G654" s="242"/>
      <c r="H654" s="245">
        <v>126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AT654" s="251" t="s">
        <v>144</v>
      </c>
      <c r="AU654" s="251" t="s">
        <v>84</v>
      </c>
      <c r="AV654" s="13" t="s">
        <v>142</v>
      </c>
      <c r="AW654" s="13" t="s">
        <v>146</v>
      </c>
      <c r="AX654" s="13" t="s">
        <v>21</v>
      </c>
      <c r="AY654" s="251" t="s">
        <v>135</v>
      </c>
    </row>
    <row r="655" s="1" customFormat="1" ht="36" customHeight="1">
      <c r="B655" s="37"/>
      <c r="C655" s="216" t="s">
        <v>758</v>
      </c>
      <c r="D655" s="216" t="s">
        <v>137</v>
      </c>
      <c r="E655" s="217" t="s">
        <v>759</v>
      </c>
      <c r="F655" s="218" t="s">
        <v>760</v>
      </c>
      <c r="G655" s="219" t="s">
        <v>160</v>
      </c>
      <c r="H655" s="220">
        <v>126</v>
      </c>
      <c r="I655" s="221"/>
      <c r="J655" s="222">
        <f>ROUND(I655*H655,2)</f>
        <v>0</v>
      </c>
      <c r="K655" s="218" t="s">
        <v>141</v>
      </c>
      <c r="L655" s="42"/>
      <c r="M655" s="223" t="s">
        <v>1</v>
      </c>
      <c r="N655" s="224" t="s">
        <v>44</v>
      </c>
      <c r="O655" s="85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227" t="s">
        <v>142</v>
      </c>
      <c r="AT655" s="227" t="s">
        <v>137</v>
      </c>
      <c r="AU655" s="227" t="s">
        <v>84</v>
      </c>
      <c r="AY655" s="16" t="s">
        <v>135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16" t="s">
        <v>84</v>
      </c>
      <c r="BK655" s="228">
        <f>ROUND(I655*H655,2)</f>
        <v>0</v>
      </c>
      <c r="BL655" s="16" t="s">
        <v>142</v>
      </c>
      <c r="BM655" s="227" t="s">
        <v>761</v>
      </c>
    </row>
    <row r="656" s="12" customFormat="1">
      <c r="B656" s="229"/>
      <c r="C656" s="230"/>
      <c r="D656" s="231" t="s">
        <v>144</v>
      </c>
      <c r="E656" s="232" t="s">
        <v>1</v>
      </c>
      <c r="F656" s="233" t="s">
        <v>757</v>
      </c>
      <c r="G656" s="230"/>
      <c r="H656" s="234">
        <v>126</v>
      </c>
      <c r="I656" s="235"/>
      <c r="J656" s="230"/>
      <c r="K656" s="230"/>
      <c r="L656" s="236"/>
      <c r="M656" s="237"/>
      <c r="N656" s="238"/>
      <c r="O656" s="238"/>
      <c r="P656" s="238"/>
      <c r="Q656" s="238"/>
      <c r="R656" s="238"/>
      <c r="S656" s="238"/>
      <c r="T656" s="239"/>
      <c r="AT656" s="240" t="s">
        <v>144</v>
      </c>
      <c r="AU656" s="240" t="s">
        <v>84</v>
      </c>
      <c r="AV656" s="12" t="s">
        <v>84</v>
      </c>
      <c r="AW656" s="12" t="s">
        <v>146</v>
      </c>
      <c r="AX656" s="12" t="s">
        <v>78</v>
      </c>
      <c r="AY656" s="240" t="s">
        <v>135</v>
      </c>
    </row>
    <row r="657" s="13" customFormat="1">
      <c r="B657" s="241"/>
      <c r="C657" s="242"/>
      <c r="D657" s="231" t="s">
        <v>144</v>
      </c>
      <c r="E657" s="243" t="s">
        <v>1</v>
      </c>
      <c r="F657" s="244" t="s">
        <v>149</v>
      </c>
      <c r="G657" s="242"/>
      <c r="H657" s="245">
        <v>126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AT657" s="251" t="s">
        <v>144</v>
      </c>
      <c r="AU657" s="251" t="s">
        <v>84</v>
      </c>
      <c r="AV657" s="13" t="s">
        <v>142</v>
      </c>
      <c r="AW657" s="13" t="s">
        <v>146</v>
      </c>
      <c r="AX657" s="13" t="s">
        <v>21</v>
      </c>
      <c r="AY657" s="251" t="s">
        <v>135</v>
      </c>
    </row>
    <row r="658" s="1" customFormat="1" ht="36" customHeight="1">
      <c r="B658" s="37"/>
      <c r="C658" s="216" t="s">
        <v>762</v>
      </c>
      <c r="D658" s="216" t="s">
        <v>137</v>
      </c>
      <c r="E658" s="217" t="s">
        <v>763</v>
      </c>
      <c r="F658" s="218" t="s">
        <v>764</v>
      </c>
      <c r="G658" s="219" t="s">
        <v>160</v>
      </c>
      <c r="H658" s="220">
        <v>1890</v>
      </c>
      <c r="I658" s="221"/>
      <c r="J658" s="222">
        <f>ROUND(I658*H658,2)</f>
        <v>0</v>
      </c>
      <c r="K658" s="218" t="s">
        <v>141</v>
      </c>
      <c r="L658" s="42"/>
      <c r="M658" s="223" t="s">
        <v>1</v>
      </c>
      <c r="N658" s="224" t="s">
        <v>44</v>
      </c>
      <c r="O658" s="85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AR658" s="227" t="s">
        <v>142</v>
      </c>
      <c r="AT658" s="227" t="s">
        <v>137</v>
      </c>
      <c r="AU658" s="227" t="s">
        <v>84</v>
      </c>
      <c r="AY658" s="16" t="s">
        <v>135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6" t="s">
        <v>84</v>
      </c>
      <c r="BK658" s="228">
        <f>ROUND(I658*H658,2)</f>
        <v>0</v>
      </c>
      <c r="BL658" s="16" t="s">
        <v>142</v>
      </c>
      <c r="BM658" s="227" t="s">
        <v>765</v>
      </c>
    </row>
    <row r="659" s="12" customFormat="1">
      <c r="B659" s="229"/>
      <c r="C659" s="230"/>
      <c r="D659" s="231" t="s">
        <v>144</v>
      </c>
      <c r="E659" s="232" t="s">
        <v>1</v>
      </c>
      <c r="F659" s="233" t="s">
        <v>766</v>
      </c>
      <c r="G659" s="230"/>
      <c r="H659" s="234">
        <v>1890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AT659" s="240" t="s">
        <v>144</v>
      </c>
      <c r="AU659" s="240" t="s">
        <v>84</v>
      </c>
      <c r="AV659" s="12" t="s">
        <v>84</v>
      </c>
      <c r="AW659" s="12" t="s">
        <v>146</v>
      </c>
      <c r="AX659" s="12" t="s">
        <v>78</v>
      </c>
      <c r="AY659" s="240" t="s">
        <v>135</v>
      </c>
    </row>
    <row r="660" s="13" customFormat="1">
      <c r="B660" s="241"/>
      <c r="C660" s="242"/>
      <c r="D660" s="231" t="s">
        <v>144</v>
      </c>
      <c r="E660" s="243" t="s">
        <v>1</v>
      </c>
      <c r="F660" s="244" t="s">
        <v>149</v>
      </c>
      <c r="G660" s="242"/>
      <c r="H660" s="245">
        <v>1890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AT660" s="251" t="s">
        <v>144</v>
      </c>
      <c r="AU660" s="251" t="s">
        <v>84</v>
      </c>
      <c r="AV660" s="13" t="s">
        <v>142</v>
      </c>
      <c r="AW660" s="13" t="s">
        <v>146</v>
      </c>
      <c r="AX660" s="13" t="s">
        <v>21</v>
      </c>
      <c r="AY660" s="251" t="s">
        <v>135</v>
      </c>
    </row>
    <row r="661" s="1" customFormat="1" ht="36" customHeight="1">
      <c r="B661" s="37"/>
      <c r="C661" s="216" t="s">
        <v>767</v>
      </c>
      <c r="D661" s="216" t="s">
        <v>137</v>
      </c>
      <c r="E661" s="217" t="s">
        <v>768</v>
      </c>
      <c r="F661" s="218" t="s">
        <v>769</v>
      </c>
      <c r="G661" s="219" t="s">
        <v>160</v>
      </c>
      <c r="H661" s="220">
        <v>126</v>
      </c>
      <c r="I661" s="221"/>
      <c r="J661" s="222">
        <f>ROUND(I661*H661,2)</f>
        <v>0</v>
      </c>
      <c r="K661" s="218" t="s">
        <v>141</v>
      </c>
      <c r="L661" s="42"/>
      <c r="M661" s="223" t="s">
        <v>1</v>
      </c>
      <c r="N661" s="224" t="s">
        <v>44</v>
      </c>
      <c r="O661" s="85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AR661" s="227" t="s">
        <v>142</v>
      </c>
      <c r="AT661" s="227" t="s">
        <v>137</v>
      </c>
      <c r="AU661" s="227" t="s">
        <v>84</v>
      </c>
      <c r="AY661" s="16" t="s">
        <v>135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6" t="s">
        <v>84</v>
      </c>
      <c r="BK661" s="228">
        <f>ROUND(I661*H661,2)</f>
        <v>0</v>
      </c>
      <c r="BL661" s="16" t="s">
        <v>142</v>
      </c>
      <c r="BM661" s="227" t="s">
        <v>770</v>
      </c>
    </row>
    <row r="662" s="12" customFormat="1">
      <c r="B662" s="229"/>
      <c r="C662" s="230"/>
      <c r="D662" s="231" t="s">
        <v>144</v>
      </c>
      <c r="E662" s="232" t="s">
        <v>1</v>
      </c>
      <c r="F662" s="233" t="s">
        <v>757</v>
      </c>
      <c r="G662" s="230"/>
      <c r="H662" s="234">
        <v>126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144</v>
      </c>
      <c r="AU662" s="240" t="s">
        <v>84</v>
      </c>
      <c r="AV662" s="12" t="s">
        <v>84</v>
      </c>
      <c r="AW662" s="12" t="s">
        <v>146</v>
      </c>
      <c r="AX662" s="12" t="s">
        <v>78</v>
      </c>
      <c r="AY662" s="240" t="s">
        <v>135</v>
      </c>
    </row>
    <row r="663" s="13" customFormat="1">
      <c r="B663" s="241"/>
      <c r="C663" s="242"/>
      <c r="D663" s="231" t="s">
        <v>144</v>
      </c>
      <c r="E663" s="243" t="s">
        <v>1</v>
      </c>
      <c r="F663" s="244" t="s">
        <v>149</v>
      </c>
      <c r="G663" s="242"/>
      <c r="H663" s="245">
        <v>126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144</v>
      </c>
      <c r="AU663" s="251" t="s">
        <v>84</v>
      </c>
      <c r="AV663" s="13" t="s">
        <v>142</v>
      </c>
      <c r="AW663" s="13" t="s">
        <v>146</v>
      </c>
      <c r="AX663" s="13" t="s">
        <v>21</v>
      </c>
      <c r="AY663" s="251" t="s">
        <v>135</v>
      </c>
    </row>
    <row r="664" s="1" customFormat="1" ht="36" customHeight="1">
      <c r="B664" s="37"/>
      <c r="C664" s="216" t="s">
        <v>771</v>
      </c>
      <c r="D664" s="216" t="s">
        <v>137</v>
      </c>
      <c r="E664" s="217" t="s">
        <v>772</v>
      </c>
      <c r="F664" s="218" t="s">
        <v>773</v>
      </c>
      <c r="G664" s="219" t="s">
        <v>160</v>
      </c>
      <c r="H664" s="220">
        <v>1646.4000000000001</v>
      </c>
      <c r="I664" s="221"/>
      <c r="J664" s="222">
        <f>ROUND(I664*H664,2)</f>
        <v>0</v>
      </c>
      <c r="K664" s="218" t="s">
        <v>141</v>
      </c>
      <c r="L664" s="42"/>
      <c r="M664" s="223" t="s">
        <v>1</v>
      </c>
      <c r="N664" s="224" t="s">
        <v>44</v>
      </c>
      <c r="O664" s="85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AR664" s="227" t="s">
        <v>142</v>
      </c>
      <c r="AT664" s="227" t="s">
        <v>137</v>
      </c>
      <c r="AU664" s="227" t="s">
        <v>84</v>
      </c>
      <c r="AY664" s="16" t="s">
        <v>135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6" t="s">
        <v>84</v>
      </c>
      <c r="BK664" s="228">
        <f>ROUND(I664*H664,2)</f>
        <v>0</v>
      </c>
      <c r="BL664" s="16" t="s">
        <v>142</v>
      </c>
      <c r="BM664" s="227" t="s">
        <v>774</v>
      </c>
    </row>
    <row r="665" s="12" customFormat="1">
      <c r="B665" s="229"/>
      <c r="C665" s="230"/>
      <c r="D665" s="231" t="s">
        <v>144</v>
      </c>
      <c r="E665" s="232" t="s">
        <v>1</v>
      </c>
      <c r="F665" s="233" t="s">
        <v>775</v>
      </c>
      <c r="G665" s="230"/>
      <c r="H665" s="234">
        <v>823.20000000000005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144</v>
      </c>
      <c r="AU665" s="240" t="s">
        <v>84</v>
      </c>
      <c r="AV665" s="12" t="s">
        <v>84</v>
      </c>
      <c r="AW665" s="12" t="s">
        <v>146</v>
      </c>
      <c r="AX665" s="12" t="s">
        <v>78</v>
      </c>
      <c r="AY665" s="240" t="s">
        <v>135</v>
      </c>
    </row>
    <row r="666" s="12" customFormat="1">
      <c r="B666" s="229"/>
      <c r="C666" s="230"/>
      <c r="D666" s="231" t="s">
        <v>144</v>
      </c>
      <c r="E666" s="232" t="s">
        <v>1</v>
      </c>
      <c r="F666" s="233" t="s">
        <v>776</v>
      </c>
      <c r="G666" s="230"/>
      <c r="H666" s="234">
        <v>823.20000000000005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144</v>
      </c>
      <c r="AU666" s="240" t="s">
        <v>84</v>
      </c>
      <c r="AV666" s="12" t="s">
        <v>84</v>
      </c>
      <c r="AW666" s="12" t="s">
        <v>146</v>
      </c>
      <c r="AX666" s="12" t="s">
        <v>78</v>
      </c>
      <c r="AY666" s="240" t="s">
        <v>135</v>
      </c>
    </row>
    <row r="667" s="13" customFormat="1">
      <c r="B667" s="241"/>
      <c r="C667" s="242"/>
      <c r="D667" s="231" t="s">
        <v>144</v>
      </c>
      <c r="E667" s="243" t="s">
        <v>1</v>
      </c>
      <c r="F667" s="244" t="s">
        <v>149</v>
      </c>
      <c r="G667" s="242"/>
      <c r="H667" s="245">
        <v>1646.4000000000001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AT667" s="251" t="s">
        <v>144</v>
      </c>
      <c r="AU667" s="251" t="s">
        <v>84</v>
      </c>
      <c r="AV667" s="13" t="s">
        <v>142</v>
      </c>
      <c r="AW667" s="13" t="s">
        <v>146</v>
      </c>
      <c r="AX667" s="13" t="s">
        <v>21</v>
      </c>
      <c r="AY667" s="251" t="s">
        <v>135</v>
      </c>
    </row>
    <row r="668" s="1" customFormat="1" ht="36" customHeight="1">
      <c r="B668" s="37"/>
      <c r="C668" s="216" t="s">
        <v>777</v>
      </c>
      <c r="D668" s="216" t="s">
        <v>137</v>
      </c>
      <c r="E668" s="217" t="s">
        <v>778</v>
      </c>
      <c r="F668" s="218" t="s">
        <v>779</v>
      </c>
      <c r="G668" s="219" t="s">
        <v>160</v>
      </c>
      <c r="H668" s="220">
        <v>8232</v>
      </c>
      <c r="I668" s="221"/>
      <c r="J668" s="222">
        <f>ROUND(I668*H668,2)</f>
        <v>0</v>
      </c>
      <c r="K668" s="218" t="s">
        <v>141</v>
      </c>
      <c r="L668" s="42"/>
      <c r="M668" s="223" t="s">
        <v>1</v>
      </c>
      <c r="N668" s="224" t="s">
        <v>44</v>
      </c>
      <c r="O668" s="85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AR668" s="227" t="s">
        <v>142</v>
      </c>
      <c r="AT668" s="227" t="s">
        <v>137</v>
      </c>
      <c r="AU668" s="227" t="s">
        <v>84</v>
      </c>
      <c r="AY668" s="16" t="s">
        <v>135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6" t="s">
        <v>84</v>
      </c>
      <c r="BK668" s="228">
        <f>ROUND(I668*H668,2)</f>
        <v>0</v>
      </c>
      <c r="BL668" s="16" t="s">
        <v>142</v>
      </c>
      <c r="BM668" s="227" t="s">
        <v>780</v>
      </c>
    </row>
    <row r="669" s="12" customFormat="1">
      <c r="B669" s="229"/>
      <c r="C669" s="230"/>
      <c r="D669" s="231" t="s">
        <v>144</v>
      </c>
      <c r="E669" s="232" t="s">
        <v>1</v>
      </c>
      <c r="F669" s="233" t="s">
        <v>781</v>
      </c>
      <c r="G669" s="230"/>
      <c r="H669" s="234">
        <v>4116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144</v>
      </c>
      <c r="AU669" s="240" t="s">
        <v>84</v>
      </c>
      <c r="AV669" s="12" t="s">
        <v>84</v>
      </c>
      <c r="AW669" s="12" t="s">
        <v>146</v>
      </c>
      <c r="AX669" s="12" t="s">
        <v>78</v>
      </c>
      <c r="AY669" s="240" t="s">
        <v>135</v>
      </c>
    </row>
    <row r="670" s="12" customFormat="1">
      <c r="B670" s="229"/>
      <c r="C670" s="230"/>
      <c r="D670" s="231" t="s">
        <v>144</v>
      </c>
      <c r="E670" s="232" t="s">
        <v>1</v>
      </c>
      <c r="F670" s="233" t="s">
        <v>782</v>
      </c>
      <c r="G670" s="230"/>
      <c r="H670" s="234">
        <v>4116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144</v>
      </c>
      <c r="AU670" s="240" t="s">
        <v>84</v>
      </c>
      <c r="AV670" s="12" t="s">
        <v>84</v>
      </c>
      <c r="AW670" s="12" t="s">
        <v>146</v>
      </c>
      <c r="AX670" s="12" t="s">
        <v>78</v>
      </c>
      <c r="AY670" s="240" t="s">
        <v>135</v>
      </c>
    </row>
    <row r="671" s="13" customFormat="1">
      <c r="B671" s="241"/>
      <c r="C671" s="242"/>
      <c r="D671" s="231" t="s">
        <v>144</v>
      </c>
      <c r="E671" s="243" t="s">
        <v>1</v>
      </c>
      <c r="F671" s="244" t="s">
        <v>149</v>
      </c>
      <c r="G671" s="242"/>
      <c r="H671" s="245">
        <v>8232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AT671" s="251" t="s">
        <v>144</v>
      </c>
      <c r="AU671" s="251" t="s">
        <v>84</v>
      </c>
      <c r="AV671" s="13" t="s">
        <v>142</v>
      </c>
      <c r="AW671" s="13" t="s">
        <v>146</v>
      </c>
      <c r="AX671" s="13" t="s">
        <v>21</v>
      </c>
      <c r="AY671" s="251" t="s">
        <v>135</v>
      </c>
    </row>
    <row r="672" s="1" customFormat="1" ht="36" customHeight="1">
      <c r="B672" s="37"/>
      <c r="C672" s="216" t="s">
        <v>783</v>
      </c>
      <c r="D672" s="216" t="s">
        <v>137</v>
      </c>
      <c r="E672" s="217" t="s">
        <v>784</v>
      </c>
      <c r="F672" s="218" t="s">
        <v>785</v>
      </c>
      <c r="G672" s="219" t="s">
        <v>160</v>
      </c>
      <c r="H672" s="220">
        <v>1646.4000000000001</v>
      </c>
      <c r="I672" s="221"/>
      <c r="J672" s="222">
        <f>ROUND(I672*H672,2)</f>
        <v>0</v>
      </c>
      <c r="K672" s="218" t="s">
        <v>141</v>
      </c>
      <c r="L672" s="42"/>
      <c r="M672" s="223" t="s">
        <v>1</v>
      </c>
      <c r="N672" s="224" t="s">
        <v>44</v>
      </c>
      <c r="O672" s="85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AR672" s="227" t="s">
        <v>142</v>
      </c>
      <c r="AT672" s="227" t="s">
        <v>137</v>
      </c>
      <c r="AU672" s="227" t="s">
        <v>84</v>
      </c>
      <c r="AY672" s="16" t="s">
        <v>135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6" t="s">
        <v>84</v>
      </c>
      <c r="BK672" s="228">
        <f>ROUND(I672*H672,2)</f>
        <v>0</v>
      </c>
      <c r="BL672" s="16" t="s">
        <v>142</v>
      </c>
      <c r="BM672" s="227" t="s">
        <v>786</v>
      </c>
    </row>
    <row r="673" s="12" customFormat="1">
      <c r="B673" s="229"/>
      <c r="C673" s="230"/>
      <c r="D673" s="231" t="s">
        <v>144</v>
      </c>
      <c r="E673" s="232" t="s">
        <v>1</v>
      </c>
      <c r="F673" s="233" t="s">
        <v>775</v>
      </c>
      <c r="G673" s="230"/>
      <c r="H673" s="234">
        <v>823.20000000000005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144</v>
      </c>
      <c r="AU673" s="240" t="s">
        <v>84</v>
      </c>
      <c r="AV673" s="12" t="s">
        <v>84</v>
      </c>
      <c r="AW673" s="12" t="s">
        <v>146</v>
      </c>
      <c r="AX673" s="12" t="s">
        <v>78</v>
      </c>
      <c r="AY673" s="240" t="s">
        <v>135</v>
      </c>
    </row>
    <row r="674" s="12" customFormat="1">
      <c r="B674" s="229"/>
      <c r="C674" s="230"/>
      <c r="D674" s="231" t="s">
        <v>144</v>
      </c>
      <c r="E674" s="232" t="s">
        <v>1</v>
      </c>
      <c r="F674" s="233" t="s">
        <v>776</v>
      </c>
      <c r="G674" s="230"/>
      <c r="H674" s="234">
        <v>823.20000000000005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144</v>
      </c>
      <c r="AU674" s="240" t="s">
        <v>84</v>
      </c>
      <c r="AV674" s="12" t="s">
        <v>84</v>
      </c>
      <c r="AW674" s="12" t="s">
        <v>146</v>
      </c>
      <c r="AX674" s="12" t="s">
        <v>78</v>
      </c>
      <c r="AY674" s="240" t="s">
        <v>135</v>
      </c>
    </row>
    <row r="675" s="13" customFormat="1">
      <c r="B675" s="241"/>
      <c r="C675" s="242"/>
      <c r="D675" s="231" t="s">
        <v>144</v>
      </c>
      <c r="E675" s="243" t="s">
        <v>1</v>
      </c>
      <c r="F675" s="244" t="s">
        <v>149</v>
      </c>
      <c r="G675" s="242"/>
      <c r="H675" s="245">
        <v>1646.4000000000001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AT675" s="251" t="s">
        <v>144</v>
      </c>
      <c r="AU675" s="251" t="s">
        <v>84</v>
      </c>
      <c r="AV675" s="13" t="s">
        <v>142</v>
      </c>
      <c r="AW675" s="13" t="s">
        <v>146</v>
      </c>
      <c r="AX675" s="13" t="s">
        <v>21</v>
      </c>
      <c r="AY675" s="251" t="s">
        <v>135</v>
      </c>
    </row>
    <row r="676" s="1" customFormat="1" ht="24" customHeight="1">
      <c r="B676" s="37"/>
      <c r="C676" s="216" t="s">
        <v>787</v>
      </c>
      <c r="D676" s="216" t="s">
        <v>137</v>
      </c>
      <c r="E676" s="217" t="s">
        <v>788</v>
      </c>
      <c r="F676" s="218" t="s">
        <v>789</v>
      </c>
      <c r="G676" s="219" t="s">
        <v>140</v>
      </c>
      <c r="H676" s="220">
        <v>2489.9349999999999</v>
      </c>
      <c r="I676" s="221"/>
      <c r="J676" s="222">
        <f>ROUND(I676*H676,2)</f>
        <v>0</v>
      </c>
      <c r="K676" s="218" t="s">
        <v>141</v>
      </c>
      <c r="L676" s="42"/>
      <c r="M676" s="223" t="s">
        <v>1</v>
      </c>
      <c r="N676" s="224" t="s">
        <v>44</v>
      </c>
      <c r="O676" s="85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AR676" s="227" t="s">
        <v>142</v>
      </c>
      <c r="AT676" s="227" t="s">
        <v>137</v>
      </c>
      <c r="AU676" s="227" t="s">
        <v>84</v>
      </c>
      <c r="AY676" s="16" t="s">
        <v>135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6" t="s">
        <v>84</v>
      </c>
      <c r="BK676" s="228">
        <f>ROUND(I676*H676,2)</f>
        <v>0</v>
      </c>
      <c r="BL676" s="16" t="s">
        <v>142</v>
      </c>
      <c r="BM676" s="227" t="s">
        <v>790</v>
      </c>
    </row>
    <row r="677" s="12" customFormat="1">
      <c r="B677" s="229"/>
      <c r="C677" s="230"/>
      <c r="D677" s="231" t="s">
        <v>144</v>
      </c>
      <c r="E677" s="232" t="s">
        <v>1</v>
      </c>
      <c r="F677" s="233" t="s">
        <v>740</v>
      </c>
      <c r="G677" s="230"/>
      <c r="H677" s="234">
        <v>1035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144</v>
      </c>
      <c r="AU677" s="240" t="s">
        <v>84</v>
      </c>
      <c r="AV677" s="12" t="s">
        <v>84</v>
      </c>
      <c r="AW677" s="12" t="s">
        <v>146</v>
      </c>
      <c r="AX677" s="12" t="s">
        <v>78</v>
      </c>
      <c r="AY677" s="240" t="s">
        <v>135</v>
      </c>
    </row>
    <row r="678" s="12" customFormat="1">
      <c r="B678" s="229"/>
      <c r="C678" s="230"/>
      <c r="D678" s="231" t="s">
        <v>144</v>
      </c>
      <c r="E678" s="232" t="s">
        <v>1</v>
      </c>
      <c r="F678" s="233" t="s">
        <v>741</v>
      </c>
      <c r="G678" s="230"/>
      <c r="H678" s="234">
        <v>1113.6225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144</v>
      </c>
      <c r="AU678" s="240" t="s">
        <v>84</v>
      </c>
      <c r="AV678" s="12" t="s">
        <v>84</v>
      </c>
      <c r="AW678" s="12" t="s">
        <v>146</v>
      </c>
      <c r="AX678" s="12" t="s">
        <v>78</v>
      </c>
      <c r="AY678" s="240" t="s">
        <v>135</v>
      </c>
    </row>
    <row r="679" s="12" customFormat="1">
      <c r="B679" s="229"/>
      <c r="C679" s="230"/>
      <c r="D679" s="231" t="s">
        <v>144</v>
      </c>
      <c r="E679" s="232" t="s">
        <v>1</v>
      </c>
      <c r="F679" s="233" t="s">
        <v>742</v>
      </c>
      <c r="G679" s="230"/>
      <c r="H679" s="234">
        <v>155.875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144</v>
      </c>
      <c r="AU679" s="240" t="s">
        <v>84</v>
      </c>
      <c r="AV679" s="12" t="s">
        <v>84</v>
      </c>
      <c r="AW679" s="12" t="s">
        <v>146</v>
      </c>
      <c r="AX679" s="12" t="s">
        <v>78</v>
      </c>
      <c r="AY679" s="240" t="s">
        <v>135</v>
      </c>
    </row>
    <row r="680" s="12" customFormat="1">
      <c r="B680" s="229"/>
      <c r="C680" s="230"/>
      <c r="D680" s="231" t="s">
        <v>144</v>
      </c>
      <c r="E680" s="232" t="s">
        <v>1</v>
      </c>
      <c r="F680" s="233" t="s">
        <v>743</v>
      </c>
      <c r="G680" s="230"/>
      <c r="H680" s="234">
        <v>185.4375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144</v>
      </c>
      <c r="AU680" s="240" t="s">
        <v>84</v>
      </c>
      <c r="AV680" s="12" t="s">
        <v>84</v>
      </c>
      <c r="AW680" s="12" t="s">
        <v>146</v>
      </c>
      <c r="AX680" s="12" t="s">
        <v>78</v>
      </c>
      <c r="AY680" s="240" t="s">
        <v>135</v>
      </c>
    </row>
    <row r="681" s="13" customFormat="1">
      <c r="B681" s="241"/>
      <c r="C681" s="242"/>
      <c r="D681" s="231" t="s">
        <v>144</v>
      </c>
      <c r="E681" s="243" t="s">
        <v>1</v>
      </c>
      <c r="F681" s="244" t="s">
        <v>149</v>
      </c>
      <c r="G681" s="242"/>
      <c r="H681" s="245">
        <v>2489.9349999999999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AT681" s="251" t="s">
        <v>144</v>
      </c>
      <c r="AU681" s="251" t="s">
        <v>84</v>
      </c>
      <c r="AV681" s="13" t="s">
        <v>142</v>
      </c>
      <c r="AW681" s="13" t="s">
        <v>146</v>
      </c>
      <c r="AX681" s="13" t="s">
        <v>21</v>
      </c>
      <c r="AY681" s="251" t="s">
        <v>135</v>
      </c>
    </row>
    <row r="682" s="1" customFormat="1" ht="24" customHeight="1">
      <c r="B682" s="37"/>
      <c r="C682" s="216" t="s">
        <v>791</v>
      </c>
      <c r="D682" s="216" t="s">
        <v>137</v>
      </c>
      <c r="E682" s="217" t="s">
        <v>792</v>
      </c>
      <c r="F682" s="218" t="s">
        <v>793</v>
      </c>
      <c r="G682" s="219" t="s">
        <v>140</v>
      </c>
      <c r="H682" s="220">
        <v>303772.07000000001</v>
      </c>
      <c r="I682" s="221"/>
      <c r="J682" s="222">
        <f>ROUND(I682*H682,2)</f>
        <v>0</v>
      </c>
      <c r="K682" s="218" t="s">
        <v>141</v>
      </c>
      <c r="L682" s="42"/>
      <c r="M682" s="223" t="s">
        <v>1</v>
      </c>
      <c r="N682" s="224" t="s">
        <v>44</v>
      </c>
      <c r="O682" s="85"/>
      <c r="P682" s="225">
        <f>O682*H682</f>
        <v>0</v>
      </c>
      <c r="Q682" s="225">
        <v>0</v>
      </c>
      <c r="R682" s="225">
        <f>Q682*H682</f>
        <v>0</v>
      </c>
      <c r="S682" s="225">
        <v>0</v>
      </c>
      <c r="T682" s="226">
        <f>S682*H682</f>
        <v>0</v>
      </c>
      <c r="AR682" s="227" t="s">
        <v>142</v>
      </c>
      <c r="AT682" s="227" t="s">
        <v>137</v>
      </c>
      <c r="AU682" s="227" t="s">
        <v>84</v>
      </c>
      <c r="AY682" s="16" t="s">
        <v>135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16" t="s">
        <v>84</v>
      </c>
      <c r="BK682" s="228">
        <f>ROUND(I682*H682,2)</f>
        <v>0</v>
      </c>
      <c r="BL682" s="16" t="s">
        <v>142</v>
      </c>
      <c r="BM682" s="227" t="s">
        <v>794</v>
      </c>
    </row>
    <row r="683" s="12" customFormat="1">
      <c r="B683" s="229"/>
      <c r="C683" s="230"/>
      <c r="D683" s="231" t="s">
        <v>144</v>
      </c>
      <c r="E683" s="232" t="s">
        <v>1</v>
      </c>
      <c r="F683" s="233" t="s">
        <v>748</v>
      </c>
      <c r="G683" s="230"/>
      <c r="H683" s="234">
        <v>303772.07000000001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AT683" s="240" t="s">
        <v>144</v>
      </c>
      <c r="AU683" s="240" t="s">
        <v>84</v>
      </c>
      <c r="AV683" s="12" t="s">
        <v>84</v>
      </c>
      <c r="AW683" s="12" t="s">
        <v>146</v>
      </c>
      <c r="AX683" s="12" t="s">
        <v>78</v>
      </c>
      <c r="AY683" s="240" t="s">
        <v>135</v>
      </c>
    </row>
    <row r="684" s="13" customFormat="1">
      <c r="B684" s="241"/>
      <c r="C684" s="242"/>
      <c r="D684" s="231" t="s">
        <v>144</v>
      </c>
      <c r="E684" s="243" t="s">
        <v>1</v>
      </c>
      <c r="F684" s="244" t="s">
        <v>149</v>
      </c>
      <c r="G684" s="242"/>
      <c r="H684" s="245">
        <v>303772.07000000001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AT684" s="251" t="s">
        <v>144</v>
      </c>
      <c r="AU684" s="251" t="s">
        <v>84</v>
      </c>
      <c r="AV684" s="13" t="s">
        <v>142</v>
      </c>
      <c r="AW684" s="13" t="s">
        <v>146</v>
      </c>
      <c r="AX684" s="13" t="s">
        <v>21</v>
      </c>
      <c r="AY684" s="251" t="s">
        <v>135</v>
      </c>
    </row>
    <row r="685" s="1" customFormat="1" ht="24" customHeight="1">
      <c r="B685" s="37"/>
      <c r="C685" s="216" t="s">
        <v>795</v>
      </c>
      <c r="D685" s="216" t="s">
        <v>137</v>
      </c>
      <c r="E685" s="217" t="s">
        <v>796</v>
      </c>
      <c r="F685" s="218" t="s">
        <v>797</v>
      </c>
      <c r="G685" s="219" t="s">
        <v>140</v>
      </c>
      <c r="H685" s="220">
        <v>2489.9349999999999</v>
      </c>
      <c r="I685" s="221"/>
      <c r="J685" s="222">
        <f>ROUND(I685*H685,2)</f>
        <v>0</v>
      </c>
      <c r="K685" s="218" t="s">
        <v>141</v>
      </c>
      <c r="L685" s="42"/>
      <c r="M685" s="223" t="s">
        <v>1</v>
      </c>
      <c r="N685" s="224" t="s">
        <v>44</v>
      </c>
      <c r="O685" s="85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AR685" s="227" t="s">
        <v>142</v>
      </c>
      <c r="AT685" s="227" t="s">
        <v>137</v>
      </c>
      <c r="AU685" s="227" t="s">
        <v>84</v>
      </c>
      <c r="AY685" s="16" t="s">
        <v>135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16" t="s">
        <v>84</v>
      </c>
      <c r="BK685" s="228">
        <f>ROUND(I685*H685,2)</f>
        <v>0</v>
      </c>
      <c r="BL685" s="16" t="s">
        <v>142</v>
      </c>
      <c r="BM685" s="227" t="s">
        <v>798</v>
      </c>
    </row>
    <row r="686" s="12" customFormat="1">
      <c r="B686" s="229"/>
      <c r="C686" s="230"/>
      <c r="D686" s="231" t="s">
        <v>144</v>
      </c>
      <c r="E686" s="232" t="s">
        <v>1</v>
      </c>
      <c r="F686" s="233" t="s">
        <v>740</v>
      </c>
      <c r="G686" s="230"/>
      <c r="H686" s="234">
        <v>1035</v>
      </c>
      <c r="I686" s="235"/>
      <c r="J686" s="230"/>
      <c r="K686" s="230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144</v>
      </c>
      <c r="AU686" s="240" t="s">
        <v>84</v>
      </c>
      <c r="AV686" s="12" t="s">
        <v>84</v>
      </c>
      <c r="AW686" s="12" t="s">
        <v>146</v>
      </c>
      <c r="AX686" s="12" t="s">
        <v>78</v>
      </c>
      <c r="AY686" s="240" t="s">
        <v>135</v>
      </c>
    </row>
    <row r="687" s="12" customFormat="1">
      <c r="B687" s="229"/>
      <c r="C687" s="230"/>
      <c r="D687" s="231" t="s">
        <v>144</v>
      </c>
      <c r="E687" s="232" t="s">
        <v>1</v>
      </c>
      <c r="F687" s="233" t="s">
        <v>741</v>
      </c>
      <c r="G687" s="230"/>
      <c r="H687" s="234">
        <v>1113.6225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144</v>
      </c>
      <c r="AU687" s="240" t="s">
        <v>84</v>
      </c>
      <c r="AV687" s="12" t="s">
        <v>84</v>
      </c>
      <c r="AW687" s="12" t="s">
        <v>146</v>
      </c>
      <c r="AX687" s="12" t="s">
        <v>78</v>
      </c>
      <c r="AY687" s="240" t="s">
        <v>135</v>
      </c>
    </row>
    <row r="688" s="12" customFormat="1">
      <c r="B688" s="229"/>
      <c r="C688" s="230"/>
      <c r="D688" s="231" t="s">
        <v>144</v>
      </c>
      <c r="E688" s="232" t="s">
        <v>1</v>
      </c>
      <c r="F688" s="233" t="s">
        <v>742</v>
      </c>
      <c r="G688" s="230"/>
      <c r="H688" s="234">
        <v>155.875</v>
      </c>
      <c r="I688" s="235"/>
      <c r="J688" s="230"/>
      <c r="K688" s="230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144</v>
      </c>
      <c r="AU688" s="240" t="s">
        <v>84</v>
      </c>
      <c r="AV688" s="12" t="s">
        <v>84</v>
      </c>
      <c r="AW688" s="12" t="s">
        <v>146</v>
      </c>
      <c r="AX688" s="12" t="s">
        <v>78</v>
      </c>
      <c r="AY688" s="240" t="s">
        <v>135</v>
      </c>
    </row>
    <row r="689" s="12" customFormat="1">
      <c r="B689" s="229"/>
      <c r="C689" s="230"/>
      <c r="D689" s="231" t="s">
        <v>144</v>
      </c>
      <c r="E689" s="232" t="s">
        <v>1</v>
      </c>
      <c r="F689" s="233" t="s">
        <v>743</v>
      </c>
      <c r="G689" s="230"/>
      <c r="H689" s="234">
        <v>185.4375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144</v>
      </c>
      <c r="AU689" s="240" t="s">
        <v>84</v>
      </c>
      <c r="AV689" s="12" t="s">
        <v>84</v>
      </c>
      <c r="AW689" s="12" t="s">
        <v>146</v>
      </c>
      <c r="AX689" s="12" t="s">
        <v>78</v>
      </c>
      <c r="AY689" s="240" t="s">
        <v>135</v>
      </c>
    </row>
    <row r="690" s="13" customFormat="1">
      <c r="B690" s="241"/>
      <c r="C690" s="242"/>
      <c r="D690" s="231" t="s">
        <v>144</v>
      </c>
      <c r="E690" s="243" t="s">
        <v>1</v>
      </c>
      <c r="F690" s="244" t="s">
        <v>149</v>
      </c>
      <c r="G690" s="242"/>
      <c r="H690" s="245">
        <v>2489.9349999999999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144</v>
      </c>
      <c r="AU690" s="251" t="s">
        <v>84</v>
      </c>
      <c r="AV690" s="13" t="s">
        <v>142</v>
      </c>
      <c r="AW690" s="13" t="s">
        <v>146</v>
      </c>
      <c r="AX690" s="13" t="s">
        <v>21</v>
      </c>
      <c r="AY690" s="251" t="s">
        <v>135</v>
      </c>
    </row>
    <row r="691" s="1" customFormat="1" ht="24" customHeight="1">
      <c r="B691" s="37"/>
      <c r="C691" s="216" t="s">
        <v>799</v>
      </c>
      <c r="D691" s="216" t="s">
        <v>137</v>
      </c>
      <c r="E691" s="217" t="s">
        <v>800</v>
      </c>
      <c r="F691" s="218" t="s">
        <v>801</v>
      </c>
      <c r="G691" s="219" t="s">
        <v>263</v>
      </c>
      <c r="H691" s="220">
        <v>28</v>
      </c>
      <c r="I691" s="221"/>
      <c r="J691" s="222">
        <f>ROUND(I691*H691,2)</f>
        <v>0</v>
      </c>
      <c r="K691" s="218" t="s">
        <v>141</v>
      </c>
      <c r="L691" s="42"/>
      <c r="M691" s="223" t="s">
        <v>1</v>
      </c>
      <c r="N691" s="224" t="s">
        <v>44</v>
      </c>
      <c r="O691" s="85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AR691" s="227" t="s">
        <v>142</v>
      </c>
      <c r="AT691" s="227" t="s">
        <v>137</v>
      </c>
      <c r="AU691" s="227" t="s">
        <v>84</v>
      </c>
      <c r="AY691" s="16" t="s">
        <v>135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6" t="s">
        <v>84</v>
      </c>
      <c r="BK691" s="228">
        <f>ROUND(I691*H691,2)</f>
        <v>0</v>
      </c>
      <c r="BL691" s="16" t="s">
        <v>142</v>
      </c>
      <c r="BM691" s="227" t="s">
        <v>802</v>
      </c>
    </row>
    <row r="692" s="12" customFormat="1">
      <c r="B692" s="229"/>
      <c r="C692" s="230"/>
      <c r="D692" s="231" t="s">
        <v>144</v>
      </c>
      <c r="E692" s="232" t="s">
        <v>1</v>
      </c>
      <c r="F692" s="233" t="s">
        <v>803</v>
      </c>
      <c r="G692" s="230"/>
      <c r="H692" s="234">
        <v>28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AT692" s="240" t="s">
        <v>144</v>
      </c>
      <c r="AU692" s="240" t="s">
        <v>84</v>
      </c>
      <c r="AV692" s="12" t="s">
        <v>84</v>
      </c>
      <c r="AW692" s="12" t="s">
        <v>146</v>
      </c>
      <c r="AX692" s="12" t="s">
        <v>78</v>
      </c>
      <c r="AY692" s="240" t="s">
        <v>135</v>
      </c>
    </row>
    <row r="693" s="13" customFormat="1">
      <c r="B693" s="241"/>
      <c r="C693" s="242"/>
      <c r="D693" s="231" t="s">
        <v>144</v>
      </c>
      <c r="E693" s="243" t="s">
        <v>1</v>
      </c>
      <c r="F693" s="244" t="s">
        <v>149</v>
      </c>
      <c r="G693" s="242"/>
      <c r="H693" s="245">
        <v>28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AT693" s="251" t="s">
        <v>144</v>
      </c>
      <c r="AU693" s="251" t="s">
        <v>84</v>
      </c>
      <c r="AV693" s="13" t="s">
        <v>142</v>
      </c>
      <c r="AW693" s="13" t="s">
        <v>146</v>
      </c>
      <c r="AX693" s="13" t="s">
        <v>21</v>
      </c>
      <c r="AY693" s="251" t="s">
        <v>135</v>
      </c>
    </row>
    <row r="694" s="1" customFormat="1" ht="24" customHeight="1">
      <c r="B694" s="37"/>
      <c r="C694" s="216" t="s">
        <v>804</v>
      </c>
      <c r="D694" s="216" t="s">
        <v>137</v>
      </c>
      <c r="E694" s="217" t="s">
        <v>805</v>
      </c>
      <c r="F694" s="218" t="s">
        <v>806</v>
      </c>
      <c r="G694" s="219" t="s">
        <v>263</v>
      </c>
      <c r="H694" s="220">
        <v>3416</v>
      </c>
      <c r="I694" s="221"/>
      <c r="J694" s="222">
        <f>ROUND(I694*H694,2)</f>
        <v>0</v>
      </c>
      <c r="K694" s="218" t="s">
        <v>141</v>
      </c>
      <c r="L694" s="42"/>
      <c r="M694" s="223" t="s">
        <v>1</v>
      </c>
      <c r="N694" s="224" t="s">
        <v>44</v>
      </c>
      <c r="O694" s="85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AR694" s="227" t="s">
        <v>142</v>
      </c>
      <c r="AT694" s="227" t="s">
        <v>137</v>
      </c>
      <c r="AU694" s="227" t="s">
        <v>84</v>
      </c>
      <c r="AY694" s="16" t="s">
        <v>135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16" t="s">
        <v>84</v>
      </c>
      <c r="BK694" s="228">
        <f>ROUND(I694*H694,2)</f>
        <v>0</v>
      </c>
      <c r="BL694" s="16" t="s">
        <v>142</v>
      </c>
      <c r="BM694" s="227" t="s">
        <v>807</v>
      </c>
    </row>
    <row r="695" s="12" customFormat="1">
      <c r="B695" s="229"/>
      <c r="C695" s="230"/>
      <c r="D695" s="231" t="s">
        <v>144</v>
      </c>
      <c r="E695" s="232" t="s">
        <v>1</v>
      </c>
      <c r="F695" s="233" t="s">
        <v>808</v>
      </c>
      <c r="G695" s="230"/>
      <c r="H695" s="234">
        <v>3416</v>
      </c>
      <c r="I695" s="235"/>
      <c r="J695" s="230"/>
      <c r="K695" s="230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144</v>
      </c>
      <c r="AU695" s="240" t="s">
        <v>84</v>
      </c>
      <c r="AV695" s="12" t="s">
        <v>84</v>
      </c>
      <c r="AW695" s="12" t="s">
        <v>146</v>
      </c>
      <c r="AX695" s="12" t="s">
        <v>78</v>
      </c>
      <c r="AY695" s="240" t="s">
        <v>135</v>
      </c>
    </row>
    <row r="696" s="13" customFormat="1">
      <c r="B696" s="241"/>
      <c r="C696" s="242"/>
      <c r="D696" s="231" t="s">
        <v>144</v>
      </c>
      <c r="E696" s="243" t="s">
        <v>1</v>
      </c>
      <c r="F696" s="244" t="s">
        <v>149</v>
      </c>
      <c r="G696" s="242"/>
      <c r="H696" s="245">
        <v>3416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AT696" s="251" t="s">
        <v>144</v>
      </c>
      <c r="AU696" s="251" t="s">
        <v>84</v>
      </c>
      <c r="AV696" s="13" t="s">
        <v>142</v>
      </c>
      <c r="AW696" s="13" t="s">
        <v>146</v>
      </c>
      <c r="AX696" s="13" t="s">
        <v>21</v>
      </c>
      <c r="AY696" s="251" t="s">
        <v>135</v>
      </c>
    </row>
    <row r="697" s="1" customFormat="1" ht="24" customHeight="1">
      <c r="B697" s="37"/>
      <c r="C697" s="216" t="s">
        <v>809</v>
      </c>
      <c r="D697" s="216" t="s">
        <v>137</v>
      </c>
      <c r="E697" s="217" t="s">
        <v>810</v>
      </c>
      <c r="F697" s="218" t="s">
        <v>811</v>
      </c>
      <c r="G697" s="219" t="s">
        <v>263</v>
      </c>
      <c r="H697" s="220">
        <v>28</v>
      </c>
      <c r="I697" s="221"/>
      <c r="J697" s="222">
        <f>ROUND(I697*H697,2)</f>
        <v>0</v>
      </c>
      <c r="K697" s="218" t="s">
        <v>141</v>
      </c>
      <c r="L697" s="42"/>
      <c r="M697" s="223" t="s">
        <v>1</v>
      </c>
      <c r="N697" s="224" t="s">
        <v>44</v>
      </c>
      <c r="O697" s="85"/>
      <c r="P697" s="225">
        <f>O697*H697</f>
        <v>0</v>
      </c>
      <c r="Q697" s="225">
        <v>0</v>
      </c>
      <c r="R697" s="225">
        <f>Q697*H697</f>
        <v>0</v>
      </c>
      <c r="S697" s="225">
        <v>0</v>
      </c>
      <c r="T697" s="226">
        <f>S697*H697</f>
        <v>0</v>
      </c>
      <c r="AR697" s="227" t="s">
        <v>142</v>
      </c>
      <c r="AT697" s="227" t="s">
        <v>137</v>
      </c>
      <c r="AU697" s="227" t="s">
        <v>84</v>
      </c>
      <c r="AY697" s="16" t="s">
        <v>135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16" t="s">
        <v>84</v>
      </c>
      <c r="BK697" s="228">
        <f>ROUND(I697*H697,2)</f>
        <v>0</v>
      </c>
      <c r="BL697" s="16" t="s">
        <v>142</v>
      </c>
      <c r="BM697" s="227" t="s">
        <v>812</v>
      </c>
    </row>
    <row r="698" s="12" customFormat="1">
      <c r="B698" s="229"/>
      <c r="C698" s="230"/>
      <c r="D698" s="231" t="s">
        <v>144</v>
      </c>
      <c r="E698" s="232" t="s">
        <v>1</v>
      </c>
      <c r="F698" s="233" t="s">
        <v>803</v>
      </c>
      <c r="G698" s="230"/>
      <c r="H698" s="234">
        <v>28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144</v>
      </c>
      <c r="AU698" s="240" t="s">
        <v>84</v>
      </c>
      <c r="AV698" s="12" t="s">
        <v>84</v>
      </c>
      <c r="AW698" s="12" t="s">
        <v>146</v>
      </c>
      <c r="AX698" s="12" t="s">
        <v>78</v>
      </c>
      <c r="AY698" s="240" t="s">
        <v>135</v>
      </c>
    </row>
    <row r="699" s="13" customFormat="1">
      <c r="B699" s="241"/>
      <c r="C699" s="242"/>
      <c r="D699" s="231" t="s">
        <v>144</v>
      </c>
      <c r="E699" s="243" t="s">
        <v>1</v>
      </c>
      <c r="F699" s="244" t="s">
        <v>149</v>
      </c>
      <c r="G699" s="242"/>
      <c r="H699" s="245">
        <v>28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AT699" s="251" t="s">
        <v>144</v>
      </c>
      <c r="AU699" s="251" t="s">
        <v>84</v>
      </c>
      <c r="AV699" s="13" t="s">
        <v>142</v>
      </c>
      <c r="AW699" s="13" t="s">
        <v>146</v>
      </c>
      <c r="AX699" s="13" t="s">
        <v>21</v>
      </c>
      <c r="AY699" s="251" t="s">
        <v>135</v>
      </c>
    </row>
    <row r="700" s="1" customFormat="1" ht="36" customHeight="1">
      <c r="B700" s="37"/>
      <c r="C700" s="216" t="s">
        <v>813</v>
      </c>
      <c r="D700" s="216" t="s">
        <v>137</v>
      </c>
      <c r="E700" s="217" t="s">
        <v>814</v>
      </c>
      <c r="F700" s="218" t="s">
        <v>815</v>
      </c>
      <c r="G700" s="219" t="s">
        <v>140</v>
      </c>
      <c r="H700" s="220">
        <v>240.16</v>
      </c>
      <c r="I700" s="221"/>
      <c r="J700" s="222">
        <f>ROUND(I700*H700,2)</f>
        <v>0</v>
      </c>
      <c r="K700" s="218" t="s">
        <v>141</v>
      </c>
      <c r="L700" s="42"/>
      <c r="M700" s="223" t="s">
        <v>1</v>
      </c>
      <c r="N700" s="224" t="s">
        <v>44</v>
      </c>
      <c r="O700" s="85"/>
      <c r="P700" s="225">
        <f>O700*H700</f>
        <v>0</v>
      </c>
      <c r="Q700" s="225">
        <v>0.00012999999999999999</v>
      </c>
      <c r="R700" s="225">
        <f>Q700*H700</f>
        <v>0.031220799999999996</v>
      </c>
      <c r="S700" s="225">
        <v>0</v>
      </c>
      <c r="T700" s="226">
        <f>S700*H700</f>
        <v>0</v>
      </c>
      <c r="AR700" s="227" t="s">
        <v>142</v>
      </c>
      <c r="AT700" s="227" t="s">
        <v>137</v>
      </c>
      <c r="AU700" s="227" t="s">
        <v>84</v>
      </c>
      <c r="AY700" s="16" t="s">
        <v>135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6" t="s">
        <v>84</v>
      </c>
      <c r="BK700" s="228">
        <f>ROUND(I700*H700,2)</f>
        <v>0</v>
      </c>
      <c r="BL700" s="16" t="s">
        <v>142</v>
      </c>
      <c r="BM700" s="227" t="s">
        <v>816</v>
      </c>
    </row>
    <row r="701" s="12" customFormat="1">
      <c r="B701" s="229"/>
      <c r="C701" s="230"/>
      <c r="D701" s="231" t="s">
        <v>144</v>
      </c>
      <c r="E701" s="232" t="s">
        <v>1</v>
      </c>
      <c r="F701" s="233" t="s">
        <v>817</v>
      </c>
      <c r="G701" s="230"/>
      <c r="H701" s="234">
        <v>215.52000000000001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144</v>
      </c>
      <c r="AU701" s="240" t="s">
        <v>84</v>
      </c>
      <c r="AV701" s="12" t="s">
        <v>84</v>
      </c>
      <c r="AW701" s="12" t="s">
        <v>146</v>
      </c>
      <c r="AX701" s="12" t="s">
        <v>78</v>
      </c>
      <c r="AY701" s="240" t="s">
        <v>135</v>
      </c>
    </row>
    <row r="702" s="12" customFormat="1">
      <c r="B702" s="229"/>
      <c r="C702" s="230"/>
      <c r="D702" s="231" t="s">
        <v>144</v>
      </c>
      <c r="E702" s="232" t="s">
        <v>1</v>
      </c>
      <c r="F702" s="233" t="s">
        <v>818</v>
      </c>
      <c r="G702" s="230"/>
      <c r="H702" s="234">
        <v>24.640000000000001</v>
      </c>
      <c r="I702" s="235"/>
      <c r="J702" s="230"/>
      <c r="K702" s="230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144</v>
      </c>
      <c r="AU702" s="240" t="s">
        <v>84</v>
      </c>
      <c r="AV702" s="12" t="s">
        <v>84</v>
      </c>
      <c r="AW702" s="12" t="s">
        <v>146</v>
      </c>
      <c r="AX702" s="12" t="s">
        <v>78</v>
      </c>
      <c r="AY702" s="240" t="s">
        <v>135</v>
      </c>
    </row>
    <row r="703" s="13" customFormat="1">
      <c r="B703" s="241"/>
      <c r="C703" s="242"/>
      <c r="D703" s="231" t="s">
        <v>144</v>
      </c>
      <c r="E703" s="243" t="s">
        <v>1</v>
      </c>
      <c r="F703" s="244" t="s">
        <v>149</v>
      </c>
      <c r="G703" s="242"/>
      <c r="H703" s="245">
        <v>240.16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AT703" s="251" t="s">
        <v>144</v>
      </c>
      <c r="AU703" s="251" t="s">
        <v>84</v>
      </c>
      <c r="AV703" s="13" t="s">
        <v>142</v>
      </c>
      <c r="AW703" s="13" t="s">
        <v>146</v>
      </c>
      <c r="AX703" s="13" t="s">
        <v>21</v>
      </c>
      <c r="AY703" s="251" t="s">
        <v>135</v>
      </c>
    </row>
    <row r="704" s="1" customFormat="1" ht="24" customHeight="1">
      <c r="B704" s="37"/>
      <c r="C704" s="216" t="s">
        <v>819</v>
      </c>
      <c r="D704" s="216" t="s">
        <v>137</v>
      </c>
      <c r="E704" s="217" t="s">
        <v>820</v>
      </c>
      <c r="F704" s="218" t="s">
        <v>821</v>
      </c>
      <c r="G704" s="219" t="s">
        <v>140</v>
      </c>
      <c r="H704" s="220">
        <v>1950</v>
      </c>
      <c r="I704" s="221"/>
      <c r="J704" s="222">
        <f>ROUND(I704*H704,2)</f>
        <v>0</v>
      </c>
      <c r="K704" s="218" t="s">
        <v>1</v>
      </c>
      <c r="L704" s="42"/>
      <c r="M704" s="223" t="s">
        <v>1</v>
      </c>
      <c r="N704" s="224" t="s">
        <v>44</v>
      </c>
      <c r="O704" s="85"/>
      <c r="P704" s="225">
        <f>O704*H704</f>
        <v>0</v>
      </c>
      <c r="Q704" s="225">
        <v>4.0000000000000003E-05</v>
      </c>
      <c r="R704" s="225">
        <f>Q704*H704</f>
        <v>0.078</v>
      </c>
      <c r="S704" s="225">
        <v>0</v>
      </c>
      <c r="T704" s="226">
        <f>S704*H704</f>
        <v>0</v>
      </c>
      <c r="AR704" s="227" t="s">
        <v>142</v>
      </c>
      <c r="AT704" s="227" t="s">
        <v>137</v>
      </c>
      <c r="AU704" s="227" t="s">
        <v>84</v>
      </c>
      <c r="AY704" s="16" t="s">
        <v>135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6" t="s">
        <v>84</v>
      </c>
      <c r="BK704" s="228">
        <f>ROUND(I704*H704,2)</f>
        <v>0</v>
      </c>
      <c r="BL704" s="16" t="s">
        <v>142</v>
      </c>
      <c r="BM704" s="227" t="s">
        <v>822</v>
      </c>
    </row>
    <row r="705" s="12" customFormat="1">
      <c r="B705" s="229"/>
      <c r="C705" s="230"/>
      <c r="D705" s="231" t="s">
        <v>144</v>
      </c>
      <c r="E705" s="232" t="s">
        <v>1</v>
      </c>
      <c r="F705" s="233" t="s">
        <v>823</v>
      </c>
      <c r="G705" s="230"/>
      <c r="H705" s="234">
        <v>1950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AT705" s="240" t="s">
        <v>144</v>
      </c>
      <c r="AU705" s="240" t="s">
        <v>84</v>
      </c>
      <c r="AV705" s="12" t="s">
        <v>84</v>
      </c>
      <c r="AW705" s="12" t="s">
        <v>146</v>
      </c>
      <c r="AX705" s="12" t="s">
        <v>78</v>
      </c>
      <c r="AY705" s="240" t="s">
        <v>135</v>
      </c>
    </row>
    <row r="706" s="13" customFormat="1">
      <c r="B706" s="241"/>
      <c r="C706" s="242"/>
      <c r="D706" s="231" t="s">
        <v>144</v>
      </c>
      <c r="E706" s="243" t="s">
        <v>1</v>
      </c>
      <c r="F706" s="244" t="s">
        <v>149</v>
      </c>
      <c r="G706" s="242"/>
      <c r="H706" s="245">
        <v>1950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AT706" s="251" t="s">
        <v>144</v>
      </c>
      <c r="AU706" s="251" t="s">
        <v>84</v>
      </c>
      <c r="AV706" s="13" t="s">
        <v>142</v>
      </c>
      <c r="AW706" s="13" t="s">
        <v>146</v>
      </c>
      <c r="AX706" s="13" t="s">
        <v>21</v>
      </c>
      <c r="AY706" s="251" t="s">
        <v>135</v>
      </c>
    </row>
    <row r="707" s="1" customFormat="1" ht="36" customHeight="1">
      <c r="B707" s="37"/>
      <c r="C707" s="216" t="s">
        <v>824</v>
      </c>
      <c r="D707" s="216" t="s">
        <v>137</v>
      </c>
      <c r="E707" s="217" t="s">
        <v>825</v>
      </c>
      <c r="F707" s="218" t="s">
        <v>826</v>
      </c>
      <c r="G707" s="219" t="s">
        <v>140</v>
      </c>
      <c r="H707" s="220">
        <v>92.063999999999993</v>
      </c>
      <c r="I707" s="221"/>
      <c r="J707" s="222">
        <f>ROUND(I707*H707,2)</f>
        <v>0</v>
      </c>
      <c r="K707" s="218" t="s">
        <v>141</v>
      </c>
      <c r="L707" s="42"/>
      <c r="M707" s="223" t="s">
        <v>1</v>
      </c>
      <c r="N707" s="224" t="s">
        <v>44</v>
      </c>
      <c r="O707" s="85"/>
      <c r="P707" s="225">
        <f>O707*H707</f>
        <v>0</v>
      </c>
      <c r="Q707" s="225">
        <v>0</v>
      </c>
      <c r="R707" s="225">
        <f>Q707*H707</f>
        <v>0</v>
      </c>
      <c r="S707" s="225">
        <v>0.13100000000000001</v>
      </c>
      <c r="T707" s="226">
        <f>S707*H707</f>
        <v>12.060383999999999</v>
      </c>
      <c r="AR707" s="227" t="s">
        <v>142</v>
      </c>
      <c r="AT707" s="227" t="s">
        <v>137</v>
      </c>
      <c r="AU707" s="227" t="s">
        <v>84</v>
      </c>
      <c r="AY707" s="16" t="s">
        <v>135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6" t="s">
        <v>84</v>
      </c>
      <c r="BK707" s="228">
        <f>ROUND(I707*H707,2)</f>
        <v>0</v>
      </c>
      <c r="BL707" s="16" t="s">
        <v>142</v>
      </c>
      <c r="BM707" s="227" t="s">
        <v>827</v>
      </c>
    </row>
    <row r="708" s="12" customFormat="1">
      <c r="B708" s="229"/>
      <c r="C708" s="230"/>
      <c r="D708" s="231" t="s">
        <v>144</v>
      </c>
      <c r="E708" s="232" t="s">
        <v>1</v>
      </c>
      <c r="F708" s="233" t="s">
        <v>828</v>
      </c>
      <c r="G708" s="230"/>
      <c r="H708" s="234">
        <v>39.468000000000004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144</v>
      </c>
      <c r="AU708" s="240" t="s">
        <v>84</v>
      </c>
      <c r="AV708" s="12" t="s">
        <v>84</v>
      </c>
      <c r="AW708" s="12" t="s">
        <v>146</v>
      </c>
      <c r="AX708" s="12" t="s">
        <v>78</v>
      </c>
      <c r="AY708" s="240" t="s">
        <v>135</v>
      </c>
    </row>
    <row r="709" s="12" customFormat="1">
      <c r="B709" s="229"/>
      <c r="C709" s="230"/>
      <c r="D709" s="231" t="s">
        <v>144</v>
      </c>
      <c r="E709" s="232" t="s">
        <v>1</v>
      </c>
      <c r="F709" s="233" t="s">
        <v>829</v>
      </c>
      <c r="G709" s="230"/>
      <c r="H709" s="234">
        <v>40.595999999999997</v>
      </c>
      <c r="I709" s="235"/>
      <c r="J709" s="230"/>
      <c r="K709" s="230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144</v>
      </c>
      <c r="AU709" s="240" t="s">
        <v>84</v>
      </c>
      <c r="AV709" s="12" t="s">
        <v>84</v>
      </c>
      <c r="AW709" s="12" t="s">
        <v>146</v>
      </c>
      <c r="AX709" s="12" t="s">
        <v>78</v>
      </c>
      <c r="AY709" s="240" t="s">
        <v>135</v>
      </c>
    </row>
    <row r="710" s="12" customFormat="1">
      <c r="B710" s="229"/>
      <c r="C710" s="230"/>
      <c r="D710" s="231" t="s">
        <v>144</v>
      </c>
      <c r="E710" s="232" t="s">
        <v>1</v>
      </c>
      <c r="F710" s="233" t="s">
        <v>830</v>
      </c>
      <c r="G710" s="230"/>
      <c r="H710" s="234">
        <v>5.8499999999999996</v>
      </c>
      <c r="I710" s="235"/>
      <c r="J710" s="230"/>
      <c r="K710" s="230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144</v>
      </c>
      <c r="AU710" s="240" t="s">
        <v>84</v>
      </c>
      <c r="AV710" s="12" t="s">
        <v>84</v>
      </c>
      <c r="AW710" s="12" t="s">
        <v>146</v>
      </c>
      <c r="AX710" s="12" t="s">
        <v>78</v>
      </c>
      <c r="AY710" s="240" t="s">
        <v>135</v>
      </c>
    </row>
    <row r="711" s="12" customFormat="1">
      <c r="B711" s="229"/>
      <c r="C711" s="230"/>
      <c r="D711" s="231" t="s">
        <v>144</v>
      </c>
      <c r="E711" s="232" t="s">
        <v>1</v>
      </c>
      <c r="F711" s="233" t="s">
        <v>831</v>
      </c>
      <c r="G711" s="230"/>
      <c r="H711" s="234">
        <v>6.1500000000000004</v>
      </c>
      <c r="I711" s="235"/>
      <c r="J711" s="230"/>
      <c r="K711" s="230"/>
      <c r="L711" s="236"/>
      <c r="M711" s="237"/>
      <c r="N711" s="238"/>
      <c r="O711" s="238"/>
      <c r="P711" s="238"/>
      <c r="Q711" s="238"/>
      <c r="R711" s="238"/>
      <c r="S711" s="238"/>
      <c r="T711" s="239"/>
      <c r="AT711" s="240" t="s">
        <v>144</v>
      </c>
      <c r="AU711" s="240" t="s">
        <v>84</v>
      </c>
      <c r="AV711" s="12" t="s">
        <v>84</v>
      </c>
      <c r="AW711" s="12" t="s">
        <v>146</v>
      </c>
      <c r="AX711" s="12" t="s">
        <v>78</v>
      </c>
      <c r="AY711" s="240" t="s">
        <v>135</v>
      </c>
    </row>
    <row r="712" s="13" customFormat="1">
      <c r="B712" s="241"/>
      <c r="C712" s="242"/>
      <c r="D712" s="231" t="s">
        <v>144</v>
      </c>
      <c r="E712" s="243" t="s">
        <v>1</v>
      </c>
      <c r="F712" s="244" t="s">
        <v>149</v>
      </c>
      <c r="G712" s="242"/>
      <c r="H712" s="245">
        <v>92.063999999999993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AT712" s="251" t="s">
        <v>144</v>
      </c>
      <c r="AU712" s="251" t="s">
        <v>84</v>
      </c>
      <c r="AV712" s="13" t="s">
        <v>142</v>
      </c>
      <c r="AW712" s="13" t="s">
        <v>146</v>
      </c>
      <c r="AX712" s="13" t="s">
        <v>21</v>
      </c>
      <c r="AY712" s="251" t="s">
        <v>135</v>
      </c>
    </row>
    <row r="713" s="1" customFormat="1" ht="24" customHeight="1">
      <c r="B713" s="37"/>
      <c r="C713" s="216" t="s">
        <v>832</v>
      </c>
      <c r="D713" s="216" t="s">
        <v>137</v>
      </c>
      <c r="E713" s="217" t="s">
        <v>833</v>
      </c>
      <c r="F713" s="218" t="s">
        <v>834</v>
      </c>
      <c r="G713" s="219" t="s">
        <v>160</v>
      </c>
      <c r="H713" s="220">
        <v>48.960000000000001</v>
      </c>
      <c r="I713" s="221"/>
      <c r="J713" s="222">
        <f>ROUND(I713*H713,2)</f>
        <v>0</v>
      </c>
      <c r="K713" s="218" t="s">
        <v>1</v>
      </c>
      <c r="L713" s="42"/>
      <c r="M713" s="223" t="s">
        <v>1</v>
      </c>
      <c r="N713" s="224" t="s">
        <v>44</v>
      </c>
      <c r="O713" s="85"/>
      <c r="P713" s="225">
        <f>O713*H713</f>
        <v>0</v>
      </c>
      <c r="Q713" s="225">
        <v>0</v>
      </c>
      <c r="R713" s="225">
        <f>Q713*H713</f>
        <v>0</v>
      </c>
      <c r="S713" s="225">
        <v>1.6000000000000001</v>
      </c>
      <c r="T713" s="226">
        <f>S713*H713</f>
        <v>78.336000000000013</v>
      </c>
      <c r="AR713" s="227" t="s">
        <v>142</v>
      </c>
      <c r="AT713" s="227" t="s">
        <v>137</v>
      </c>
      <c r="AU713" s="227" t="s">
        <v>84</v>
      </c>
      <c r="AY713" s="16" t="s">
        <v>135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6" t="s">
        <v>84</v>
      </c>
      <c r="BK713" s="228">
        <f>ROUND(I713*H713,2)</f>
        <v>0</v>
      </c>
      <c r="BL713" s="16" t="s">
        <v>142</v>
      </c>
      <c r="BM713" s="227" t="s">
        <v>835</v>
      </c>
    </row>
    <row r="714" s="12" customFormat="1">
      <c r="B714" s="229"/>
      <c r="C714" s="230"/>
      <c r="D714" s="231" t="s">
        <v>144</v>
      </c>
      <c r="E714" s="232" t="s">
        <v>1</v>
      </c>
      <c r="F714" s="233" t="s">
        <v>836</v>
      </c>
      <c r="G714" s="230"/>
      <c r="H714" s="234">
        <v>20.960000000000001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144</v>
      </c>
      <c r="AU714" s="240" t="s">
        <v>84</v>
      </c>
      <c r="AV714" s="12" t="s">
        <v>84</v>
      </c>
      <c r="AW714" s="12" t="s">
        <v>146</v>
      </c>
      <c r="AX714" s="12" t="s">
        <v>78</v>
      </c>
      <c r="AY714" s="240" t="s">
        <v>135</v>
      </c>
    </row>
    <row r="715" s="12" customFormat="1">
      <c r="B715" s="229"/>
      <c r="C715" s="230"/>
      <c r="D715" s="231" t="s">
        <v>144</v>
      </c>
      <c r="E715" s="232" t="s">
        <v>1</v>
      </c>
      <c r="F715" s="233" t="s">
        <v>837</v>
      </c>
      <c r="G715" s="230"/>
      <c r="H715" s="234">
        <v>28</v>
      </c>
      <c r="I715" s="235"/>
      <c r="J715" s="230"/>
      <c r="K715" s="230"/>
      <c r="L715" s="236"/>
      <c r="M715" s="237"/>
      <c r="N715" s="238"/>
      <c r="O715" s="238"/>
      <c r="P715" s="238"/>
      <c r="Q715" s="238"/>
      <c r="R715" s="238"/>
      <c r="S715" s="238"/>
      <c r="T715" s="239"/>
      <c r="AT715" s="240" t="s">
        <v>144</v>
      </c>
      <c r="AU715" s="240" t="s">
        <v>84</v>
      </c>
      <c r="AV715" s="12" t="s">
        <v>84</v>
      </c>
      <c r="AW715" s="12" t="s">
        <v>146</v>
      </c>
      <c r="AX715" s="12" t="s">
        <v>78</v>
      </c>
      <c r="AY715" s="240" t="s">
        <v>135</v>
      </c>
    </row>
    <row r="716" s="13" customFormat="1">
      <c r="B716" s="241"/>
      <c r="C716" s="242"/>
      <c r="D716" s="231" t="s">
        <v>144</v>
      </c>
      <c r="E716" s="243" t="s">
        <v>1</v>
      </c>
      <c r="F716" s="244" t="s">
        <v>149</v>
      </c>
      <c r="G716" s="242"/>
      <c r="H716" s="245">
        <v>48.960000000000001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AT716" s="251" t="s">
        <v>144</v>
      </c>
      <c r="AU716" s="251" t="s">
        <v>84</v>
      </c>
      <c r="AV716" s="13" t="s">
        <v>142</v>
      </c>
      <c r="AW716" s="13" t="s">
        <v>146</v>
      </c>
      <c r="AX716" s="13" t="s">
        <v>21</v>
      </c>
      <c r="AY716" s="251" t="s">
        <v>135</v>
      </c>
    </row>
    <row r="717" s="1" customFormat="1" ht="24" customHeight="1">
      <c r="B717" s="37"/>
      <c r="C717" s="216" t="s">
        <v>838</v>
      </c>
      <c r="D717" s="216" t="s">
        <v>137</v>
      </c>
      <c r="E717" s="217" t="s">
        <v>839</v>
      </c>
      <c r="F717" s="218" t="s">
        <v>840</v>
      </c>
      <c r="G717" s="219" t="s">
        <v>160</v>
      </c>
      <c r="H717" s="220">
        <v>0.01</v>
      </c>
      <c r="I717" s="221"/>
      <c r="J717" s="222">
        <f>ROUND(I717*H717,2)</f>
        <v>0</v>
      </c>
      <c r="K717" s="218" t="s">
        <v>141</v>
      </c>
      <c r="L717" s="42"/>
      <c r="M717" s="223" t="s">
        <v>1</v>
      </c>
      <c r="N717" s="224" t="s">
        <v>44</v>
      </c>
      <c r="O717" s="85"/>
      <c r="P717" s="225">
        <f>O717*H717</f>
        <v>0</v>
      </c>
      <c r="Q717" s="225">
        <v>0</v>
      </c>
      <c r="R717" s="225">
        <f>Q717*H717</f>
        <v>0</v>
      </c>
      <c r="S717" s="225">
        <v>2.2000000000000002</v>
      </c>
      <c r="T717" s="226">
        <f>S717*H717</f>
        <v>0.022000000000000002</v>
      </c>
      <c r="AR717" s="227" t="s">
        <v>142</v>
      </c>
      <c r="AT717" s="227" t="s">
        <v>137</v>
      </c>
      <c r="AU717" s="227" t="s">
        <v>84</v>
      </c>
      <c r="AY717" s="16" t="s">
        <v>135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6" t="s">
        <v>84</v>
      </c>
      <c r="BK717" s="228">
        <f>ROUND(I717*H717,2)</f>
        <v>0</v>
      </c>
      <c r="BL717" s="16" t="s">
        <v>142</v>
      </c>
      <c r="BM717" s="227" t="s">
        <v>841</v>
      </c>
    </row>
    <row r="718" s="12" customFormat="1">
      <c r="B718" s="229"/>
      <c r="C718" s="230"/>
      <c r="D718" s="231" t="s">
        <v>144</v>
      </c>
      <c r="E718" s="232" t="s">
        <v>1</v>
      </c>
      <c r="F718" s="233" t="s">
        <v>842</v>
      </c>
      <c r="G718" s="230"/>
      <c r="H718" s="234">
        <v>0.01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144</v>
      </c>
      <c r="AU718" s="240" t="s">
        <v>84</v>
      </c>
      <c r="AV718" s="12" t="s">
        <v>84</v>
      </c>
      <c r="AW718" s="12" t="s">
        <v>146</v>
      </c>
      <c r="AX718" s="12" t="s">
        <v>78</v>
      </c>
      <c r="AY718" s="240" t="s">
        <v>135</v>
      </c>
    </row>
    <row r="719" s="13" customFormat="1">
      <c r="B719" s="241"/>
      <c r="C719" s="242"/>
      <c r="D719" s="231" t="s">
        <v>144</v>
      </c>
      <c r="E719" s="243" t="s">
        <v>1</v>
      </c>
      <c r="F719" s="244" t="s">
        <v>149</v>
      </c>
      <c r="G719" s="242"/>
      <c r="H719" s="245">
        <v>0.01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144</v>
      </c>
      <c r="AU719" s="251" t="s">
        <v>84</v>
      </c>
      <c r="AV719" s="13" t="s">
        <v>142</v>
      </c>
      <c r="AW719" s="13" t="s">
        <v>146</v>
      </c>
      <c r="AX719" s="13" t="s">
        <v>21</v>
      </c>
      <c r="AY719" s="251" t="s">
        <v>135</v>
      </c>
    </row>
    <row r="720" s="1" customFormat="1" ht="24" customHeight="1">
      <c r="B720" s="37"/>
      <c r="C720" s="216" t="s">
        <v>843</v>
      </c>
      <c r="D720" s="216" t="s">
        <v>137</v>
      </c>
      <c r="E720" s="217" t="s">
        <v>844</v>
      </c>
      <c r="F720" s="218" t="s">
        <v>845</v>
      </c>
      <c r="G720" s="219" t="s">
        <v>140</v>
      </c>
      <c r="H720" s="220">
        <v>50.091000000000001</v>
      </c>
      <c r="I720" s="221"/>
      <c r="J720" s="222">
        <f>ROUND(I720*H720,2)</f>
        <v>0</v>
      </c>
      <c r="K720" s="218" t="s">
        <v>1</v>
      </c>
      <c r="L720" s="42"/>
      <c r="M720" s="223" t="s">
        <v>1</v>
      </c>
      <c r="N720" s="224" t="s">
        <v>44</v>
      </c>
      <c r="O720" s="85"/>
      <c r="P720" s="225">
        <f>O720*H720</f>
        <v>0</v>
      </c>
      <c r="Q720" s="225">
        <v>0</v>
      </c>
      <c r="R720" s="225">
        <f>Q720*H720</f>
        <v>0</v>
      </c>
      <c r="S720" s="225">
        <v>0.058999999999999997</v>
      </c>
      <c r="T720" s="226">
        <f>S720*H720</f>
        <v>2.9553689999999997</v>
      </c>
      <c r="AR720" s="227" t="s">
        <v>142</v>
      </c>
      <c r="AT720" s="227" t="s">
        <v>137</v>
      </c>
      <c r="AU720" s="227" t="s">
        <v>84</v>
      </c>
      <c r="AY720" s="16" t="s">
        <v>135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6" t="s">
        <v>84</v>
      </c>
      <c r="BK720" s="228">
        <f>ROUND(I720*H720,2)</f>
        <v>0</v>
      </c>
      <c r="BL720" s="16" t="s">
        <v>142</v>
      </c>
      <c r="BM720" s="227" t="s">
        <v>846</v>
      </c>
    </row>
    <row r="721" s="12" customFormat="1">
      <c r="B721" s="229"/>
      <c r="C721" s="230"/>
      <c r="D721" s="231" t="s">
        <v>144</v>
      </c>
      <c r="E721" s="232" t="s">
        <v>1</v>
      </c>
      <c r="F721" s="233" t="s">
        <v>635</v>
      </c>
      <c r="G721" s="230"/>
      <c r="H721" s="234">
        <v>10.800000000000001</v>
      </c>
      <c r="I721" s="235"/>
      <c r="J721" s="230"/>
      <c r="K721" s="230"/>
      <c r="L721" s="236"/>
      <c r="M721" s="237"/>
      <c r="N721" s="238"/>
      <c r="O721" s="238"/>
      <c r="P721" s="238"/>
      <c r="Q721" s="238"/>
      <c r="R721" s="238"/>
      <c r="S721" s="238"/>
      <c r="T721" s="239"/>
      <c r="AT721" s="240" t="s">
        <v>144</v>
      </c>
      <c r="AU721" s="240" t="s">
        <v>84</v>
      </c>
      <c r="AV721" s="12" t="s">
        <v>84</v>
      </c>
      <c r="AW721" s="12" t="s">
        <v>146</v>
      </c>
      <c r="AX721" s="12" t="s">
        <v>78</v>
      </c>
      <c r="AY721" s="240" t="s">
        <v>135</v>
      </c>
    </row>
    <row r="722" s="12" customFormat="1">
      <c r="B722" s="229"/>
      <c r="C722" s="230"/>
      <c r="D722" s="231" t="s">
        <v>144</v>
      </c>
      <c r="E722" s="232" t="s">
        <v>1</v>
      </c>
      <c r="F722" s="233" t="s">
        <v>636</v>
      </c>
      <c r="G722" s="230"/>
      <c r="H722" s="234">
        <v>0.37091249999999998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144</v>
      </c>
      <c r="AU722" s="240" t="s">
        <v>84</v>
      </c>
      <c r="AV722" s="12" t="s">
        <v>84</v>
      </c>
      <c r="AW722" s="12" t="s">
        <v>146</v>
      </c>
      <c r="AX722" s="12" t="s">
        <v>78</v>
      </c>
      <c r="AY722" s="240" t="s">
        <v>135</v>
      </c>
    </row>
    <row r="723" s="12" customFormat="1">
      <c r="B723" s="229"/>
      <c r="C723" s="230"/>
      <c r="D723" s="231" t="s">
        <v>144</v>
      </c>
      <c r="E723" s="232" t="s">
        <v>1</v>
      </c>
      <c r="F723" s="233" t="s">
        <v>637</v>
      </c>
      <c r="G723" s="230"/>
      <c r="H723" s="234">
        <v>1.2</v>
      </c>
      <c r="I723" s="235"/>
      <c r="J723" s="230"/>
      <c r="K723" s="230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144</v>
      </c>
      <c r="AU723" s="240" t="s">
        <v>84</v>
      </c>
      <c r="AV723" s="12" t="s">
        <v>84</v>
      </c>
      <c r="AW723" s="12" t="s">
        <v>146</v>
      </c>
      <c r="AX723" s="12" t="s">
        <v>78</v>
      </c>
      <c r="AY723" s="240" t="s">
        <v>135</v>
      </c>
    </row>
    <row r="724" s="12" customFormat="1">
      <c r="B724" s="229"/>
      <c r="C724" s="230"/>
      <c r="D724" s="231" t="s">
        <v>144</v>
      </c>
      <c r="E724" s="232" t="s">
        <v>1</v>
      </c>
      <c r="F724" s="233" t="s">
        <v>638</v>
      </c>
      <c r="G724" s="230"/>
      <c r="H724" s="234">
        <v>12.800000000000001</v>
      </c>
      <c r="I724" s="235"/>
      <c r="J724" s="230"/>
      <c r="K724" s="230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144</v>
      </c>
      <c r="AU724" s="240" t="s">
        <v>84</v>
      </c>
      <c r="AV724" s="12" t="s">
        <v>84</v>
      </c>
      <c r="AW724" s="12" t="s">
        <v>146</v>
      </c>
      <c r="AX724" s="12" t="s">
        <v>78</v>
      </c>
      <c r="AY724" s="240" t="s">
        <v>135</v>
      </c>
    </row>
    <row r="725" s="12" customFormat="1">
      <c r="B725" s="229"/>
      <c r="C725" s="230"/>
      <c r="D725" s="231" t="s">
        <v>144</v>
      </c>
      <c r="E725" s="232" t="s">
        <v>1</v>
      </c>
      <c r="F725" s="233" t="s">
        <v>639</v>
      </c>
      <c r="G725" s="230"/>
      <c r="H725" s="234">
        <v>12.800000000000001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144</v>
      </c>
      <c r="AU725" s="240" t="s">
        <v>84</v>
      </c>
      <c r="AV725" s="12" t="s">
        <v>84</v>
      </c>
      <c r="AW725" s="12" t="s">
        <v>146</v>
      </c>
      <c r="AX725" s="12" t="s">
        <v>78</v>
      </c>
      <c r="AY725" s="240" t="s">
        <v>135</v>
      </c>
    </row>
    <row r="726" s="12" customFormat="1">
      <c r="B726" s="229"/>
      <c r="C726" s="230"/>
      <c r="D726" s="231" t="s">
        <v>144</v>
      </c>
      <c r="E726" s="232" t="s">
        <v>1</v>
      </c>
      <c r="F726" s="233" t="s">
        <v>640</v>
      </c>
      <c r="G726" s="230"/>
      <c r="H726" s="234">
        <v>12.119999999999999</v>
      </c>
      <c r="I726" s="235"/>
      <c r="J726" s="230"/>
      <c r="K726" s="230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144</v>
      </c>
      <c r="AU726" s="240" t="s">
        <v>84</v>
      </c>
      <c r="AV726" s="12" t="s">
        <v>84</v>
      </c>
      <c r="AW726" s="12" t="s">
        <v>146</v>
      </c>
      <c r="AX726" s="12" t="s">
        <v>78</v>
      </c>
      <c r="AY726" s="240" t="s">
        <v>135</v>
      </c>
    </row>
    <row r="727" s="13" customFormat="1">
      <c r="B727" s="241"/>
      <c r="C727" s="242"/>
      <c r="D727" s="231" t="s">
        <v>144</v>
      </c>
      <c r="E727" s="243" t="s">
        <v>1</v>
      </c>
      <c r="F727" s="244" t="s">
        <v>149</v>
      </c>
      <c r="G727" s="242"/>
      <c r="H727" s="245">
        <v>50.090912500000002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144</v>
      </c>
      <c r="AU727" s="251" t="s">
        <v>84</v>
      </c>
      <c r="AV727" s="13" t="s">
        <v>142</v>
      </c>
      <c r="AW727" s="13" t="s">
        <v>146</v>
      </c>
      <c r="AX727" s="13" t="s">
        <v>21</v>
      </c>
      <c r="AY727" s="251" t="s">
        <v>135</v>
      </c>
    </row>
    <row r="728" s="1" customFormat="1" ht="36" customHeight="1">
      <c r="B728" s="37"/>
      <c r="C728" s="216" t="s">
        <v>847</v>
      </c>
      <c r="D728" s="216" t="s">
        <v>137</v>
      </c>
      <c r="E728" s="217" t="s">
        <v>848</v>
      </c>
      <c r="F728" s="218" t="s">
        <v>849</v>
      </c>
      <c r="G728" s="219" t="s">
        <v>140</v>
      </c>
      <c r="H728" s="220">
        <v>4.4509999999999996</v>
      </c>
      <c r="I728" s="221"/>
      <c r="J728" s="222">
        <f>ROUND(I728*H728,2)</f>
        <v>0</v>
      </c>
      <c r="K728" s="218" t="s">
        <v>141</v>
      </c>
      <c r="L728" s="42"/>
      <c r="M728" s="223" t="s">
        <v>1</v>
      </c>
      <c r="N728" s="224" t="s">
        <v>44</v>
      </c>
      <c r="O728" s="85"/>
      <c r="P728" s="225">
        <f>O728*H728</f>
        <v>0</v>
      </c>
      <c r="Q728" s="225">
        <v>0</v>
      </c>
      <c r="R728" s="225">
        <f>Q728*H728</f>
        <v>0</v>
      </c>
      <c r="S728" s="225">
        <v>0.048000000000000001</v>
      </c>
      <c r="T728" s="226">
        <f>S728*H728</f>
        <v>0.21364799999999998</v>
      </c>
      <c r="AR728" s="227" t="s">
        <v>142</v>
      </c>
      <c r="AT728" s="227" t="s">
        <v>137</v>
      </c>
      <c r="AU728" s="227" t="s">
        <v>84</v>
      </c>
      <c r="AY728" s="16" t="s">
        <v>135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16" t="s">
        <v>84</v>
      </c>
      <c r="BK728" s="228">
        <f>ROUND(I728*H728,2)</f>
        <v>0</v>
      </c>
      <c r="BL728" s="16" t="s">
        <v>142</v>
      </c>
      <c r="BM728" s="227" t="s">
        <v>850</v>
      </c>
    </row>
    <row r="729" s="12" customFormat="1">
      <c r="B729" s="229"/>
      <c r="C729" s="230"/>
      <c r="D729" s="231" t="s">
        <v>144</v>
      </c>
      <c r="E729" s="232" t="s">
        <v>1</v>
      </c>
      <c r="F729" s="233" t="s">
        <v>851</v>
      </c>
      <c r="G729" s="230"/>
      <c r="H729" s="234">
        <v>4.4509499999999997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AT729" s="240" t="s">
        <v>144</v>
      </c>
      <c r="AU729" s="240" t="s">
        <v>84</v>
      </c>
      <c r="AV729" s="12" t="s">
        <v>84</v>
      </c>
      <c r="AW729" s="12" t="s">
        <v>146</v>
      </c>
      <c r="AX729" s="12" t="s">
        <v>78</v>
      </c>
      <c r="AY729" s="240" t="s">
        <v>135</v>
      </c>
    </row>
    <row r="730" s="13" customFormat="1">
      <c r="B730" s="241"/>
      <c r="C730" s="242"/>
      <c r="D730" s="231" t="s">
        <v>144</v>
      </c>
      <c r="E730" s="243" t="s">
        <v>1</v>
      </c>
      <c r="F730" s="244" t="s">
        <v>149</v>
      </c>
      <c r="G730" s="242"/>
      <c r="H730" s="245">
        <v>4.4509499999999997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AT730" s="251" t="s">
        <v>144</v>
      </c>
      <c r="AU730" s="251" t="s">
        <v>84</v>
      </c>
      <c r="AV730" s="13" t="s">
        <v>142</v>
      </c>
      <c r="AW730" s="13" t="s">
        <v>146</v>
      </c>
      <c r="AX730" s="13" t="s">
        <v>21</v>
      </c>
      <c r="AY730" s="251" t="s">
        <v>135</v>
      </c>
    </row>
    <row r="731" s="1" customFormat="1" ht="36" customHeight="1">
      <c r="B731" s="37"/>
      <c r="C731" s="216" t="s">
        <v>852</v>
      </c>
      <c r="D731" s="216" t="s">
        <v>137</v>
      </c>
      <c r="E731" s="217" t="s">
        <v>853</v>
      </c>
      <c r="F731" s="218" t="s">
        <v>854</v>
      </c>
      <c r="G731" s="219" t="s">
        <v>140</v>
      </c>
      <c r="H731" s="220">
        <v>25.920000000000002</v>
      </c>
      <c r="I731" s="221"/>
      <c r="J731" s="222">
        <f>ROUND(I731*H731,2)</f>
        <v>0</v>
      </c>
      <c r="K731" s="218" t="s">
        <v>141</v>
      </c>
      <c r="L731" s="42"/>
      <c r="M731" s="223" t="s">
        <v>1</v>
      </c>
      <c r="N731" s="224" t="s">
        <v>44</v>
      </c>
      <c r="O731" s="85"/>
      <c r="P731" s="225">
        <f>O731*H731</f>
        <v>0</v>
      </c>
      <c r="Q731" s="225">
        <v>0</v>
      </c>
      <c r="R731" s="225">
        <f>Q731*H731</f>
        <v>0</v>
      </c>
      <c r="S731" s="225">
        <v>0.037999999999999999</v>
      </c>
      <c r="T731" s="226">
        <f>S731*H731</f>
        <v>0.98496000000000006</v>
      </c>
      <c r="AR731" s="227" t="s">
        <v>142</v>
      </c>
      <c r="AT731" s="227" t="s">
        <v>137</v>
      </c>
      <c r="AU731" s="227" t="s">
        <v>84</v>
      </c>
      <c r="AY731" s="16" t="s">
        <v>135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6" t="s">
        <v>84</v>
      </c>
      <c r="BK731" s="228">
        <f>ROUND(I731*H731,2)</f>
        <v>0</v>
      </c>
      <c r="BL731" s="16" t="s">
        <v>142</v>
      </c>
      <c r="BM731" s="227" t="s">
        <v>855</v>
      </c>
    </row>
    <row r="732" s="12" customFormat="1">
      <c r="B732" s="229"/>
      <c r="C732" s="230"/>
      <c r="D732" s="231" t="s">
        <v>144</v>
      </c>
      <c r="E732" s="232" t="s">
        <v>1</v>
      </c>
      <c r="F732" s="233" t="s">
        <v>856</v>
      </c>
      <c r="G732" s="230"/>
      <c r="H732" s="234">
        <v>25.920000000000002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144</v>
      </c>
      <c r="AU732" s="240" t="s">
        <v>84</v>
      </c>
      <c r="AV732" s="12" t="s">
        <v>84</v>
      </c>
      <c r="AW732" s="12" t="s">
        <v>146</v>
      </c>
      <c r="AX732" s="12" t="s">
        <v>78</v>
      </c>
      <c r="AY732" s="240" t="s">
        <v>135</v>
      </c>
    </row>
    <row r="733" s="13" customFormat="1">
      <c r="B733" s="241"/>
      <c r="C733" s="242"/>
      <c r="D733" s="231" t="s">
        <v>144</v>
      </c>
      <c r="E733" s="243" t="s">
        <v>1</v>
      </c>
      <c r="F733" s="244" t="s">
        <v>149</v>
      </c>
      <c r="G733" s="242"/>
      <c r="H733" s="245">
        <v>25.920000000000002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AT733" s="251" t="s">
        <v>144</v>
      </c>
      <c r="AU733" s="251" t="s">
        <v>84</v>
      </c>
      <c r="AV733" s="13" t="s">
        <v>142</v>
      </c>
      <c r="AW733" s="13" t="s">
        <v>146</v>
      </c>
      <c r="AX733" s="13" t="s">
        <v>21</v>
      </c>
      <c r="AY733" s="251" t="s">
        <v>135</v>
      </c>
    </row>
    <row r="734" s="1" customFormat="1" ht="36" customHeight="1">
      <c r="B734" s="37"/>
      <c r="C734" s="216" t="s">
        <v>857</v>
      </c>
      <c r="D734" s="216" t="s">
        <v>137</v>
      </c>
      <c r="E734" s="217" t="s">
        <v>858</v>
      </c>
      <c r="F734" s="218" t="s">
        <v>859</v>
      </c>
      <c r="G734" s="219" t="s">
        <v>140</v>
      </c>
      <c r="H734" s="220">
        <v>7.6799999999999997</v>
      </c>
      <c r="I734" s="221"/>
      <c r="J734" s="222">
        <f>ROUND(I734*H734,2)</f>
        <v>0</v>
      </c>
      <c r="K734" s="218" t="s">
        <v>141</v>
      </c>
      <c r="L734" s="42"/>
      <c r="M734" s="223" t="s">
        <v>1</v>
      </c>
      <c r="N734" s="224" t="s">
        <v>44</v>
      </c>
      <c r="O734" s="85"/>
      <c r="P734" s="225">
        <f>O734*H734</f>
        <v>0</v>
      </c>
      <c r="Q734" s="225">
        <v>0</v>
      </c>
      <c r="R734" s="225">
        <f>Q734*H734</f>
        <v>0</v>
      </c>
      <c r="S734" s="225">
        <v>0.034000000000000002</v>
      </c>
      <c r="T734" s="226">
        <f>S734*H734</f>
        <v>0.26112000000000002</v>
      </c>
      <c r="AR734" s="227" t="s">
        <v>142</v>
      </c>
      <c r="AT734" s="227" t="s">
        <v>137</v>
      </c>
      <c r="AU734" s="227" t="s">
        <v>84</v>
      </c>
      <c r="AY734" s="16" t="s">
        <v>135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16" t="s">
        <v>84</v>
      </c>
      <c r="BK734" s="228">
        <f>ROUND(I734*H734,2)</f>
        <v>0</v>
      </c>
      <c r="BL734" s="16" t="s">
        <v>142</v>
      </c>
      <c r="BM734" s="227" t="s">
        <v>860</v>
      </c>
    </row>
    <row r="735" s="12" customFormat="1">
      <c r="B735" s="229"/>
      <c r="C735" s="230"/>
      <c r="D735" s="231" t="s">
        <v>144</v>
      </c>
      <c r="E735" s="232" t="s">
        <v>1</v>
      </c>
      <c r="F735" s="233" t="s">
        <v>861</v>
      </c>
      <c r="G735" s="230"/>
      <c r="H735" s="234">
        <v>7.6799999999999997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144</v>
      </c>
      <c r="AU735" s="240" t="s">
        <v>84</v>
      </c>
      <c r="AV735" s="12" t="s">
        <v>84</v>
      </c>
      <c r="AW735" s="12" t="s">
        <v>146</v>
      </c>
      <c r="AX735" s="12" t="s">
        <v>78</v>
      </c>
      <c r="AY735" s="240" t="s">
        <v>135</v>
      </c>
    </row>
    <row r="736" s="13" customFormat="1">
      <c r="B736" s="241"/>
      <c r="C736" s="242"/>
      <c r="D736" s="231" t="s">
        <v>144</v>
      </c>
      <c r="E736" s="243" t="s">
        <v>1</v>
      </c>
      <c r="F736" s="244" t="s">
        <v>149</v>
      </c>
      <c r="G736" s="242"/>
      <c r="H736" s="245">
        <v>7.6799999999999997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AT736" s="251" t="s">
        <v>144</v>
      </c>
      <c r="AU736" s="251" t="s">
        <v>84</v>
      </c>
      <c r="AV736" s="13" t="s">
        <v>142</v>
      </c>
      <c r="AW736" s="13" t="s">
        <v>146</v>
      </c>
      <c r="AX736" s="13" t="s">
        <v>21</v>
      </c>
      <c r="AY736" s="251" t="s">
        <v>135</v>
      </c>
    </row>
    <row r="737" s="1" customFormat="1" ht="36" customHeight="1">
      <c r="B737" s="37"/>
      <c r="C737" s="216" t="s">
        <v>862</v>
      </c>
      <c r="D737" s="216" t="s">
        <v>137</v>
      </c>
      <c r="E737" s="217" t="s">
        <v>863</v>
      </c>
      <c r="F737" s="218" t="s">
        <v>864</v>
      </c>
      <c r="G737" s="219" t="s">
        <v>140</v>
      </c>
      <c r="H737" s="220">
        <v>321.27999999999997</v>
      </c>
      <c r="I737" s="221"/>
      <c r="J737" s="222">
        <f>ROUND(I737*H737,2)</f>
        <v>0</v>
      </c>
      <c r="K737" s="218" t="s">
        <v>141</v>
      </c>
      <c r="L737" s="42"/>
      <c r="M737" s="223" t="s">
        <v>1</v>
      </c>
      <c r="N737" s="224" t="s">
        <v>44</v>
      </c>
      <c r="O737" s="85"/>
      <c r="P737" s="225">
        <f>O737*H737</f>
        <v>0</v>
      </c>
      <c r="Q737" s="225">
        <v>0</v>
      </c>
      <c r="R737" s="225">
        <f>Q737*H737</f>
        <v>0</v>
      </c>
      <c r="S737" s="225">
        <v>0.032000000000000001</v>
      </c>
      <c r="T737" s="226">
        <f>S737*H737</f>
        <v>10.280959999999999</v>
      </c>
      <c r="AR737" s="227" t="s">
        <v>142</v>
      </c>
      <c r="AT737" s="227" t="s">
        <v>137</v>
      </c>
      <c r="AU737" s="227" t="s">
        <v>84</v>
      </c>
      <c r="AY737" s="16" t="s">
        <v>135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6" t="s">
        <v>84</v>
      </c>
      <c r="BK737" s="228">
        <f>ROUND(I737*H737,2)</f>
        <v>0</v>
      </c>
      <c r="BL737" s="16" t="s">
        <v>142</v>
      </c>
      <c r="BM737" s="227" t="s">
        <v>865</v>
      </c>
    </row>
    <row r="738" s="12" customFormat="1">
      <c r="B738" s="229"/>
      <c r="C738" s="230"/>
      <c r="D738" s="231" t="s">
        <v>144</v>
      </c>
      <c r="E738" s="232" t="s">
        <v>1</v>
      </c>
      <c r="F738" s="233" t="s">
        <v>866</v>
      </c>
      <c r="G738" s="230"/>
      <c r="H738" s="234">
        <v>143.36000000000001</v>
      </c>
      <c r="I738" s="235"/>
      <c r="J738" s="230"/>
      <c r="K738" s="230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144</v>
      </c>
      <c r="AU738" s="240" t="s">
        <v>84</v>
      </c>
      <c r="AV738" s="12" t="s">
        <v>84</v>
      </c>
      <c r="AW738" s="12" t="s">
        <v>146</v>
      </c>
      <c r="AX738" s="12" t="s">
        <v>78</v>
      </c>
      <c r="AY738" s="240" t="s">
        <v>135</v>
      </c>
    </row>
    <row r="739" s="12" customFormat="1">
      <c r="B739" s="229"/>
      <c r="C739" s="230"/>
      <c r="D739" s="231" t="s">
        <v>144</v>
      </c>
      <c r="E739" s="232" t="s">
        <v>1</v>
      </c>
      <c r="F739" s="233" t="s">
        <v>867</v>
      </c>
      <c r="G739" s="230"/>
      <c r="H739" s="234">
        <v>143.36000000000001</v>
      </c>
      <c r="I739" s="235"/>
      <c r="J739" s="230"/>
      <c r="K739" s="230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144</v>
      </c>
      <c r="AU739" s="240" t="s">
        <v>84</v>
      </c>
      <c r="AV739" s="12" t="s">
        <v>84</v>
      </c>
      <c r="AW739" s="12" t="s">
        <v>146</v>
      </c>
      <c r="AX739" s="12" t="s">
        <v>78</v>
      </c>
      <c r="AY739" s="240" t="s">
        <v>135</v>
      </c>
    </row>
    <row r="740" s="12" customFormat="1">
      <c r="B740" s="229"/>
      <c r="C740" s="230"/>
      <c r="D740" s="231" t="s">
        <v>144</v>
      </c>
      <c r="E740" s="232" t="s">
        <v>1</v>
      </c>
      <c r="F740" s="233" t="s">
        <v>868</v>
      </c>
      <c r="G740" s="230"/>
      <c r="H740" s="234">
        <v>34.560000000000002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144</v>
      </c>
      <c r="AU740" s="240" t="s">
        <v>84</v>
      </c>
      <c r="AV740" s="12" t="s">
        <v>84</v>
      </c>
      <c r="AW740" s="12" t="s">
        <v>146</v>
      </c>
      <c r="AX740" s="12" t="s">
        <v>78</v>
      </c>
      <c r="AY740" s="240" t="s">
        <v>135</v>
      </c>
    </row>
    <row r="741" s="13" customFormat="1">
      <c r="B741" s="241"/>
      <c r="C741" s="242"/>
      <c r="D741" s="231" t="s">
        <v>144</v>
      </c>
      <c r="E741" s="243" t="s">
        <v>1</v>
      </c>
      <c r="F741" s="244" t="s">
        <v>149</v>
      </c>
      <c r="G741" s="242"/>
      <c r="H741" s="245">
        <v>321.27999999999997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AT741" s="251" t="s">
        <v>144</v>
      </c>
      <c r="AU741" s="251" t="s">
        <v>84</v>
      </c>
      <c r="AV741" s="13" t="s">
        <v>142</v>
      </c>
      <c r="AW741" s="13" t="s">
        <v>146</v>
      </c>
      <c r="AX741" s="13" t="s">
        <v>21</v>
      </c>
      <c r="AY741" s="251" t="s">
        <v>135</v>
      </c>
    </row>
    <row r="742" s="1" customFormat="1" ht="36" customHeight="1">
      <c r="B742" s="37"/>
      <c r="C742" s="216" t="s">
        <v>869</v>
      </c>
      <c r="D742" s="216" t="s">
        <v>137</v>
      </c>
      <c r="E742" s="217" t="s">
        <v>870</v>
      </c>
      <c r="F742" s="218" t="s">
        <v>871</v>
      </c>
      <c r="G742" s="219" t="s">
        <v>140</v>
      </c>
      <c r="H742" s="220">
        <v>27.27</v>
      </c>
      <c r="I742" s="221"/>
      <c r="J742" s="222">
        <f>ROUND(I742*H742,2)</f>
        <v>0</v>
      </c>
      <c r="K742" s="218" t="s">
        <v>141</v>
      </c>
      <c r="L742" s="42"/>
      <c r="M742" s="223" t="s">
        <v>1</v>
      </c>
      <c r="N742" s="224" t="s">
        <v>44</v>
      </c>
      <c r="O742" s="85"/>
      <c r="P742" s="225">
        <f>O742*H742</f>
        <v>0</v>
      </c>
      <c r="Q742" s="225">
        <v>0</v>
      </c>
      <c r="R742" s="225">
        <f>Q742*H742</f>
        <v>0</v>
      </c>
      <c r="S742" s="225">
        <v>0.087999999999999995</v>
      </c>
      <c r="T742" s="226">
        <f>S742*H742</f>
        <v>2.3997599999999997</v>
      </c>
      <c r="AR742" s="227" t="s">
        <v>142</v>
      </c>
      <c r="AT742" s="227" t="s">
        <v>137</v>
      </c>
      <c r="AU742" s="227" t="s">
        <v>84</v>
      </c>
      <c r="AY742" s="16" t="s">
        <v>135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6" t="s">
        <v>84</v>
      </c>
      <c r="BK742" s="228">
        <f>ROUND(I742*H742,2)</f>
        <v>0</v>
      </c>
      <c r="BL742" s="16" t="s">
        <v>142</v>
      </c>
      <c r="BM742" s="227" t="s">
        <v>872</v>
      </c>
    </row>
    <row r="743" s="12" customFormat="1">
      <c r="B743" s="229"/>
      <c r="C743" s="230"/>
      <c r="D743" s="231" t="s">
        <v>144</v>
      </c>
      <c r="E743" s="232" t="s">
        <v>1</v>
      </c>
      <c r="F743" s="233" t="s">
        <v>873</v>
      </c>
      <c r="G743" s="230"/>
      <c r="H743" s="234">
        <v>12.6</v>
      </c>
      <c r="I743" s="235"/>
      <c r="J743" s="230"/>
      <c r="K743" s="230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144</v>
      </c>
      <c r="AU743" s="240" t="s">
        <v>84</v>
      </c>
      <c r="AV743" s="12" t="s">
        <v>84</v>
      </c>
      <c r="AW743" s="12" t="s">
        <v>146</v>
      </c>
      <c r="AX743" s="12" t="s">
        <v>78</v>
      </c>
      <c r="AY743" s="240" t="s">
        <v>135</v>
      </c>
    </row>
    <row r="744" s="12" customFormat="1">
      <c r="B744" s="229"/>
      <c r="C744" s="230"/>
      <c r="D744" s="231" t="s">
        <v>144</v>
      </c>
      <c r="E744" s="232" t="s">
        <v>1</v>
      </c>
      <c r="F744" s="233" t="s">
        <v>874</v>
      </c>
      <c r="G744" s="230"/>
      <c r="H744" s="234">
        <v>10.800000000000001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AT744" s="240" t="s">
        <v>144</v>
      </c>
      <c r="AU744" s="240" t="s">
        <v>84</v>
      </c>
      <c r="AV744" s="12" t="s">
        <v>84</v>
      </c>
      <c r="AW744" s="12" t="s">
        <v>146</v>
      </c>
      <c r="AX744" s="12" t="s">
        <v>78</v>
      </c>
      <c r="AY744" s="240" t="s">
        <v>135</v>
      </c>
    </row>
    <row r="745" s="12" customFormat="1">
      <c r="B745" s="229"/>
      <c r="C745" s="230"/>
      <c r="D745" s="231" t="s">
        <v>144</v>
      </c>
      <c r="E745" s="232" t="s">
        <v>1</v>
      </c>
      <c r="F745" s="233" t="s">
        <v>875</v>
      </c>
      <c r="G745" s="230"/>
      <c r="H745" s="234">
        <v>1.9350000000000001</v>
      </c>
      <c r="I745" s="235"/>
      <c r="J745" s="230"/>
      <c r="K745" s="230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144</v>
      </c>
      <c r="AU745" s="240" t="s">
        <v>84</v>
      </c>
      <c r="AV745" s="12" t="s">
        <v>84</v>
      </c>
      <c r="AW745" s="12" t="s">
        <v>146</v>
      </c>
      <c r="AX745" s="12" t="s">
        <v>78</v>
      </c>
      <c r="AY745" s="240" t="s">
        <v>135</v>
      </c>
    </row>
    <row r="746" s="12" customFormat="1">
      <c r="B746" s="229"/>
      <c r="C746" s="230"/>
      <c r="D746" s="231" t="s">
        <v>144</v>
      </c>
      <c r="E746" s="232" t="s">
        <v>1</v>
      </c>
      <c r="F746" s="233" t="s">
        <v>876</v>
      </c>
      <c r="G746" s="230"/>
      <c r="H746" s="234">
        <v>1.9350000000000001</v>
      </c>
      <c r="I746" s="235"/>
      <c r="J746" s="230"/>
      <c r="K746" s="230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144</v>
      </c>
      <c r="AU746" s="240" t="s">
        <v>84</v>
      </c>
      <c r="AV746" s="12" t="s">
        <v>84</v>
      </c>
      <c r="AW746" s="12" t="s">
        <v>146</v>
      </c>
      <c r="AX746" s="12" t="s">
        <v>78</v>
      </c>
      <c r="AY746" s="240" t="s">
        <v>135</v>
      </c>
    </row>
    <row r="747" s="13" customFormat="1">
      <c r="B747" s="241"/>
      <c r="C747" s="242"/>
      <c r="D747" s="231" t="s">
        <v>144</v>
      </c>
      <c r="E747" s="243" t="s">
        <v>1</v>
      </c>
      <c r="F747" s="244" t="s">
        <v>149</v>
      </c>
      <c r="G747" s="242"/>
      <c r="H747" s="245">
        <v>27.27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AT747" s="251" t="s">
        <v>144</v>
      </c>
      <c r="AU747" s="251" t="s">
        <v>84</v>
      </c>
      <c r="AV747" s="13" t="s">
        <v>142</v>
      </c>
      <c r="AW747" s="13" t="s">
        <v>146</v>
      </c>
      <c r="AX747" s="13" t="s">
        <v>21</v>
      </c>
      <c r="AY747" s="251" t="s">
        <v>135</v>
      </c>
    </row>
    <row r="748" s="1" customFormat="1" ht="36" customHeight="1">
      <c r="B748" s="37"/>
      <c r="C748" s="216" t="s">
        <v>877</v>
      </c>
      <c r="D748" s="216" t="s">
        <v>137</v>
      </c>
      <c r="E748" s="217" t="s">
        <v>878</v>
      </c>
      <c r="F748" s="218" t="s">
        <v>879</v>
      </c>
      <c r="G748" s="219" t="s">
        <v>140</v>
      </c>
      <c r="H748" s="220">
        <v>3.8700000000000001</v>
      </c>
      <c r="I748" s="221"/>
      <c r="J748" s="222">
        <f>ROUND(I748*H748,2)</f>
        <v>0</v>
      </c>
      <c r="K748" s="218" t="s">
        <v>141</v>
      </c>
      <c r="L748" s="42"/>
      <c r="M748" s="223" t="s">
        <v>1</v>
      </c>
      <c r="N748" s="224" t="s">
        <v>44</v>
      </c>
      <c r="O748" s="85"/>
      <c r="P748" s="225">
        <f>O748*H748</f>
        <v>0</v>
      </c>
      <c r="Q748" s="225">
        <v>0</v>
      </c>
      <c r="R748" s="225">
        <f>Q748*H748</f>
        <v>0</v>
      </c>
      <c r="S748" s="225">
        <v>0.067000000000000004</v>
      </c>
      <c r="T748" s="226">
        <f>S748*H748</f>
        <v>0.25929000000000002</v>
      </c>
      <c r="AR748" s="227" t="s">
        <v>142</v>
      </c>
      <c r="AT748" s="227" t="s">
        <v>137</v>
      </c>
      <c r="AU748" s="227" t="s">
        <v>84</v>
      </c>
      <c r="AY748" s="16" t="s">
        <v>135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16" t="s">
        <v>84</v>
      </c>
      <c r="BK748" s="228">
        <f>ROUND(I748*H748,2)</f>
        <v>0</v>
      </c>
      <c r="BL748" s="16" t="s">
        <v>142</v>
      </c>
      <c r="BM748" s="227" t="s">
        <v>880</v>
      </c>
    </row>
    <row r="749" s="12" customFormat="1">
      <c r="B749" s="229"/>
      <c r="C749" s="230"/>
      <c r="D749" s="231" t="s">
        <v>144</v>
      </c>
      <c r="E749" s="232" t="s">
        <v>1</v>
      </c>
      <c r="F749" s="233" t="s">
        <v>881</v>
      </c>
      <c r="G749" s="230"/>
      <c r="H749" s="234">
        <v>3.8700000000000001</v>
      </c>
      <c r="I749" s="235"/>
      <c r="J749" s="230"/>
      <c r="K749" s="230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144</v>
      </c>
      <c r="AU749" s="240" t="s">
        <v>84</v>
      </c>
      <c r="AV749" s="12" t="s">
        <v>84</v>
      </c>
      <c r="AW749" s="12" t="s">
        <v>146</v>
      </c>
      <c r="AX749" s="12" t="s">
        <v>78</v>
      </c>
      <c r="AY749" s="240" t="s">
        <v>135</v>
      </c>
    </row>
    <row r="750" s="13" customFormat="1">
      <c r="B750" s="241"/>
      <c r="C750" s="242"/>
      <c r="D750" s="231" t="s">
        <v>144</v>
      </c>
      <c r="E750" s="243" t="s">
        <v>1</v>
      </c>
      <c r="F750" s="244" t="s">
        <v>149</v>
      </c>
      <c r="G750" s="242"/>
      <c r="H750" s="245">
        <v>3.8700000000000001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144</v>
      </c>
      <c r="AU750" s="251" t="s">
        <v>84</v>
      </c>
      <c r="AV750" s="13" t="s">
        <v>142</v>
      </c>
      <c r="AW750" s="13" t="s">
        <v>146</v>
      </c>
      <c r="AX750" s="13" t="s">
        <v>21</v>
      </c>
      <c r="AY750" s="251" t="s">
        <v>135</v>
      </c>
    </row>
    <row r="751" s="1" customFormat="1" ht="36" customHeight="1">
      <c r="B751" s="37"/>
      <c r="C751" s="216" t="s">
        <v>882</v>
      </c>
      <c r="D751" s="216" t="s">
        <v>137</v>
      </c>
      <c r="E751" s="217" t="s">
        <v>883</v>
      </c>
      <c r="F751" s="218" t="s">
        <v>884</v>
      </c>
      <c r="G751" s="219" t="s">
        <v>140</v>
      </c>
      <c r="H751" s="220">
        <v>10.32</v>
      </c>
      <c r="I751" s="221"/>
      <c r="J751" s="222">
        <f>ROUND(I751*H751,2)</f>
        <v>0</v>
      </c>
      <c r="K751" s="218" t="s">
        <v>141</v>
      </c>
      <c r="L751" s="42"/>
      <c r="M751" s="223" t="s">
        <v>1</v>
      </c>
      <c r="N751" s="224" t="s">
        <v>44</v>
      </c>
      <c r="O751" s="85"/>
      <c r="P751" s="225">
        <f>O751*H751</f>
        <v>0</v>
      </c>
      <c r="Q751" s="225">
        <v>0</v>
      </c>
      <c r="R751" s="225">
        <f>Q751*H751</f>
        <v>0</v>
      </c>
      <c r="S751" s="225">
        <v>0.059999999999999998</v>
      </c>
      <c r="T751" s="226">
        <f>S751*H751</f>
        <v>0.61919999999999997</v>
      </c>
      <c r="AR751" s="227" t="s">
        <v>142</v>
      </c>
      <c r="AT751" s="227" t="s">
        <v>137</v>
      </c>
      <c r="AU751" s="227" t="s">
        <v>84</v>
      </c>
      <c r="AY751" s="16" t="s">
        <v>135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6" t="s">
        <v>84</v>
      </c>
      <c r="BK751" s="228">
        <f>ROUND(I751*H751,2)</f>
        <v>0</v>
      </c>
      <c r="BL751" s="16" t="s">
        <v>142</v>
      </c>
      <c r="BM751" s="227" t="s">
        <v>885</v>
      </c>
    </row>
    <row r="752" s="12" customFormat="1">
      <c r="B752" s="229"/>
      <c r="C752" s="230"/>
      <c r="D752" s="231" t="s">
        <v>144</v>
      </c>
      <c r="E752" s="232" t="s">
        <v>1</v>
      </c>
      <c r="F752" s="233" t="s">
        <v>886</v>
      </c>
      <c r="G752" s="230"/>
      <c r="H752" s="234">
        <v>10.32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144</v>
      </c>
      <c r="AU752" s="240" t="s">
        <v>84</v>
      </c>
      <c r="AV752" s="12" t="s">
        <v>84</v>
      </c>
      <c r="AW752" s="12" t="s">
        <v>146</v>
      </c>
      <c r="AX752" s="12" t="s">
        <v>78</v>
      </c>
      <c r="AY752" s="240" t="s">
        <v>135</v>
      </c>
    </row>
    <row r="753" s="13" customFormat="1">
      <c r="B753" s="241"/>
      <c r="C753" s="242"/>
      <c r="D753" s="231" t="s">
        <v>144</v>
      </c>
      <c r="E753" s="243" t="s">
        <v>1</v>
      </c>
      <c r="F753" s="244" t="s">
        <v>149</v>
      </c>
      <c r="G753" s="242"/>
      <c r="H753" s="245">
        <v>10.32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AT753" s="251" t="s">
        <v>144</v>
      </c>
      <c r="AU753" s="251" t="s">
        <v>84</v>
      </c>
      <c r="AV753" s="13" t="s">
        <v>142</v>
      </c>
      <c r="AW753" s="13" t="s">
        <v>146</v>
      </c>
      <c r="AX753" s="13" t="s">
        <v>21</v>
      </c>
      <c r="AY753" s="251" t="s">
        <v>135</v>
      </c>
    </row>
    <row r="754" s="1" customFormat="1" ht="48" customHeight="1">
      <c r="B754" s="37"/>
      <c r="C754" s="216" t="s">
        <v>887</v>
      </c>
      <c r="D754" s="216" t="s">
        <v>137</v>
      </c>
      <c r="E754" s="217" t="s">
        <v>888</v>
      </c>
      <c r="F754" s="218" t="s">
        <v>889</v>
      </c>
      <c r="G754" s="219" t="s">
        <v>259</v>
      </c>
      <c r="H754" s="220">
        <v>1</v>
      </c>
      <c r="I754" s="221"/>
      <c r="J754" s="222">
        <f>ROUND(I754*H754,2)</f>
        <v>0</v>
      </c>
      <c r="K754" s="218" t="s">
        <v>141</v>
      </c>
      <c r="L754" s="42"/>
      <c r="M754" s="223" t="s">
        <v>1</v>
      </c>
      <c r="N754" s="224" t="s">
        <v>44</v>
      </c>
      <c r="O754" s="85"/>
      <c r="P754" s="225">
        <f>O754*H754</f>
        <v>0</v>
      </c>
      <c r="Q754" s="225">
        <v>0</v>
      </c>
      <c r="R754" s="225">
        <f>Q754*H754</f>
        <v>0</v>
      </c>
      <c r="S754" s="225">
        <v>0.012</v>
      </c>
      <c r="T754" s="226">
        <f>S754*H754</f>
        <v>0.012</v>
      </c>
      <c r="AR754" s="227" t="s">
        <v>142</v>
      </c>
      <c r="AT754" s="227" t="s">
        <v>137</v>
      </c>
      <c r="AU754" s="227" t="s">
        <v>84</v>
      </c>
      <c r="AY754" s="16" t="s">
        <v>135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16" t="s">
        <v>84</v>
      </c>
      <c r="BK754" s="228">
        <f>ROUND(I754*H754,2)</f>
        <v>0</v>
      </c>
      <c r="BL754" s="16" t="s">
        <v>142</v>
      </c>
      <c r="BM754" s="227" t="s">
        <v>890</v>
      </c>
    </row>
    <row r="755" s="12" customFormat="1">
      <c r="B755" s="229"/>
      <c r="C755" s="230"/>
      <c r="D755" s="231" t="s">
        <v>144</v>
      </c>
      <c r="E755" s="232" t="s">
        <v>1</v>
      </c>
      <c r="F755" s="233" t="s">
        <v>891</v>
      </c>
      <c r="G755" s="230"/>
      <c r="H755" s="234">
        <v>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AT755" s="240" t="s">
        <v>144</v>
      </c>
      <c r="AU755" s="240" t="s">
        <v>84</v>
      </c>
      <c r="AV755" s="12" t="s">
        <v>84</v>
      </c>
      <c r="AW755" s="12" t="s">
        <v>146</v>
      </c>
      <c r="AX755" s="12" t="s">
        <v>78</v>
      </c>
      <c r="AY755" s="240" t="s">
        <v>135</v>
      </c>
    </row>
    <row r="756" s="13" customFormat="1">
      <c r="B756" s="241"/>
      <c r="C756" s="242"/>
      <c r="D756" s="231" t="s">
        <v>144</v>
      </c>
      <c r="E756" s="243" t="s">
        <v>1</v>
      </c>
      <c r="F756" s="244" t="s">
        <v>149</v>
      </c>
      <c r="G756" s="242"/>
      <c r="H756" s="245">
        <v>1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AT756" s="251" t="s">
        <v>144</v>
      </c>
      <c r="AU756" s="251" t="s">
        <v>84</v>
      </c>
      <c r="AV756" s="13" t="s">
        <v>142</v>
      </c>
      <c r="AW756" s="13" t="s">
        <v>146</v>
      </c>
      <c r="AX756" s="13" t="s">
        <v>21</v>
      </c>
      <c r="AY756" s="251" t="s">
        <v>135</v>
      </c>
    </row>
    <row r="757" s="1" customFormat="1" ht="24" customHeight="1">
      <c r="B757" s="37"/>
      <c r="C757" s="216" t="s">
        <v>892</v>
      </c>
      <c r="D757" s="216" t="s">
        <v>137</v>
      </c>
      <c r="E757" s="217" t="s">
        <v>893</v>
      </c>
      <c r="F757" s="218" t="s">
        <v>894</v>
      </c>
      <c r="G757" s="219" t="s">
        <v>263</v>
      </c>
      <c r="H757" s="220">
        <v>56.799999999999997</v>
      </c>
      <c r="I757" s="221"/>
      <c r="J757" s="222">
        <f>ROUND(I757*H757,2)</f>
        <v>0</v>
      </c>
      <c r="K757" s="218" t="s">
        <v>1</v>
      </c>
      <c r="L757" s="42"/>
      <c r="M757" s="223" t="s">
        <v>1</v>
      </c>
      <c r="N757" s="224" t="s">
        <v>44</v>
      </c>
      <c r="O757" s="85"/>
      <c r="P757" s="225">
        <f>O757*H757</f>
        <v>0</v>
      </c>
      <c r="Q757" s="225">
        <v>0</v>
      </c>
      <c r="R757" s="225">
        <f>Q757*H757</f>
        <v>0</v>
      </c>
      <c r="S757" s="225">
        <v>0.0050000000000000001</v>
      </c>
      <c r="T757" s="226">
        <f>S757*H757</f>
        <v>0.28399999999999997</v>
      </c>
      <c r="AR757" s="227" t="s">
        <v>142</v>
      </c>
      <c r="AT757" s="227" t="s">
        <v>137</v>
      </c>
      <c r="AU757" s="227" t="s">
        <v>84</v>
      </c>
      <c r="AY757" s="16" t="s">
        <v>135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16" t="s">
        <v>84</v>
      </c>
      <c r="BK757" s="228">
        <f>ROUND(I757*H757,2)</f>
        <v>0</v>
      </c>
      <c r="BL757" s="16" t="s">
        <v>142</v>
      </c>
      <c r="BM757" s="227" t="s">
        <v>895</v>
      </c>
    </row>
    <row r="758" s="12" customFormat="1">
      <c r="B758" s="229"/>
      <c r="C758" s="230"/>
      <c r="D758" s="231" t="s">
        <v>144</v>
      </c>
      <c r="E758" s="232" t="s">
        <v>1</v>
      </c>
      <c r="F758" s="233" t="s">
        <v>896</v>
      </c>
      <c r="G758" s="230"/>
      <c r="H758" s="234">
        <v>56.799999999999997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144</v>
      </c>
      <c r="AU758" s="240" t="s">
        <v>84</v>
      </c>
      <c r="AV758" s="12" t="s">
        <v>84</v>
      </c>
      <c r="AW758" s="12" t="s">
        <v>146</v>
      </c>
      <c r="AX758" s="12" t="s">
        <v>78</v>
      </c>
      <c r="AY758" s="240" t="s">
        <v>135</v>
      </c>
    </row>
    <row r="759" s="13" customFormat="1">
      <c r="B759" s="241"/>
      <c r="C759" s="242"/>
      <c r="D759" s="231" t="s">
        <v>144</v>
      </c>
      <c r="E759" s="243" t="s">
        <v>1</v>
      </c>
      <c r="F759" s="244" t="s">
        <v>149</v>
      </c>
      <c r="G759" s="242"/>
      <c r="H759" s="245">
        <v>56.799999999999997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AT759" s="251" t="s">
        <v>144</v>
      </c>
      <c r="AU759" s="251" t="s">
        <v>84</v>
      </c>
      <c r="AV759" s="13" t="s">
        <v>142</v>
      </c>
      <c r="AW759" s="13" t="s">
        <v>146</v>
      </c>
      <c r="AX759" s="13" t="s">
        <v>21</v>
      </c>
      <c r="AY759" s="251" t="s">
        <v>135</v>
      </c>
    </row>
    <row r="760" s="1" customFormat="1" ht="24" customHeight="1">
      <c r="B760" s="37"/>
      <c r="C760" s="216" t="s">
        <v>897</v>
      </c>
      <c r="D760" s="216" t="s">
        <v>137</v>
      </c>
      <c r="E760" s="217" t="s">
        <v>898</v>
      </c>
      <c r="F760" s="218" t="s">
        <v>899</v>
      </c>
      <c r="G760" s="219" t="s">
        <v>259</v>
      </c>
      <c r="H760" s="220">
        <v>42</v>
      </c>
      <c r="I760" s="221"/>
      <c r="J760" s="222">
        <f>ROUND(I760*H760,2)</f>
        <v>0</v>
      </c>
      <c r="K760" s="218" t="s">
        <v>1</v>
      </c>
      <c r="L760" s="42"/>
      <c r="M760" s="223" t="s">
        <v>1</v>
      </c>
      <c r="N760" s="224" t="s">
        <v>44</v>
      </c>
      <c r="O760" s="85"/>
      <c r="P760" s="225">
        <f>O760*H760</f>
        <v>0</v>
      </c>
      <c r="Q760" s="225">
        <v>0</v>
      </c>
      <c r="R760" s="225">
        <f>Q760*H760</f>
        <v>0</v>
      </c>
      <c r="S760" s="225">
        <v>0.001</v>
      </c>
      <c r="T760" s="226">
        <f>S760*H760</f>
        <v>0.042000000000000003</v>
      </c>
      <c r="AR760" s="227" t="s">
        <v>142</v>
      </c>
      <c r="AT760" s="227" t="s">
        <v>137</v>
      </c>
      <c r="AU760" s="227" t="s">
        <v>84</v>
      </c>
      <c r="AY760" s="16" t="s">
        <v>135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6" t="s">
        <v>84</v>
      </c>
      <c r="BK760" s="228">
        <f>ROUND(I760*H760,2)</f>
        <v>0</v>
      </c>
      <c r="BL760" s="16" t="s">
        <v>142</v>
      </c>
      <c r="BM760" s="227" t="s">
        <v>900</v>
      </c>
    </row>
    <row r="761" s="12" customFormat="1">
      <c r="B761" s="229"/>
      <c r="C761" s="230"/>
      <c r="D761" s="231" t="s">
        <v>144</v>
      </c>
      <c r="E761" s="232" t="s">
        <v>1</v>
      </c>
      <c r="F761" s="233" t="s">
        <v>901</v>
      </c>
      <c r="G761" s="230"/>
      <c r="H761" s="234">
        <v>42</v>
      </c>
      <c r="I761" s="235"/>
      <c r="J761" s="230"/>
      <c r="K761" s="230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144</v>
      </c>
      <c r="AU761" s="240" t="s">
        <v>84</v>
      </c>
      <c r="AV761" s="12" t="s">
        <v>84</v>
      </c>
      <c r="AW761" s="12" t="s">
        <v>146</v>
      </c>
      <c r="AX761" s="12" t="s">
        <v>78</v>
      </c>
      <c r="AY761" s="240" t="s">
        <v>135</v>
      </c>
    </row>
    <row r="762" s="13" customFormat="1">
      <c r="B762" s="241"/>
      <c r="C762" s="242"/>
      <c r="D762" s="231" t="s">
        <v>144</v>
      </c>
      <c r="E762" s="243" t="s">
        <v>1</v>
      </c>
      <c r="F762" s="244" t="s">
        <v>149</v>
      </c>
      <c r="G762" s="242"/>
      <c r="H762" s="245">
        <v>42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AT762" s="251" t="s">
        <v>144</v>
      </c>
      <c r="AU762" s="251" t="s">
        <v>84</v>
      </c>
      <c r="AV762" s="13" t="s">
        <v>142</v>
      </c>
      <c r="AW762" s="13" t="s">
        <v>146</v>
      </c>
      <c r="AX762" s="13" t="s">
        <v>21</v>
      </c>
      <c r="AY762" s="251" t="s">
        <v>135</v>
      </c>
    </row>
    <row r="763" s="1" customFormat="1" ht="36" customHeight="1">
      <c r="B763" s="37"/>
      <c r="C763" s="216" t="s">
        <v>902</v>
      </c>
      <c r="D763" s="216" t="s">
        <v>137</v>
      </c>
      <c r="E763" s="217" t="s">
        <v>903</v>
      </c>
      <c r="F763" s="218" t="s">
        <v>904</v>
      </c>
      <c r="G763" s="219" t="s">
        <v>263</v>
      </c>
      <c r="H763" s="220">
        <v>3.8500000000000001</v>
      </c>
      <c r="I763" s="221"/>
      <c r="J763" s="222">
        <f>ROUND(I763*H763,2)</f>
        <v>0</v>
      </c>
      <c r="K763" s="218" t="s">
        <v>1</v>
      </c>
      <c r="L763" s="42"/>
      <c r="M763" s="223" t="s">
        <v>1</v>
      </c>
      <c r="N763" s="224" t="s">
        <v>44</v>
      </c>
      <c r="O763" s="85"/>
      <c r="P763" s="225">
        <f>O763*H763</f>
        <v>0</v>
      </c>
      <c r="Q763" s="225">
        <v>0.00122</v>
      </c>
      <c r="R763" s="225">
        <f>Q763*H763</f>
        <v>0.0046969999999999998</v>
      </c>
      <c r="S763" s="225">
        <v>0.070000000000000007</v>
      </c>
      <c r="T763" s="226">
        <f>S763*H763</f>
        <v>0.26950000000000002</v>
      </c>
      <c r="AR763" s="227" t="s">
        <v>142</v>
      </c>
      <c r="AT763" s="227" t="s">
        <v>137</v>
      </c>
      <c r="AU763" s="227" t="s">
        <v>84</v>
      </c>
      <c r="AY763" s="16" t="s">
        <v>135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16" t="s">
        <v>84</v>
      </c>
      <c r="BK763" s="228">
        <f>ROUND(I763*H763,2)</f>
        <v>0</v>
      </c>
      <c r="BL763" s="16" t="s">
        <v>142</v>
      </c>
      <c r="BM763" s="227" t="s">
        <v>905</v>
      </c>
    </row>
    <row r="764" s="12" customFormat="1">
      <c r="B764" s="229"/>
      <c r="C764" s="230"/>
      <c r="D764" s="231" t="s">
        <v>144</v>
      </c>
      <c r="E764" s="232" t="s">
        <v>1</v>
      </c>
      <c r="F764" s="233" t="s">
        <v>906</v>
      </c>
      <c r="G764" s="230"/>
      <c r="H764" s="234">
        <v>3.5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AT764" s="240" t="s">
        <v>144</v>
      </c>
      <c r="AU764" s="240" t="s">
        <v>84</v>
      </c>
      <c r="AV764" s="12" t="s">
        <v>84</v>
      </c>
      <c r="AW764" s="12" t="s">
        <v>146</v>
      </c>
      <c r="AX764" s="12" t="s">
        <v>78</v>
      </c>
      <c r="AY764" s="240" t="s">
        <v>135</v>
      </c>
    </row>
    <row r="765" s="12" customFormat="1">
      <c r="B765" s="229"/>
      <c r="C765" s="230"/>
      <c r="D765" s="231" t="s">
        <v>144</v>
      </c>
      <c r="E765" s="232" t="s">
        <v>1</v>
      </c>
      <c r="F765" s="233" t="s">
        <v>907</v>
      </c>
      <c r="G765" s="230"/>
      <c r="H765" s="234">
        <v>0.34999999999999998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144</v>
      </c>
      <c r="AU765" s="240" t="s">
        <v>84</v>
      </c>
      <c r="AV765" s="12" t="s">
        <v>84</v>
      </c>
      <c r="AW765" s="12" t="s">
        <v>146</v>
      </c>
      <c r="AX765" s="12" t="s">
        <v>78</v>
      </c>
      <c r="AY765" s="240" t="s">
        <v>135</v>
      </c>
    </row>
    <row r="766" s="13" customFormat="1">
      <c r="B766" s="241"/>
      <c r="C766" s="242"/>
      <c r="D766" s="231" t="s">
        <v>144</v>
      </c>
      <c r="E766" s="243" t="s">
        <v>1</v>
      </c>
      <c r="F766" s="244" t="s">
        <v>149</v>
      </c>
      <c r="G766" s="242"/>
      <c r="H766" s="245">
        <v>3.8500000000000001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AT766" s="251" t="s">
        <v>144</v>
      </c>
      <c r="AU766" s="251" t="s">
        <v>84</v>
      </c>
      <c r="AV766" s="13" t="s">
        <v>142</v>
      </c>
      <c r="AW766" s="13" t="s">
        <v>146</v>
      </c>
      <c r="AX766" s="13" t="s">
        <v>21</v>
      </c>
      <c r="AY766" s="251" t="s">
        <v>135</v>
      </c>
    </row>
    <row r="767" s="1" customFormat="1" ht="36" customHeight="1">
      <c r="B767" s="37"/>
      <c r="C767" s="216" t="s">
        <v>908</v>
      </c>
      <c r="D767" s="216" t="s">
        <v>137</v>
      </c>
      <c r="E767" s="217" t="s">
        <v>909</v>
      </c>
      <c r="F767" s="218" t="s">
        <v>910</v>
      </c>
      <c r="G767" s="219" t="s">
        <v>140</v>
      </c>
      <c r="H767" s="220">
        <v>174.946</v>
      </c>
      <c r="I767" s="221"/>
      <c r="J767" s="222">
        <f>ROUND(I767*H767,2)</f>
        <v>0</v>
      </c>
      <c r="K767" s="218" t="s">
        <v>141</v>
      </c>
      <c r="L767" s="42"/>
      <c r="M767" s="223" t="s">
        <v>1</v>
      </c>
      <c r="N767" s="224" t="s">
        <v>44</v>
      </c>
      <c r="O767" s="85"/>
      <c r="P767" s="225">
        <f>O767*H767</f>
        <v>0</v>
      </c>
      <c r="Q767" s="225">
        <v>0</v>
      </c>
      <c r="R767" s="225">
        <f>Q767*H767</f>
        <v>0</v>
      </c>
      <c r="S767" s="225">
        <v>0.045999999999999999</v>
      </c>
      <c r="T767" s="226">
        <f>S767*H767</f>
        <v>8.0475159999999999</v>
      </c>
      <c r="AR767" s="227" t="s">
        <v>142</v>
      </c>
      <c r="AT767" s="227" t="s">
        <v>137</v>
      </c>
      <c r="AU767" s="227" t="s">
        <v>84</v>
      </c>
      <c r="AY767" s="16" t="s">
        <v>135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6" t="s">
        <v>84</v>
      </c>
      <c r="BK767" s="228">
        <f>ROUND(I767*H767,2)</f>
        <v>0</v>
      </c>
      <c r="BL767" s="16" t="s">
        <v>142</v>
      </c>
      <c r="BM767" s="227" t="s">
        <v>911</v>
      </c>
    </row>
    <row r="768" s="12" customFormat="1">
      <c r="B768" s="229"/>
      <c r="C768" s="230"/>
      <c r="D768" s="231" t="s">
        <v>144</v>
      </c>
      <c r="E768" s="232" t="s">
        <v>1</v>
      </c>
      <c r="F768" s="233" t="s">
        <v>345</v>
      </c>
      <c r="G768" s="230"/>
      <c r="H768" s="234">
        <v>16.199999999999999</v>
      </c>
      <c r="I768" s="235"/>
      <c r="J768" s="230"/>
      <c r="K768" s="230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144</v>
      </c>
      <c r="AU768" s="240" t="s">
        <v>84</v>
      </c>
      <c r="AV768" s="12" t="s">
        <v>84</v>
      </c>
      <c r="AW768" s="12" t="s">
        <v>146</v>
      </c>
      <c r="AX768" s="12" t="s">
        <v>78</v>
      </c>
      <c r="AY768" s="240" t="s">
        <v>135</v>
      </c>
    </row>
    <row r="769" s="12" customFormat="1">
      <c r="B769" s="229"/>
      <c r="C769" s="230"/>
      <c r="D769" s="231" t="s">
        <v>144</v>
      </c>
      <c r="E769" s="232" t="s">
        <v>1</v>
      </c>
      <c r="F769" s="233" t="s">
        <v>325</v>
      </c>
      <c r="G769" s="230"/>
      <c r="H769" s="234">
        <v>4.9455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144</v>
      </c>
      <c r="AU769" s="240" t="s">
        <v>84</v>
      </c>
      <c r="AV769" s="12" t="s">
        <v>84</v>
      </c>
      <c r="AW769" s="12" t="s">
        <v>146</v>
      </c>
      <c r="AX769" s="12" t="s">
        <v>78</v>
      </c>
      <c r="AY769" s="240" t="s">
        <v>135</v>
      </c>
    </row>
    <row r="770" s="12" customFormat="1">
      <c r="B770" s="229"/>
      <c r="C770" s="230"/>
      <c r="D770" s="231" t="s">
        <v>144</v>
      </c>
      <c r="E770" s="232" t="s">
        <v>1</v>
      </c>
      <c r="F770" s="233" t="s">
        <v>346</v>
      </c>
      <c r="G770" s="230"/>
      <c r="H770" s="234">
        <v>2.7999999999999998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144</v>
      </c>
      <c r="AU770" s="240" t="s">
        <v>84</v>
      </c>
      <c r="AV770" s="12" t="s">
        <v>84</v>
      </c>
      <c r="AW770" s="12" t="s">
        <v>146</v>
      </c>
      <c r="AX770" s="12" t="s">
        <v>78</v>
      </c>
      <c r="AY770" s="240" t="s">
        <v>135</v>
      </c>
    </row>
    <row r="771" s="12" customFormat="1">
      <c r="B771" s="229"/>
      <c r="C771" s="230"/>
      <c r="D771" s="231" t="s">
        <v>144</v>
      </c>
      <c r="E771" s="232" t="s">
        <v>1</v>
      </c>
      <c r="F771" s="233" t="s">
        <v>347</v>
      </c>
      <c r="G771" s="230"/>
      <c r="H771" s="234">
        <v>57.600000000000001</v>
      </c>
      <c r="I771" s="235"/>
      <c r="J771" s="230"/>
      <c r="K771" s="230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144</v>
      </c>
      <c r="AU771" s="240" t="s">
        <v>84</v>
      </c>
      <c r="AV771" s="12" t="s">
        <v>84</v>
      </c>
      <c r="AW771" s="12" t="s">
        <v>146</v>
      </c>
      <c r="AX771" s="12" t="s">
        <v>78</v>
      </c>
      <c r="AY771" s="240" t="s">
        <v>135</v>
      </c>
    </row>
    <row r="772" s="12" customFormat="1">
      <c r="B772" s="229"/>
      <c r="C772" s="230"/>
      <c r="D772" s="231" t="s">
        <v>144</v>
      </c>
      <c r="E772" s="232" t="s">
        <v>1</v>
      </c>
      <c r="F772" s="233" t="s">
        <v>348</v>
      </c>
      <c r="G772" s="230"/>
      <c r="H772" s="234">
        <v>57.600000000000001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AT772" s="240" t="s">
        <v>144</v>
      </c>
      <c r="AU772" s="240" t="s">
        <v>84</v>
      </c>
      <c r="AV772" s="12" t="s">
        <v>84</v>
      </c>
      <c r="AW772" s="12" t="s">
        <v>146</v>
      </c>
      <c r="AX772" s="12" t="s">
        <v>78</v>
      </c>
      <c r="AY772" s="240" t="s">
        <v>135</v>
      </c>
    </row>
    <row r="773" s="12" customFormat="1">
      <c r="B773" s="229"/>
      <c r="C773" s="230"/>
      <c r="D773" s="231" t="s">
        <v>144</v>
      </c>
      <c r="E773" s="232" t="s">
        <v>1</v>
      </c>
      <c r="F773" s="233" t="s">
        <v>349</v>
      </c>
      <c r="G773" s="230"/>
      <c r="H773" s="234">
        <v>10.800000000000001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144</v>
      </c>
      <c r="AU773" s="240" t="s">
        <v>84</v>
      </c>
      <c r="AV773" s="12" t="s">
        <v>84</v>
      </c>
      <c r="AW773" s="12" t="s">
        <v>146</v>
      </c>
      <c r="AX773" s="12" t="s">
        <v>78</v>
      </c>
      <c r="AY773" s="240" t="s">
        <v>135</v>
      </c>
    </row>
    <row r="774" s="12" customFormat="1">
      <c r="B774" s="229"/>
      <c r="C774" s="230"/>
      <c r="D774" s="231" t="s">
        <v>144</v>
      </c>
      <c r="E774" s="232" t="s">
        <v>1</v>
      </c>
      <c r="F774" s="233" t="s">
        <v>350</v>
      </c>
      <c r="G774" s="230"/>
      <c r="H774" s="234">
        <v>7.9500000000000002</v>
      </c>
      <c r="I774" s="235"/>
      <c r="J774" s="230"/>
      <c r="K774" s="230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144</v>
      </c>
      <c r="AU774" s="240" t="s">
        <v>84</v>
      </c>
      <c r="AV774" s="12" t="s">
        <v>84</v>
      </c>
      <c r="AW774" s="12" t="s">
        <v>146</v>
      </c>
      <c r="AX774" s="12" t="s">
        <v>78</v>
      </c>
      <c r="AY774" s="240" t="s">
        <v>135</v>
      </c>
    </row>
    <row r="775" s="12" customFormat="1">
      <c r="B775" s="229"/>
      <c r="C775" s="230"/>
      <c r="D775" s="231" t="s">
        <v>144</v>
      </c>
      <c r="E775" s="232" t="s">
        <v>1</v>
      </c>
      <c r="F775" s="233" t="s">
        <v>351</v>
      </c>
      <c r="G775" s="230"/>
      <c r="H775" s="234">
        <v>9.2750000000000004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144</v>
      </c>
      <c r="AU775" s="240" t="s">
        <v>84</v>
      </c>
      <c r="AV775" s="12" t="s">
        <v>84</v>
      </c>
      <c r="AW775" s="12" t="s">
        <v>146</v>
      </c>
      <c r="AX775" s="12" t="s">
        <v>78</v>
      </c>
      <c r="AY775" s="240" t="s">
        <v>135</v>
      </c>
    </row>
    <row r="776" s="12" customFormat="1">
      <c r="B776" s="229"/>
      <c r="C776" s="230"/>
      <c r="D776" s="231" t="s">
        <v>144</v>
      </c>
      <c r="E776" s="232" t="s">
        <v>1</v>
      </c>
      <c r="F776" s="233" t="s">
        <v>352</v>
      </c>
      <c r="G776" s="230"/>
      <c r="H776" s="234">
        <v>1.3999999999999999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144</v>
      </c>
      <c r="AU776" s="240" t="s">
        <v>84</v>
      </c>
      <c r="AV776" s="12" t="s">
        <v>84</v>
      </c>
      <c r="AW776" s="12" t="s">
        <v>146</v>
      </c>
      <c r="AX776" s="12" t="s">
        <v>78</v>
      </c>
      <c r="AY776" s="240" t="s">
        <v>135</v>
      </c>
    </row>
    <row r="777" s="12" customFormat="1">
      <c r="B777" s="229"/>
      <c r="C777" s="230"/>
      <c r="D777" s="231" t="s">
        <v>144</v>
      </c>
      <c r="E777" s="232" t="s">
        <v>1</v>
      </c>
      <c r="F777" s="233" t="s">
        <v>353</v>
      </c>
      <c r="G777" s="230"/>
      <c r="H777" s="234">
        <v>1.3999999999999999</v>
      </c>
      <c r="I777" s="235"/>
      <c r="J777" s="230"/>
      <c r="K777" s="230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144</v>
      </c>
      <c r="AU777" s="240" t="s">
        <v>84</v>
      </c>
      <c r="AV777" s="12" t="s">
        <v>84</v>
      </c>
      <c r="AW777" s="12" t="s">
        <v>146</v>
      </c>
      <c r="AX777" s="12" t="s">
        <v>78</v>
      </c>
      <c r="AY777" s="240" t="s">
        <v>135</v>
      </c>
    </row>
    <row r="778" s="12" customFormat="1">
      <c r="B778" s="229"/>
      <c r="C778" s="230"/>
      <c r="D778" s="231" t="s">
        <v>144</v>
      </c>
      <c r="E778" s="232" t="s">
        <v>1</v>
      </c>
      <c r="F778" s="233" t="s">
        <v>354</v>
      </c>
      <c r="G778" s="230"/>
      <c r="H778" s="234">
        <v>1.625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AT778" s="240" t="s">
        <v>144</v>
      </c>
      <c r="AU778" s="240" t="s">
        <v>84</v>
      </c>
      <c r="AV778" s="12" t="s">
        <v>84</v>
      </c>
      <c r="AW778" s="12" t="s">
        <v>146</v>
      </c>
      <c r="AX778" s="12" t="s">
        <v>78</v>
      </c>
      <c r="AY778" s="240" t="s">
        <v>135</v>
      </c>
    </row>
    <row r="779" s="12" customFormat="1">
      <c r="B779" s="229"/>
      <c r="C779" s="230"/>
      <c r="D779" s="231" t="s">
        <v>144</v>
      </c>
      <c r="E779" s="232" t="s">
        <v>1</v>
      </c>
      <c r="F779" s="233" t="s">
        <v>355</v>
      </c>
      <c r="G779" s="230"/>
      <c r="H779" s="234">
        <v>3.3500000000000001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AT779" s="240" t="s">
        <v>144</v>
      </c>
      <c r="AU779" s="240" t="s">
        <v>84</v>
      </c>
      <c r="AV779" s="12" t="s">
        <v>84</v>
      </c>
      <c r="AW779" s="12" t="s">
        <v>146</v>
      </c>
      <c r="AX779" s="12" t="s">
        <v>78</v>
      </c>
      <c r="AY779" s="240" t="s">
        <v>135</v>
      </c>
    </row>
    <row r="780" s="13" customFormat="1">
      <c r="B780" s="241"/>
      <c r="C780" s="242"/>
      <c r="D780" s="231" t="s">
        <v>144</v>
      </c>
      <c r="E780" s="243" t="s">
        <v>1</v>
      </c>
      <c r="F780" s="244" t="s">
        <v>149</v>
      </c>
      <c r="G780" s="242"/>
      <c r="H780" s="245">
        <v>174.94550000000001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AT780" s="251" t="s">
        <v>144</v>
      </c>
      <c r="AU780" s="251" t="s">
        <v>84</v>
      </c>
      <c r="AV780" s="13" t="s">
        <v>142</v>
      </c>
      <c r="AW780" s="13" t="s">
        <v>146</v>
      </c>
      <c r="AX780" s="13" t="s">
        <v>21</v>
      </c>
      <c r="AY780" s="251" t="s">
        <v>135</v>
      </c>
    </row>
    <row r="781" s="1" customFormat="1" ht="36" customHeight="1">
      <c r="B781" s="37"/>
      <c r="C781" s="216" t="s">
        <v>912</v>
      </c>
      <c r="D781" s="216" t="s">
        <v>137</v>
      </c>
      <c r="E781" s="217" t="s">
        <v>913</v>
      </c>
      <c r="F781" s="218" t="s">
        <v>914</v>
      </c>
      <c r="G781" s="219" t="s">
        <v>140</v>
      </c>
      <c r="H781" s="220">
        <v>1432.884</v>
      </c>
      <c r="I781" s="221"/>
      <c r="J781" s="222">
        <f>ROUND(I781*H781,2)</f>
        <v>0</v>
      </c>
      <c r="K781" s="218" t="s">
        <v>141</v>
      </c>
      <c r="L781" s="42"/>
      <c r="M781" s="223" t="s">
        <v>1</v>
      </c>
      <c r="N781" s="224" t="s">
        <v>44</v>
      </c>
      <c r="O781" s="85"/>
      <c r="P781" s="225">
        <f>O781*H781</f>
        <v>0</v>
      </c>
      <c r="Q781" s="225">
        <v>0</v>
      </c>
      <c r="R781" s="225">
        <f>Q781*H781</f>
        <v>0</v>
      </c>
      <c r="S781" s="225">
        <v>0.016</v>
      </c>
      <c r="T781" s="226">
        <f>S781*H781</f>
        <v>22.926144000000001</v>
      </c>
      <c r="AR781" s="227" t="s">
        <v>142</v>
      </c>
      <c r="AT781" s="227" t="s">
        <v>137</v>
      </c>
      <c r="AU781" s="227" t="s">
        <v>84</v>
      </c>
      <c r="AY781" s="16" t="s">
        <v>135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6" t="s">
        <v>84</v>
      </c>
      <c r="BK781" s="228">
        <f>ROUND(I781*H781,2)</f>
        <v>0</v>
      </c>
      <c r="BL781" s="16" t="s">
        <v>142</v>
      </c>
      <c r="BM781" s="227" t="s">
        <v>915</v>
      </c>
    </row>
    <row r="782" s="12" customFormat="1">
      <c r="B782" s="229"/>
      <c r="C782" s="230"/>
      <c r="D782" s="231" t="s">
        <v>144</v>
      </c>
      <c r="E782" s="232" t="s">
        <v>1</v>
      </c>
      <c r="F782" s="233" t="s">
        <v>584</v>
      </c>
      <c r="G782" s="230"/>
      <c r="H782" s="234">
        <v>542.47000000000003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144</v>
      </c>
      <c r="AU782" s="240" t="s">
        <v>84</v>
      </c>
      <c r="AV782" s="12" t="s">
        <v>84</v>
      </c>
      <c r="AW782" s="12" t="s">
        <v>146</v>
      </c>
      <c r="AX782" s="12" t="s">
        <v>78</v>
      </c>
      <c r="AY782" s="240" t="s">
        <v>135</v>
      </c>
    </row>
    <row r="783" s="12" customFormat="1">
      <c r="B783" s="229"/>
      <c r="C783" s="230"/>
      <c r="D783" s="231" t="s">
        <v>144</v>
      </c>
      <c r="E783" s="232" t="s">
        <v>1</v>
      </c>
      <c r="F783" s="233" t="s">
        <v>585</v>
      </c>
      <c r="G783" s="230"/>
      <c r="H783" s="234">
        <v>620.93124999999998</v>
      </c>
      <c r="I783" s="235"/>
      <c r="J783" s="230"/>
      <c r="K783" s="230"/>
      <c r="L783" s="236"/>
      <c r="M783" s="237"/>
      <c r="N783" s="238"/>
      <c r="O783" s="238"/>
      <c r="P783" s="238"/>
      <c r="Q783" s="238"/>
      <c r="R783" s="238"/>
      <c r="S783" s="238"/>
      <c r="T783" s="239"/>
      <c r="AT783" s="240" t="s">
        <v>144</v>
      </c>
      <c r="AU783" s="240" t="s">
        <v>84</v>
      </c>
      <c r="AV783" s="12" t="s">
        <v>84</v>
      </c>
      <c r="AW783" s="12" t="s">
        <v>146</v>
      </c>
      <c r="AX783" s="12" t="s">
        <v>78</v>
      </c>
      <c r="AY783" s="240" t="s">
        <v>135</v>
      </c>
    </row>
    <row r="784" s="12" customFormat="1">
      <c r="B784" s="229"/>
      <c r="C784" s="230"/>
      <c r="D784" s="231" t="s">
        <v>144</v>
      </c>
      <c r="E784" s="232" t="s">
        <v>1</v>
      </c>
      <c r="F784" s="233" t="s">
        <v>586</v>
      </c>
      <c r="G784" s="230"/>
      <c r="H784" s="234">
        <v>126.5612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AT784" s="240" t="s">
        <v>144</v>
      </c>
      <c r="AU784" s="240" t="s">
        <v>84</v>
      </c>
      <c r="AV784" s="12" t="s">
        <v>84</v>
      </c>
      <c r="AW784" s="12" t="s">
        <v>146</v>
      </c>
      <c r="AX784" s="12" t="s">
        <v>78</v>
      </c>
      <c r="AY784" s="240" t="s">
        <v>135</v>
      </c>
    </row>
    <row r="785" s="12" customFormat="1">
      <c r="B785" s="229"/>
      <c r="C785" s="230"/>
      <c r="D785" s="231" t="s">
        <v>144</v>
      </c>
      <c r="E785" s="232" t="s">
        <v>1</v>
      </c>
      <c r="F785" s="233" t="s">
        <v>587</v>
      </c>
      <c r="G785" s="230"/>
      <c r="H785" s="234">
        <v>142.92160000000001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AT785" s="240" t="s">
        <v>144</v>
      </c>
      <c r="AU785" s="240" t="s">
        <v>84</v>
      </c>
      <c r="AV785" s="12" t="s">
        <v>84</v>
      </c>
      <c r="AW785" s="12" t="s">
        <v>146</v>
      </c>
      <c r="AX785" s="12" t="s">
        <v>78</v>
      </c>
      <c r="AY785" s="240" t="s">
        <v>135</v>
      </c>
    </row>
    <row r="786" s="13" customFormat="1">
      <c r="B786" s="241"/>
      <c r="C786" s="242"/>
      <c r="D786" s="231" t="s">
        <v>144</v>
      </c>
      <c r="E786" s="243" t="s">
        <v>1</v>
      </c>
      <c r="F786" s="244" t="s">
        <v>149</v>
      </c>
      <c r="G786" s="242"/>
      <c r="H786" s="245">
        <v>1432.8840499999999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AT786" s="251" t="s">
        <v>144</v>
      </c>
      <c r="AU786" s="251" t="s">
        <v>84</v>
      </c>
      <c r="AV786" s="13" t="s">
        <v>142</v>
      </c>
      <c r="AW786" s="13" t="s">
        <v>146</v>
      </c>
      <c r="AX786" s="13" t="s">
        <v>21</v>
      </c>
      <c r="AY786" s="251" t="s">
        <v>135</v>
      </c>
    </row>
    <row r="787" s="11" customFormat="1" ht="22.8" customHeight="1">
      <c r="B787" s="200"/>
      <c r="C787" s="201"/>
      <c r="D787" s="202" t="s">
        <v>77</v>
      </c>
      <c r="E787" s="214" t="s">
        <v>783</v>
      </c>
      <c r="F787" s="214" t="s">
        <v>916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P788</f>
        <v>0</v>
      </c>
      <c r="Q787" s="208"/>
      <c r="R787" s="209">
        <f>R788</f>
        <v>0</v>
      </c>
      <c r="S787" s="208"/>
      <c r="T787" s="210">
        <f>T788</f>
        <v>0</v>
      </c>
      <c r="AR787" s="211" t="s">
        <v>21</v>
      </c>
      <c r="AT787" s="212" t="s">
        <v>77</v>
      </c>
      <c r="AU787" s="212" t="s">
        <v>21</v>
      </c>
      <c r="AY787" s="211" t="s">
        <v>135</v>
      </c>
      <c r="BK787" s="213">
        <f>BK788</f>
        <v>0</v>
      </c>
    </row>
    <row r="788" s="1" customFormat="1" ht="48" customHeight="1">
      <c r="B788" s="37"/>
      <c r="C788" s="216" t="s">
        <v>917</v>
      </c>
      <c r="D788" s="216" t="s">
        <v>137</v>
      </c>
      <c r="E788" s="217" t="s">
        <v>918</v>
      </c>
      <c r="F788" s="218" t="s">
        <v>919</v>
      </c>
      <c r="G788" s="219" t="s">
        <v>194</v>
      </c>
      <c r="H788" s="220">
        <v>236.62200000000001</v>
      </c>
      <c r="I788" s="221"/>
      <c r="J788" s="222">
        <f>ROUND(I788*H788,2)</f>
        <v>0</v>
      </c>
      <c r="K788" s="218" t="s">
        <v>141</v>
      </c>
      <c r="L788" s="42"/>
      <c r="M788" s="223" t="s">
        <v>1</v>
      </c>
      <c r="N788" s="224" t="s">
        <v>44</v>
      </c>
      <c r="O788" s="85"/>
      <c r="P788" s="225">
        <f>O788*H788</f>
        <v>0</v>
      </c>
      <c r="Q788" s="225">
        <v>0</v>
      </c>
      <c r="R788" s="225">
        <f>Q788*H788</f>
        <v>0</v>
      </c>
      <c r="S788" s="225">
        <v>0</v>
      </c>
      <c r="T788" s="226">
        <f>S788*H788</f>
        <v>0</v>
      </c>
      <c r="AR788" s="227" t="s">
        <v>142</v>
      </c>
      <c r="AT788" s="227" t="s">
        <v>137</v>
      </c>
      <c r="AU788" s="227" t="s">
        <v>84</v>
      </c>
      <c r="AY788" s="16" t="s">
        <v>135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16" t="s">
        <v>84</v>
      </c>
      <c r="BK788" s="228">
        <f>ROUND(I788*H788,2)</f>
        <v>0</v>
      </c>
      <c r="BL788" s="16" t="s">
        <v>142</v>
      </c>
      <c r="BM788" s="227" t="s">
        <v>920</v>
      </c>
    </row>
    <row r="789" s="11" customFormat="1" ht="22.8" customHeight="1">
      <c r="B789" s="200"/>
      <c r="C789" s="201"/>
      <c r="D789" s="202" t="s">
        <v>77</v>
      </c>
      <c r="E789" s="214" t="s">
        <v>921</v>
      </c>
      <c r="F789" s="214" t="s">
        <v>922</v>
      </c>
      <c r="G789" s="201"/>
      <c r="H789" s="201"/>
      <c r="I789" s="204"/>
      <c r="J789" s="215">
        <f>BK789</f>
        <v>0</v>
      </c>
      <c r="K789" s="201"/>
      <c r="L789" s="206"/>
      <c r="M789" s="207"/>
      <c r="N789" s="208"/>
      <c r="O789" s="208"/>
      <c r="P789" s="209">
        <f>SUM(P790:P800)</f>
        <v>0</v>
      </c>
      <c r="Q789" s="208"/>
      <c r="R789" s="209">
        <f>SUM(R790:R800)</f>
        <v>0</v>
      </c>
      <c r="S789" s="208"/>
      <c r="T789" s="210">
        <f>SUM(T790:T800)</f>
        <v>0</v>
      </c>
      <c r="AR789" s="211" t="s">
        <v>21</v>
      </c>
      <c r="AT789" s="212" t="s">
        <v>77</v>
      </c>
      <c r="AU789" s="212" t="s">
        <v>21</v>
      </c>
      <c r="AY789" s="211" t="s">
        <v>135</v>
      </c>
      <c r="BK789" s="213">
        <f>SUM(BK790:BK800)</f>
        <v>0</v>
      </c>
    </row>
    <row r="790" s="1" customFormat="1" ht="24" customHeight="1">
      <c r="B790" s="37"/>
      <c r="C790" s="216" t="s">
        <v>923</v>
      </c>
      <c r="D790" s="216" t="s">
        <v>137</v>
      </c>
      <c r="E790" s="217" t="s">
        <v>924</v>
      </c>
      <c r="F790" s="218" t="s">
        <v>925</v>
      </c>
      <c r="G790" s="219" t="s">
        <v>194</v>
      </c>
      <c r="H790" s="220">
        <v>218.97399999999999</v>
      </c>
      <c r="I790" s="221"/>
      <c r="J790" s="222">
        <f>ROUND(I790*H790,2)</f>
        <v>0</v>
      </c>
      <c r="K790" s="218" t="s">
        <v>141</v>
      </c>
      <c r="L790" s="42"/>
      <c r="M790" s="223" t="s">
        <v>1</v>
      </c>
      <c r="N790" s="224" t="s">
        <v>44</v>
      </c>
      <c r="O790" s="85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AR790" s="227" t="s">
        <v>142</v>
      </c>
      <c r="AT790" s="227" t="s">
        <v>137</v>
      </c>
      <c r="AU790" s="227" t="s">
        <v>84</v>
      </c>
      <c r="AY790" s="16" t="s">
        <v>135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16" t="s">
        <v>84</v>
      </c>
      <c r="BK790" s="228">
        <f>ROUND(I790*H790,2)</f>
        <v>0</v>
      </c>
      <c r="BL790" s="16" t="s">
        <v>142</v>
      </c>
      <c r="BM790" s="227" t="s">
        <v>926</v>
      </c>
    </row>
    <row r="791" s="1" customFormat="1" ht="36" customHeight="1">
      <c r="B791" s="37"/>
      <c r="C791" s="216" t="s">
        <v>927</v>
      </c>
      <c r="D791" s="216" t="s">
        <v>137</v>
      </c>
      <c r="E791" s="217" t="s">
        <v>928</v>
      </c>
      <c r="F791" s="218" t="s">
        <v>929</v>
      </c>
      <c r="G791" s="219" t="s">
        <v>194</v>
      </c>
      <c r="H791" s="220">
        <v>218.97399999999999</v>
      </c>
      <c r="I791" s="221"/>
      <c r="J791" s="222">
        <f>ROUND(I791*H791,2)</f>
        <v>0</v>
      </c>
      <c r="K791" s="218" t="s">
        <v>141</v>
      </c>
      <c r="L791" s="42"/>
      <c r="M791" s="223" t="s">
        <v>1</v>
      </c>
      <c r="N791" s="224" t="s">
        <v>44</v>
      </c>
      <c r="O791" s="85"/>
      <c r="P791" s="225">
        <f>O791*H791</f>
        <v>0</v>
      </c>
      <c r="Q791" s="225">
        <v>0</v>
      </c>
      <c r="R791" s="225">
        <f>Q791*H791</f>
        <v>0</v>
      </c>
      <c r="S791" s="225">
        <v>0</v>
      </c>
      <c r="T791" s="226">
        <f>S791*H791</f>
        <v>0</v>
      </c>
      <c r="AR791" s="227" t="s">
        <v>142</v>
      </c>
      <c r="AT791" s="227" t="s">
        <v>137</v>
      </c>
      <c r="AU791" s="227" t="s">
        <v>84</v>
      </c>
      <c r="AY791" s="16" t="s">
        <v>135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16" t="s">
        <v>84</v>
      </c>
      <c r="BK791" s="228">
        <f>ROUND(I791*H791,2)</f>
        <v>0</v>
      </c>
      <c r="BL791" s="16" t="s">
        <v>142</v>
      </c>
      <c r="BM791" s="227" t="s">
        <v>930</v>
      </c>
    </row>
    <row r="792" s="1" customFormat="1" ht="24" customHeight="1">
      <c r="B792" s="37"/>
      <c r="C792" s="216" t="s">
        <v>931</v>
      </c>
      <c r="D792" s="216" t="s">
        <v>137</v>
      </c>
      <c r="E792" s="217" t="s">
        <v>932</v>
      </c>
      <c r="F792" s="218" t="s">
        <v>933</v>
      </c>
      <c r="G792" s="219" t="s">
        <v>194</v>
      </c>
      <c r="H792" s="220">
        <v>218.97399999999999</v>
      </c>
      <c r="I792" s="221"/>
      <c r="J792" s="222">
        <f>ROUND(I792*H792,2)</f>
        <v>0</v>
      </c>
      <c r="K792" s="218" t="s">
        <v>141</v>
      </c>
      <c r="L792" s="42"/>
      <c r="M792" s="223" t="s">
        <v>1</v>
      </c>
      <c r="N792" s="224" t="s">
        <v>44</v>
      </c>
      <c r="O792" s="85"/>
      <c r="P792" s="225">
        <f>O792*H792</f>
        <v>0</v>
      </c>
      <c r="Q792" s="225">
        <v>0</v>
      </c>
      <c r="R792" s="225">
        <f>Q792*H792</f>
        <v>0</v>
      </c>
      <c r="S792" s="225">
        <v>0</v>
      </c>
      <c r="T792" s="226">
        <f>S792*H792</f>
        <v>0</v>
      </c>
      <c r="AR792" s="227" t="s">
        <v>142</v>
      </c>
      <c r="AT792" s="227" t="s">
        <v>137</v>
      </c>
      <c r="AU792" s="227" t="s">
        <v>84</v>
      </c>
      <c r="AY792" s="16" t="s">
        <v>135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6" t="s">
        <v>84</v>
      </c>
      <c r="BK792" s="228">
        <f>ROUND(I792*H792,2)</f>
        <v>0</v>
      </c>
      <c r="BL792" s="16" t="s">
        <v>142</v>
      </c>
      <c r="BM792" s="227" t="s">
        <v>934</v>
      </c>
    </row>
    <row r="793" s="1" customFormat="1" ht="36" customHeight="1">
      <c r="B793" s="37"/>
      <c r="C793" s="216" t="s">
        <v>935</v>
      </c>
      <c r="D793" s="216" t="s">
        <v>137</v>
      </c>
      <c r="E793" s="217" t="s">
        <v>936</v>
      </c>
      <c r="F793" s="218" t="s">
        <v>937</v>
      </c>
      <c r="G793" s="219" t="s">
        <v>194</v>
      </c>
      <c r="H793" s="220">
        <v>2189.7399999999998</v>
      </c>
      <c r="I793" s="221"/>
      <c r="J793" s="222">
        <f>ROUND(I793*H793,2)</f>
        <v>0</v>
      </c>
      <c r="K793" s="218" t="s">
        <v>141</v>
      </c>
      <c r="L793" s="42"/>
      <c r="M793" s="223" t="s">
        <v>1</v>
      </c>
      <c r="N793" s="224" t="s">
        <v>44</v>
      </c>
      <c r="O793" s="85"/>
      <c r="P793" s="225">
        <f>O793*H793</f>
        <v>0</v>
      </c>
      <c r="Q793" s="225">
        <v>0</v>
      </c>
      <c r="R793" s="225">
        <f>Q793*H793</f>
        <v>0</v>
      </c>
      <c r="S793" s="225">
        <v>0</v>
      </c>
      <c r="T793" s="226">
        <f>S793*H793</f>
        <v>0</v>
      </c>
      <c r="AR793" s="227" t="s">
        <v>142</v>
      </c>
      <c r="AT793" s="227" t="s">
        <v>137</v>
      </c>
      <c r="AU793" s="227" t="s">
        <v>84</v>
      </c>
      <c r="AY793" s="16" t="s">
        <v>135</v>
      </c>
      <c r="BE793" s="228">
        <f>IF(N793="základní",J793,0)</f>
        <v>0</v>
      </c>
      <c r="BF793" s="228">
        <f>IF(N793="snížená",J793,0)</f>
        <v>0</v>
      </c>
      <c r="BG793" s="228">
        <f>IF(N793="zákl. přenesená",J793,0)</f>
        <v>0</v>
      </c>
      <c r="BH793" s="228">
        <f>IF(N793="sníž. přenesená",J793,0)</f>
        <v>0</v>
      </c>
      <c r="BI793" s="228">
        <f>IF(N793="nulová",J793,0)</f>
        <v>0</v>
      </c>
      <c r="BJ793" s="16" t="s">
        <v>84</v>
      </c>
      <c r="BK793" s="228">
        <f>ROUND(I793*H793,2)</f>
        <v>0</v>
      </c>
      <c r="BL793" s="16" t="s">
        <v>142</v>
      </c>
      <c r="BM793" s="227" t="s">
        <v>938</v>
      </c>
    </row>
    <row r="794" s="12" customFormat="1">
      <c r="B794" s="229"/>
      <c r="C794" s="230"/>
      <c r="D794" s="231" t="s">
        <v>144</v>
      </c>
      <c r="E794" s="230"/>
      <c r="F794" s="233" t="s">
        <v>939</v>
      </c>
      <c r="G794" s="230"/>
      <c r="H794" s="234">
        <v>2189.7399999999998</v>
      </c>
      <c r="I794" s="235"/>
      <c r="J794" s="230"/>
      <c r="K794" s="230"/>
      <c r="L794" s="236"/>
      <c r="M794" s="237"/>
      <c r="N794" s="238"/>
      <c r="O794" s="238"/>
      <c r="P794" s="238"/>
      <c r="Q794" s="238"/>
      <c r="R794" s="238"/>
      <c r="S794" s="238"/>
      <c r="T794" s="239"/>
      <c r="AT794" s="240" t="s">
        <v>144</v>
      </c>
      <c r="AU794" s="240" t="s">
        <v>84</v>
      </c>
      <c r="AV794" s="12" t="s">
        <v>84</v>
      </c>
      <c r="AW794" s="12" t="s">
        <v>4</v>
      </c>
      <c r="AX794" s="12" t="s">
        <v>21</v>
      </c>
      <c r="AY794" s="240" t="s">
        <v>135</v>
      </c>
    </row>
    <row r="795" s="1" customFormat="1" ht="16.5" customHeight="1">
      <c r="B795" s="37"/>
      <c r="C795" s="216" t="s">
        <v>940</v>
      </c>
      <c r="D795" s="216" t="s">
        <v>137</v>
      </c>
      <c r="E795" s="217" t="s">
        <v>941</v>
      </c>
      <c r="F795" s="218" t="s">
        <v>942</v>
      </c>
      <c r="G795" s="219" t="s">
        <v>194</v>
      </c>
      <c r="H795" s="220">
        <v>181.423</v>
      </c>
      <c r="I795" s="221"/>
      <c r="J795" s="222">
        <f>ROUND(I795*H795,2)</f>
        <v>0</v>
      </c>
      <c r="K795" s="218" t="s">
        <v>1</v>
      </c>
      <c r="L795" s="42"/>
      <c r="M795" s="223" t="s">
        <v>1</v>
      </c>
      <c r="N795" s="224" t="s">
        <v>44</v>
      </c>
      <c r="O795" s="85"/>
      <c r="P795" s="225">
        <f>O795*H795</f>
        <v>0</v>
      </c>
      <c r="Q795" s="225">
        <v>0</v>
      </c>
      <c r="R795" s="225">
        <f>Q795*H795</f>
        <v>0</v>
      </c>
      <c r="S795" s="225">
        <v>0</v>
      </c>
      <c r="T795" s="226">
        <f>S795*H795</f>
        <v>0</v>
      </c>
      <c r="AR795" s="227" t="s">
        <v>142</v>
      </c>
      <c r="AT795" s="227" t="s">
        <v>137</v>
      </c>
      <c r="AU795" s="227" t="s">
        <v>84</v>
      </c>
      <c r="AY795" s="16" t="s">
        <v>135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16" t="s">
        <v>84</v>
      </c>
      <c r="BK795" s="228">
        <f>ROUND(I795*H795,2)</f>
        <v>0</v>
      </c>
      <c r="BL795" s="16" t="s">
        <v>142</v>
      </c>
      <c r="BM795" s="227" t="s">
        <v>943</v>
      </c>
    </row>
    <row r="796" s="12" customFormat="1">
      <c r="B796" s="229"/>
      <c r="C796" s="230"/>
      <c r="D796" s="231" t="s">
        <v>144</v>
      </c>
      <c r="E796" s="232" t="s">
        <v>1</v>
      </c>
      <c r="F796" s="233" t="s">
        <v>944</v>
      </c>
      <c r="G796" s="230"/>
      <c r="H796" s="234">
        <v>181.4229</v>
      </c>
      <c r="I796" s="235"/>
      <c r="J796" s="230"/>
      <c r="K796" s="230"/>
      <c r="L796" s="236"/>
      <c r="M796" s="237"/>
      <c r="N796" s="238"/>
      <c r="O796" s="238"/>
      <c r="P796" s="238"/>
      <c r="Q796" s="238"/>
      <c r="R796" s="238"/>
      <c r="S796" s="238"/>
      <c r="T796" s="239"/>
      <c r="AT796" s="240" t="s">
        <v>144</v>
      </c>
      <c r="AU796" s="240" t="s">
        <v>84</v>
      </c>
      <c r="AV796" s="12" t="s">
        <v>84</v>
      </c>
      <c r="AW796" s="12" t="s">
        <v>146</v>
      </c>
      <c r="AX796" s="12" t="s">
        <v>78</v>
      </c>
      <c r="AY796" s="240" t="s">
        <v>135</v>
      </c>
    </row>
    <row r="797" s="13" customFormat="1">
      <c r="B797" s="241"/>
      <c r="C797" s="242"/>
      <c r="D797" s="231" t="s">
        <v>144</v>
      </c>
      <c r="E797" s="243" t="s">
        <v>1</v>
      </c>
      <c r="F797" s="244" t="s">
        <v>149</v>
      </c>
      <c r="G797" s="242"/>
      <c r="H797" s="245">
        <v>181.4229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AT797" s="251" t="s">
        <v>144</v>
      </c>
      <c r="AU797" s="251" t="s">
        <v>84</v>
      </c>
      <c r="AV797" s="13" t="s">
        <v>142</v>
      </c>
      <c r="AW797" s="13" t="s">
        <v>146</v>
      </c>
      <c r="AX797" s="13" t="s">
        <v>21</v>
      </c>
      <c r="AY797" s="251" t="s">
        <v>135</v>
      </c>
    </row>
    <row r="798" s="1" customFormat="1" ht="16.5" customHeight="1">
      <c r="B798" s="37"/>
      <c r="C798" s="216" t="s">
        <v>945</v>
      </c>
      <c r="D798" s="216" t="s">
        <v>137</v>
      </c>
      <c r="E798" s="217" t="s">
        <v>946</v>
      </c>
      <c r="F798" s="218" t="s">
        <v>947</v>
      </c>
      <c r="G798" s="219" t="s">
        <v>194</v>
      </c>
      <c r="H798" s="220">
        <v>20.158000000000001</v>
      </c>
      <c r="I798" s="221"/>
      <c r="J798" s="222">
        <f>ROUND(I798*H798,2)</f>
        <v>0</v>
      </c>
      <c r="K798" s="218" t="s">
        <v>1</v>
      </c>
      <c r="L798" s="42"/>
      <c r="M798" s="223" t="s">
        <v>1</v>
      </c>
      <c r="N798" s="224" t="s">
        <v>44</v>
      </c>
      <c r="O798" s="85"/>
      <c r="P798" s="225">
        <f>O798*H798</f>
        <v>0</v>
      </c>
      <c r="Q798" s="225">
        <v>0</v>
      </c>
      <c r="R798" s="225">
        <f>Q798*H798</f>
        <v>0</v>
      </c>
      <c r="S798" s="225">
        <v>0</v>
      </c>
      <c r="T798" s="226">
        <f>S798*H798</f>
        <v>0</v>
      </c>
      <c r="AR798" s="227" t="s">
        <v>142</v>
      </c>
      <c r="AT798" s="227" t="s">
        <v>137</v>
      </c>
      <c r="AU798" s="227" t="s">
        <v>84</v>
      </c>
      <c r="AY798" s="16" t="s">
        <v>135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16" t="s">
        <v>84</v>
      </c>
      <c r="BK798" s="228">
        <f>ROUND(I798*H798,2)</f>
        <v>0</v>
      </c>
      <c r="BL798" s="16" t="s">
        <v>142</v>
      </c>
      <c r="BM798" s="227" t="s">
        <v>948</v>
      </c>
    </row>
    <row r="799" s="12" customFormat="1">
      <c r="B799" s="229"/>
      <c r="C799" s="230"/>
      <c r="D799" s="231" t="s">
        <v>144</v>
      </c>
      <c r="E799" s="232" t="s">
        <v>1</v>
      </c>
      <c r="F799" s="233" t="s">
        <v>949</v>
      </c>
      <c r="G799" s="230"/>
      <c r="H799" s="234">
        <v>20.158100000000001</v>
      </c>
      <c r="I799" s="235"/>
      <c r="J799" s="230"/>
      <c r="K799" s="230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144</v>
      </c>
      <c r="AU799" s="240" t="s">
        <v>84</v>
      </c>
      <c r="AV799" s="12" t="s">
        <v>84</v>
      </c>
      <c r="AW799" s="12" t="s">
        <v>146</v>
      </c>
      <c r="AX799" s="12" t="s">
        <v>78</v>
      </c>
      <c r="AY799" s="240" t="s">
        <v>135</v>
      </c>
    </row>
    <row r="800" s="13" customFormat="1">
      <c r="B800" s="241"/>
      <c r="C800" s="242"/>
      <c r="D800" s="231" t="s">
        <v>144</v>
      </c>
      <c r="E800" s="243" t="s">
        <v>1</v>
      </c>
      <c r="F800" s="244" t="s">
        <v>149</v>
      </c>
      <c r="G800" s="242"/>
      <c r="H800" s="245">
        <v>20.158100000000001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AT800" s="251" t="s">
        <v>144</v>
      </c>
      <c r="AU800" s="251" t="s">
        <v>84</v>
      </c>
      <c r="AV800" s="13" t="s">
        <v>142</v>
      </c>
      <c r="AW800" s="13" t="s">
        <v>146</v>
      </c>
      <c r="AX800" s="13" t="s">
        <v>21</v>
      </c>
      <c r="AY800" s="251" t="s">
        <v>135</v>
      </c>
    </row>
    <row r="801" s="11" customFormat="1" ht="25.92" customHeight="1">
      <c r="B801" s="200"/>
      <c r="C801" s="201"/>
      <c r="D801" s="202" t="s">
        <v>77</v>
      </c>
      <c r="E801" s="203" t="s">
        <v>950</v>
      </c>
      <c r="F801" s="203" t="s">
        <v>950</v>
      </c>
      <c r="G801" s="201"/>
      <c r="H801" s="201"/>
      <c r="I801" s="204"/>
      <c r="J801" s="205">
        <f>BK801</f>
        <v>0</v>
      </c>
      <c r="K801" s="201"/>
      <c r="L801" s="206"/>
      <c r="M801" s="207"/>
      <c r="N801" s="208"/>
      <c r="O801" s="208"/>
      <c r="P801" s="209">
        <f>P802+P810+P883+P963+P983+P1052+P1070+P1075+P1114+P1244+P1404+P1427+P1444+P1488+P1650+P1680</f>
        <v>0</v>
      </c>
      <c r="Q801" s="208"/>
      <c r="R801" s="209">
        <f>R802+R810+R883+R963+R983+R1052+R1070+R1075+R1114+R1244+R1404+R1427+R1444+R1488+R1650+R1680</f>
        <v>21.612183739999999</v>
      </c>
      <c r="S801" s="208"/>
      <c r="T801" s="210">
        <f>T802+T810+T883+T963+T983+T1052+T1070+T1075+T1114+T1244+T1404+T1427+T1444+T1488+T1650+T1680</f>
        <v>54.170856319999992</v>
      </c>
      <c r="AR801" s="211" t="s">
        <v>84</v>
      </c>
      <c r="AT801" s="212" t="s">
        <v>77</v>
      </c>
      <c r="AU801" s="212" t="s">
        <v>78</v>
      </c>
      <c r="AY801" s="211" t="s">
        <v>135</v>
      </c>
      <c r="BK801" s="213">
        <f>BK802+BK810+BK883+BK963+BK983+BK1052+BK1070+BK1075+BK1114+BK1244+BK1404+BK1427+BK1444+BK1488+BK1650+BK1680</f>
        <v>0</v>
      </c>
    </row>
    <row r="802" s="11" customFormat="1" ht="22.8" customHeight="1">
      <c r="B802" s="200"/>
      <c r="C802" s="201"/>
      <c r="D802" s="202" t="s">
        <v>77</v>
      </c>
      <c r="E802" s="214" t="s">
        <v>951</v>
      </c>
      <c r="F802" s="214" t="s">
        <v>952</v>
      </c>
      <c r="G802" s="201"/>
      <c r="H802" s="201"/>
      <c r="I802" s="204"/>
      <c r="J802" s="215">
        <f>BK802</f>
        <v>0</v>
      </c>
      <c r="K802" s="201"/>
      <c r="L802" s="206"/>
      <c r="M802" s="207"/>
      <c r="N802" s="208"/>
      <c r="O802" s="208"/>
      <c r="P802" s="209">
        <f>SUM(P803:P809)</f>
        <v>0</v>
      </c>
      <c r="Q802" s="208"/>
      <c r="R802" s="209">
        <f>SUM(R803:R809)</f>
        <v>0.05431776</v>
      </c>
      <c r="S802" s="208"/>
      <c r="T802" s="210">
        <f>SUM(T803:T809)</f>
        <v>0</v>
      </c>
      <c r="AR802" s="211" t="s">
        <v>84</v>
      </c>
      <c r="AT802" s="212" t="s">
        <v>77</v>
      </c>
      <c r="AU802" s="212" t="s">
        <v>21</v>
      </c>
      <c r="AY802" s="211" t="s">
        <v>135</v>
      </c>
      <c r="BK802" s="213">
        <f>SUM(BK803:BK809)</f>
        <v>0</v>
      </c>
    </row>
    <row r="803" s="1" customFormat="1" ht="36" customHeight="1">
      <c r="B803" s="37"/>
      <c r="C803" s="216" t="s">
        <v>953</v>
      </c>
      <c r="D803" s="216" t="s">
        <v>137</v>
      </c>
      <c r="E803" s="217" t="s">
        <v>954</v>
      </c>
      <c r="F803" s="218" t="s">
        <v>955</v>
      </c>
      <c r="G803" s="219" t="s">
        <v>140</v>
      </c>
      <c r="H803" s="220">
        <v>92.063999999999993</v>
      </c>
      <c r="I803" s="221"/>
      <c r="J803" s="222">
        <f>ROUND(I803*H803,2)</f>
        <v>0</v>
      </c>
      <c r="K803" s="218" t="s">
        <v>141</v>
      </c>
      <c r="L803" s="42"/>
      <c r="M803" s="223" t="s">
        <v>1</v>
      </c>
      <c r="N803" s="224" t="s">
        <v>44</v>
      </c>
      <c r="O803" s="85"/>
      <c r="P803" s="225">
        <f>O803*H803</f>
        <v>0</v>
      </c>
      <c r="Q803" s="225">
        <v>0.00059000000000000003</v>
      </c>
      <c r="R803" s="225">
        <f>Q803*H803</f>
        <v>0.05431776</v>
      </c>
      <c r="S803" s="225">
        <v>0</v>
      </c>
      <c r="T803" s="226">
        <f>S803*H803</f>
        <v>0</v>
      </c>
      <c r="AR803" s="227" t="s">
        <v>227</v>
      </c>
      <c r="AT803" s="227" t="s">
        <v>137</v>
      </c>
      <c r="AU803" s="227" t="s">
        <v>84</v>
      </c>
      <c r="AY803" s="16" t="s">
        <v>135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16" t="s">
        <v>84</v>
      </c>
      <c r="BK803" s="228">
        <f>ROUND(I803*H803,2)</f>
        <v>0</v>
      </c>
      <c r="BL803" s="16" t="s">
        <v>227</v>
      </c>
      <c r="BM803" s="227" t="s">
        <v>956</v>
      </c>
    </row>
    <row r="804" s="12" customFormat="1">
      <c r="B804" s="229"/>
      <c r="C804" s="230"/>
      <c r="D804" s="231" t="s">
        <v>144</v>
      </c>
      <c r="E804" s="232" t="s">
        <v>1</v>
      </c>
      <c r="F804" s="233" t="s">
        <v>957</v>
      </c>
      <c r="G804" s="230"/>
      <c r="H804" s="234">
        <v>39.468000000000004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144</v>
      </c>
      <c r="AU804" s="240" t="s">
        <v>84</v>
      </c>
      <c r="AV804" s="12" t="s">
        <v>84</v>
      </c>
      <c r="AW804" s="12" t="s">
        <v>146</v>
      </c>
      <c r="AX804" s="12" t="s">
        <v>78</v>
      </c>
      <c r="AY804" s="240" t="s">
        <v>135</v>
      </c>
    </row>
    <row r="805" s="12" customFormat="1">
      <c r="B805" s="229"/>
      <c r="C805" s="230"/>
      <c r="D805" s="231" t="s">
        <v>144</v>
      </c>
      <c r="E805" s="232" t="s">
        <v>1</v>
      </c>
      <c r="F805" s="233" t="s">
        <v>958</v>
      </c>
      <c r="G805" s="230"/>
      <c r="H805" s="234">
        <v>40.595999999999997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144</v>
      </c>
      <c r="AU805" s="240" t="s">
        <v>84</v>
      </c>
      <c r="AV805" s="12" t="s">
        <v>84</v>
      </c>
      <c r="AW805" s="12" t="s">
        <v>146</v>
      </c>
      <c r="AX805" s="12" t="s">
        <v>78</v>
      </c>
      <c r="AY805" s="240" t="s">
        <v>135</v>
      </c>
    </row>
    <row r="806" s="12" customFormat="1">
      <c r="B806" s="229"/>
      <c r="C806" s="230"/>
      <c r="D806" s="231" t="s">
        <v>144</v>
      </c>
      <c r="E806" s="232" t="s">
        <v>1</v>
      </c>
      <c r="F806" s="233" t="s">
        <v>959</v>
      </c>
      <c r="G806" s="230"/>
      <c r="H806" s="234">
        <v>5.8499999999999996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AT806" s="240" t="s">
        <v>144</v>
      </c>
      <c r="AU806" s="240" t="s">
        <v>84</v>
      </c>
      <c r="AV806" s="12" t="s">
        <v>84</v>
      </c>
      <c r="AW806" s="12" t="s">
        <v>146</v>
      </c>
      <c r="AX806" s="12" t="s">
        <v>78</v>
      </c>
      <c r="AY806" s="240" t="s">
        <v>135</v>
      </c>
    </row>
    <row r="807" s="12" customFormat="1">
      <c r="B807" s="229"/>
      <c r="C807" s="230"/>
      <c r="D807" s="231" t="s">
        <v>144</v>
      </c>
      <c r="E807" s="232" t="s">
        <v>1</v>
      </c>
      <c r="F807" s="233" t="s">
        <v>960</v>
      </c>
      <c r="G807" s="230"/>
      <c r="H807" s="234">
        <v>6.1500000000000004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144</v>
      </c>
      <c r="AU807" s="240" t="s">
        <v>84</v>
      </c>
      <c r="AV807" s="12" t="s">
        <v>84</v>
      </c>
      <c r="AW807" s="12" t="s">
        <v>146</v>
      </c>
      <c r="AX807" s="12" t="s">
        <v>78</v>
      </c>
      <c r="AY807" s="240" t="s">
        <v>135</v>
      </c>
    </row>
    <row r="808" s="13" customFormat="1">
      <c r="B808" s="241"/>
      <c r="C808" s="242"/>
      <c r="D808" s="231" t="s">
        <v>144</v>
      </c>
      <c r="E808" s="243" t="s">
        <v>1</v>
      </c>
      <c r="F808" s="244" t="s">
        <v>149</v>
      </c>
      <c r="G808" s="242"/>
      <c r="H808" s="245">
        <v>92.063999999999993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AT808" s="251" t="s">
        <v>144</v>
      </c>
      <c r="AU808" s="251" t="s">
        <v>84</v>
      </c>
      <c r="AV808" s="13" t="s">
        <v>142</v>
      </c>
      <c r="AW808" s="13" t="s">
        <v>146</v>
      </c>
      <c r="AX808" s="13" t="s">
        <v>21</v>
      </c>
      <c r="AY808" s="251" t="s">
        <v>135</v>
      </c>
    </row>
    <row r="809" s="1" customFormat="1" ht="48" customHeight="1">
      <c r="B809" s="37"/>
      <c r="C809" s="216" t="s">
        <v>961</v>
      </c>
      <c r="D809" s="216" t="s">
        <v>137</v>
      </c>
      <c r="E809" s="217" t="s">
        <v>962</v>
      </c>
      <c r="F809" s="218" t="s">
        <v>963</v>
      </c>
      <c r="G809" s="219" t="s">
        <v>194</v>
      </c>
      <c r="H809" s="220">
        <v>0.053999999999999999</v>
      </c>
      <c r="I809" s="221"/>
      <c r="J809" s="222">
        <f>ROUND(I809*H809,2)</f>
        <v>0</v>
      </c>
      <c r="K809" s="218" t="s">
        <v>141</v>
      </c>
      <c r="L809" s="42"/>
      <c r="M809" s="223" t="s">
        <v>1</v>
      </c>
      <c r="N809" s="224" t="s">
        <v>44</v>
      </c>
      <c r="O809" s="85"/>
      <c r="P809" s="225">
        <f>O809*H809</f>
        <v>0</v>
      </c>
      <c r="Q809" s="225">
        <v>0</v>
      </c>
      <c r="R809" s="225">
        <f>Q809*H809</f>
        <v>0</v>
      </c>
      <c r="S809" s="225">
        <v>0</v>
      </c>
      <c r="T809" s="226">
        <f>S809*H809</f>
        <v>0</v>
      </c>
      <c r="AR809" s="227" t="s">
        <v>227</v>
      </c>
      <c r="AT809" s="227" t="s">
        <v>137</v>
      </c>
      <c r="AU809" s="227" t="s">
        <v>84</v>
      </c>
      <c r="AY809" s="16" t="s">
        <v>135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16" t="s">
        <v>84</v>
      </c>
      <c r="BK809" s="228">
        <f>ROUND(I809*H809,2)</f>
        <v>0</v>
      </c>
      <c r="BL809" s="16" t="s">
        <v>227</v>
      </c>
      <c r="BM809" s="227" t="s">
        <v>964</v>
      </c>
    </row>
    <row r="810" s="11" customFormat="1" ht="22.8" customHeight="1">
      <c r="B810" s="200"/>
      <c r="C810" s="201"/>
      <c r="D810" s="202" t="s">
        <v>77</v>
      </c>
      <c r="E810" s="214" t="s">
        <v>965</v>
      </c>
      <c r="F810" s="214" t="s">
        <v>966</v>
      </c>
      <c r="G810" s="201"/>
      <c r="H810" s="201"/>
      <c r="I810" s="204"/>
      <c r="J810" s="215">
        <f>BK810</f>
        <v>0</v>
      </c>
      <c r="K810" s="201"/>
      <c r="L810" s="206"/>
      <c r="M810" s="207"/>
      <c r="N810" s="208"/>
      <c r="O810" s="208"/>
      <c r="P810" s="209">
        <f>SUM(P811:P882)</f>
        <v>0</v>
      </c>
      <c r="Q810" s="208"/>
      <c r="R810" s="209">
        <f>SUM(R811:R882)</f>
        <v>1.72042837</v>
      </c>
      <c r="S810" s="208"/>
      <c r="T810" s="210">
        <f>SUM(T811:T882)</f>
        <v>4.9933920000000001</v>
      </c>
      <c r="AR810" s="211" t="s">
        <v>84</v>
      </c>
      <c r="AT810" s="212" t="s">
        <v>77</v>
      </c>
      <c r="AU810" s="212" t="s">
        <v>21</v>
      </c>
      <c r="AY810" s="211" t="s">
        <v>135</v>
      </c>
      <c r="BK810" s="213">
        <f>SUM(BK811:BK882)</f>
        <v>0</v>
      </c>
    </row>
    <row r="811" s="1" customFormat="1" ht="24" customHeight="1">
      <c r="B811" s="37"/>
      <c r="C811" s="216" t="s">
        <v>967</v>
      </c>
      <c r="D811" s="216" t="s">
        <v>137</v>
      </c>
      <c r="E811" s="217" t="s">
        <v>968</v>
      </c>
      <c r="F811" s="218" t="s">
        <v>969</v>
      </c>
      <c r="G811" s="219" t="s">
        <v>140</v>
      </c>
      <c r="H811" s="220">
        <v>293.71600000000001</v>
      </c>
      <c r="I811" s="221"/>
      <c r="J811" s="222">
        <f>ROUND(I811*H811,2)</f>
        <v>0</v>
      </c>
      <c r="K811" s="218" t="s">
        <v>1</v>
      </c>
      <c r="L811" s="42"/>
      <c r="M811" s="223" t="s">
        <v>1</v>
      </c>
      <c r="N811" s="224" t="s">
        <v>44</v>
      </c>
      <c r="O811" s="85"/>
      <c r="P811" s="225">
        <f>O811*H811</f>
        <v>0</v>
      </c>
      <c r="Q811" s="225">
        <v>0</v>
      </c>
      <c r="R811" s="225">
        <f>Q811*H811</f>
        <v>0</v>
      </c>
      <c r="S811" s="225">
        <v>0.0060000000000000001</v>
      </c>
      <c r="T811" s="226">
        <f>S811*H811</f>
        <v>1.7622960000000001</v>
      </c>
      <c r="AR811" s="227" t="s">
        <v>227</v>
      </c>
      <c r="AT811" s="227" t="s">
        <v>137</v>
      </c>
      <c r="AU811" s="227" t="s">
        <v>84</v>
      </c>
      <c r="AY811" s="16" t="s">
        <v>135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6" t="s">
        <v>84</v>
      </c>
      <c r="BK811" s="228">
        <f>ROUND(I811*H811,2)</f>
        <v>0</v>
      </c>
      <c r="BL811" s="16" t="s">
        <v>227</v>
      </c>
      <c r="BM811" s="227" t="s">
        <v>970</v>
      </c>
    </row>
    <row r="812" s="12" customFormat="1">
      <c r="B812" s="229"/>
      <c r="C812" s="230"/>
      <c r="D812" s="231" t="s">
        <v>144</v>
      </c>
      <c r="E812" s="232" t="s">
        <v>1</v>
      </c>
      <c r="F812" s="233" t="s">
        <v>971</v>
      </c>
      <c r="G812" s="230"/>
      <c r="H812" s="234">
        <v>125.11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AT812" s="240" t="s">
        <v>144</v>
      </c>
      <c r="AU812" s="240" t="s">
        <v>84</v>
      </c>
      <c r="AV812" s="12" t="s">
        <v>84</v>
      </c>
      <c r="AW812" s="12" t="s">
        <v>146</v>
      </c>
      <c r="AX812" s="12" t="s">
        <v>78</v>
      </c>
      <c r="AY812" s="240" t="s">
        <v>135</v>
      </c>
    </row>
    <row r="813" s="12" customFormat="1">
      <c r="B813" s="229"/>
      <c r="C813" s="230"/>
      <c r="D813" s="231" t="s">
        <v>144</v>
      </c>
      <c r="E813" s="232" t="s">
        <v>1</v>
      </c>
      <c r="F813" s="233" t="s">
        <v>972</v>
      </c>
      <c r="G813" s="230"/>
      <c r="H813" s="234">
        <v>168.606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144</v>
      </c>
      <c r="AU813" s="240" t="s">
        <v>84</v>
      </c>
      <c r="AV813" s="12" t="s">
        <v>84</v>
      </c>
      <c r="AW813" s="12" t="s">
        <v>146</v>
      </c>
      <c r="AX813" s="12" t="s">
        <v>78</v>
      </c>
      <c r="AY813" s="240" t="s">
        <v>135</v>
      </c>
    </row>
    <row r="814" s="13" customFormat="1">
      <c r="B814" s="241"/>
      <c r="C814" s="242"/>
      <c r="D814" s="231" t="s">
        <v>144</v>
      </c>
      <c r="E814" s="243" t="s">
        <v>1</v>
      </c>
      <c r="F814" s="244" t="s">
        <v>149</v>
      </c>
      <c r="G814" s="242"/>
      <c r="H814" s="245">
        <v>293.71600000000001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AT814" s="251" t="s">
        <v>144</v>
      </c>
      <c r="AU814" s="251" t="s">
        <v>84</v>
      </c>
      <c r="AV814" s="13" t="s">
        <v>142</v>
      </c>
      <c r="AW814" s="13" t="s">
        <v>146</v>
      </c>
      <c r="AX814" s="13" t="s">
        <v>21</v>
      </c>
      <c r="AY814" s="251" t="s">
        <v>135</v>
      </c>
    </row>
    <row r="815" s="1" customFormat="1" ht="24" customHeight="1">
      <c r="B815" s="37"/>
      <c r="C815" s="216" t="s">
        <v>973</v>
      </c>
      <c r="D815" s="216" t="s">
        <v>137</v>
      </c>
      <c r="E815" s="217" t="s">
        <v>974</v>
      </c>
      <c r="F815" s="218" t="s">
        <v>975</v>
      </c>
      <c r="G815" s="219" t="s">
        <v>140</v>
      </c>
      <c r="H815" s="220">
        <v>293.71600000000001</v>
      </c>
      <c r="I815" s="221"/>
      <c r="J815" s="222">
        <f>ROUND(I815*H815,2)</f>
        <v>0</v>
      </c>
      <c r="K815" s="218" t="s">
        <v>1</v>
      </c>
      <c r="L815" s="42"/>
      <c r="M815" s="223" t="s">
        <v>1</v>
      </c>
      <c r="N815" s="224" t="s">
        <v>44</v>
      </c>
      <c r="O815" s="85"/>
      <c r="P815" s="225">
        <f>O815*H815</f>
        <v>0</v>
      </c>
      <c r="Q815" s="225">
        <v>0</v>
      </c>
      <c r="R815" s="225">
        <f>Q815*H815</f>
        <v>0</v>
      </c>
      <c r="S815" s="225">
        <v>0.0060000000000000001</v>
      </c>
      <c r="T815" s="226">
        <f>S815*H815</f>
        <v>1.7622960000000001</v>
      </c>
      <c r="AR815" s="227" t="s">
        <v>227</v>
      </c>
      <c r="AT815" s="227" t="s">
        <v>137</v>
      </c>
      <c r="AU815" s="227" t="s">
        <v>84</v>
      </c>
      <c r="AY815" s="16" t="s">
        <v>135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6" t="s">
        <v>84</v>
      </c>
      <c r="BK815" s="228">
        <f>ROUND(I815*H815,2)</f>
        <v>0</v>
      </c>
      <c r="BL815" s="16" t="s">
        <v>227</v>
      </c>
      <c r="BM815" s="227" t="s">
        <v>976</v>
      </c>
    </row>
    <row r="816" s="12" customFormat="1">
      <c r="B816" s="229"/>
      <c r="C816" s="230"/>
      <c r="D816" s="231" t="s">
        <v>144</v>
      </c>
      <c r="E816" s="232" t="s">
        <v>1</v>
      </c>
      <c r="F816" s="233" t="s">
        <v>971</v>
      </c>
      <c r="G816" s="230"/>
      <c r="H816" s="234">
        <v>125.11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144</v>
      </c>
      <c r="AU816" s="240" t="s">
        <v>84</v>
      </c>
      <c r="AV816" s="12" t="s">
        <v>84</v>
      </c>
      <c r="AW816" s="12" t="s">
        <v>146</v>
      </c>
      <c r="AX816" s="12" t="s">
        <v>78</v>
      </c>
      <c r="AY816" s="240" t="s">
        <v>135</v>
      </c>
    </row>
    <row r="817" s="12" customFormat="1">
      <c r="B817" s="229"/>
      <c r="C817" s="230"/>
      <c r="D817" s="231" t="s">
        <v>144</v>
      </c>
      <c r="E817" s="232" t="s">
        <v>1</v>
      </c>
      <c r="F817" s="233" t="s">
        <v>972</v>
      </c>
      <c r="G817" s="230"/>
      <c r="H817" s="234">
        <v>168.606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144</v>
      </c>
      <c r="AU817" s="240" t="s">
        <v>84</v>
      </c>
      <c r="AV817" s="12" t="s">
        <v>84</v>
      </c>
      <c r="AW817" s="12" t="s">
        <v>146</v>
      </c>
      <c r="AX817" s="12" t="s">
        <v>78</v>
      </c>
      <c r="AY817" s="240" t="s">
        <v>135</v>
      </c>
    </row>
    <row r="818" s="13" customFormat="1">
      <c r="B818" s="241"/>
      <c r="C818" s="242"/>
      <c r="D818" s="231" t="s">
        <v>144</v>
      </c>
      <c r="E818" s="243" t="s">
        <v>1</v>
      </c>
      <c r="F818" s="244" t="s">
        <v>149</v>
      </c>
      <c r="G818" s="242"/>
      <c r="H818" s="245">
        <v>293.71600000000001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AT818" s="251" t="s">
        <v>144</v>
      </c>
      <c r="AU818" s="251" t="s">
        <v>84</v>
      </c>
      <c r="AV818" s="13" t="s">
        <v>142</v>
      </c>
      <c r="AW818" s="13" t="s">
        <v>146</v>
      </c>
      <c r="AX818" s="13" t="s">
        <v>21</v>
      </c>
      <c r="AY818" s="251" t="s">
        <v>135</v>
      </c>
    </row>
    <row r="819" s="1" customFormat="1" ht="24" customHeight="1">
      <c r="B819" s="37"/>
      <c r="C819" s="216" t="s">
        <v>977</v>
      </c>
      <c r="D819" s="216" t="s">
        <v>137</v>
      </c>
      <c r="E819" s="217" t="s">
        <v>978</v>
      </c>
      <c r="F819" s="218" t="s">
        <v>979</v>
      </c>
      <c r="G819" s="219" t="s">
        <v>140</v>
      </c>
      <c r="H819" s="220">
        <v>244.80000000000001</v>
      </c>
      <c r="I819" s="221"/>
      <c r="J819" s="222">
        <f>ROUND(I819*H819,2)</f>
        <v>0</v>
      </c>
      <c r="K819" s="218" t="s">
        <v>1</v>
      </c>
      <c r="L819" s="42"/>
      <c r="M819" s="223" t="s">
        <v>1</v>
      </c>
      <c r="N819" s="224" t="s">
        <v>44</v>
      </c>
      <c r="O819" s="85"/>
      <c r="P819" s="225">
        <f>O819*H819</f>
        <v>0</v>
      </c>
      <c r="Q819" s="225">
        <v>0</v>
      </c>
      <c r="R819" s="225">
        <f>Q819*H819</f>
        <v>0</v>
      </c>
      <c r="S819" s="225">
        <v>0.0060000000000000001</v>
      </c>
      <c r="T819" s="226">
        <f>S819*H819</f>
        <v>1.4688000000000001</v>
      </c>
      <c r="AR819" s="227" t="s">
        <v>227</v>
      </c>
      <c r="AT819" s="227" t="s">
        <v>137</v>
      </c>
      <c r="AU819" s="227" t="s">
        <v>84</v>
      </c>
      <c r="AY819" s="16" t="s">
        <v>135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6" t="s">
        <v>84</v>
      </c>
      <c r="BK819" s="228">
        <f>ROUND(I819*H819,2)</f>
        <v>0</v>
      </c>
      <c r="BL819" s="16" t="s">
        <v>227</v>
      </c>
      <c r="BM819" s="227" t="s">
        <v>980</v>
      </c>
    </row>
    <row r="820" s="12" customFormat="1">
      <c r="B820" s="229"/>
      <c r="C820" s="230"/>
      <c r="D820" s="231" t="s">
        <v>144</v>
      </c>
      <c r="E820" s="232" t="s">
        <v>1</v>
      </c>
      <c r="F820" s="233" t="s">
        <v>981</v>
      </c>
      <c r="G820" s="230"/>
      <c r="H820" s="234">
        <v>104.8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144</v>
      </c>
      <c r="AU820" s="240" t="s">
        <v>84</v>
      </c>
      <c r="AV820" s="12" t="s">
        <v>84</v>
      </c>
      <c r="AW820" s="12" t="s">
        <v>146</v>
      </c>
      <c r="AX820" s="12" t="s">
        <v>78</v>
      </c>
      <c r="AY820" s="240" t="s">
        <v>135</v>
      </c>
    </row>
    <row r="821" s="12" customFormat="1">
      <c r="B821" s="229"/>
      <c r="C821" s="230"/>
      <c r="D821" s="231" t="s">
        <v>144</v>
      </c>
      <c r="E821" s="232" t="s">
        <v>1</v>
      </c>
      <c r="F821" s="233" t="s">
        <v>982</v>
      </c>
      <c r="G821" s="230"/>
      <c r="H821" s="234">
        <v>140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AT821" s="240" t="s">
        <v>144</v>
      </c>
      <c r="AU821" s="240" t="s">
        <v>84</v>
      </c>
      <c r="AV821" s="12" t="s">
        <v>84</v>
      </c>
      <c r="AW821" s="12" t="s">
        <v>146</v>
      </c>
      <c r="AX821" s="12" t="s">
        <v>78</v>
      </c>
      <c r="AY821" s="240" t="s">
        <v>135</v>
      </c>
    </row>
    <row r="822" s="13" customFormat="1">
      <c r="B822" s="241"/>
      <c r="C822" s="242"/>
      <c r="D822" s="231" t="s">
        <v>144</v>
      </c>
      <c r="E822" s="243" t="s">
        <v>1</v>
      </c>
      <c r="F822" s="244" t="s">
        <v>149</v>
      </c>
      <c r="G822" s="242"/>
      <c r="H822" s="245">
        <v>244.80000000000001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AT822" s="251" t="s">
        <v>144</v>
      </c>
      <c r="AU822" s="251" t="s">
        <v>84</v>
      </c>
      <c r="AV822" s="13" t="s">
        <v>142</v>
      </c>
      <c r="AW822" s="13" t="s">
        <v>146</v>
      </c>
      <c r="AX822" s="13" t="s">
        <v>21</v>
      </c>
      <c r="AY822" s="251" t="s">
        <v>135</v>
      </c>
    </row>
    <row r="823" s="1" customFormat="1" ht="16.5" customHeight="1">
      <c r="B823" s="37"/>
      <c r="C823" s="216" t="s">
        <v>983</v>
      </c>
      <c r="D823" s="216" t="s">
        <v>137</v>
      </c>
      <c r="E823" s="217" t="s">
        <v>984</v>
      </c>
      <c r="F823" s="218" t="s">
        <v>985</v>
      </c>
      <c r="G823" s="219" t="s">
        <v>259</v>
      </c>
      <c r="H823" s="220">
        <v>6</v>
      </c>
      <c r="I823" s="221"/>
      <c r="J823" s="222">
        <f>ROUND(I823*H823,2)</f>
        <v>0</v>
      </c>
      <c r="K823" s="218" t="s">
        <v>1</v>
      </c>
      <c r="L823" s="42"/>
      <c r="M823" s="223" t="s">
        <v>1</v>
      </c>
      <c r="N823" s="224" t="s">
        <v>44</v>
      </c>
      <c r="O823" s="85"/>
      <c r="P823" s="225">
        <f>O823*H823</f>
        <v>0</v>
      </c>
      <c r="Q823" s="225">
        <v>0</v>
      </c>
      <c r="R823" s="225">
        <f>Q823*H823</f>
        <v>0</v>
      </c>
      <c r="S823" s="225">
        <v>0</v>
      </c>
      <c r="T823" s="226">
        <f>S823*H823</f>
        <v>0</v>
      </c>
      <c r="AR823" s="227" t="s">
        <v>227</v>
      </c>
      <c r="AT823" s="227" t="s">
        <v>137</v>
      </c>
      <c r="AU823" s="227" t="s">
        <v>84</v>
      </c>
      <c r="AY823" s="16" t="s">
        <v>135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6" t="s">
        <v>84</v>
      </c>
      <c r="BK823" s="228">
        <f>ROUND(I823*H823,2)</f>
        <v>0</v>
      </c>
      <c r="BL823" s="16" t="s">
        <v>227</v>
      </c>
      <c r="BM823" s="227" t="s">
        <v>986</v>
      </c>
    </row>
    <row r="824" s="12" customFormat="1">
      <c r="B824" s="229"/>
      <c r="C824" s="230"/>
      <c r="D824" s="231" t="s">
        <v>144</v>
      </c>
      <c r="E824" s="232" t="s">
        <v>1</v>
      </c>
      <c r="F824" s="233" t="s">
        <v>175</v>
      </c>
      <c r="G824" s="230"/>
      <c r="H824" s="234">
        <v>6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144</v>
      </c>
      <c r="AU824" s="240" t="s">
        <v>84</v>
      </c>
      <c r="AV824" s="12" t="s">
        <v>84</v>
      </c>
      <c r="AW824" s="12" t="s">
        <v>146</v>
      </c>
      <c r="AX824" s="12" t="s">
        <v>78</v>
      </c>
      <c r="AY824" s="240" t="s">
        <v>135</v>
      </c>
    </row>
    <row r="825" s="13" customFormat="1">
      <c r="B825" s="241"/>
      <c r="C825" s="242"/>
      <c r="D825" s="231" t="s">
        <v>144</v>
      </c>
      <c r="E825" s="243" t="s">
        <v>1</v>
      </c>
      <c r="F825" s="244" t="s">
        <v>149</v>
      </c>
      <c r="G825" s="242"/>
      <c r="H825" s="245">
        <v>6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AT825" s="251" t="s">
        <v>144</v>
      </c>
      <c r="AU825" s="251" t="s">
        <v>84</v>
      </c>
      <c r="AV825" s="13" t="s">
        <v>142</v>
      </c>
      <c r="AW825" s="13" t="s">
        <v>146</v>
      </c>
      <c r="AX825" s="13" t="s">
        <v>21</v>
      </c>
      <c r="AY825" s="251" t="s">
        <v>135</v>
      </c>
    </row>
    <row r="826" s="1" customFormat="1" ht="24" customHeight="1">
      <c r="B826" s="37"/>
      <c r="C826" s="216" t="s">
        <v>987</v>
      </c>
      <c r="D826" s="216" t="s">
        <v>137</v>
      </c>
      <c r="E826" s="217" t="s">
        <v>988</v>
      </c>
      <c r="F826" s="218" t="s">
        <v>989</v>
      </c>
      <c r="G826" s="219" t="s">
        <v>140</v>
      </c>
      <c r="H826" s="220">
        <v>26.143000000000001</v>
      </c>
      <c r="I826" s="221"/>
      <c r="J826" s="222">
        <f>ROUND(I826*H826,2)</f>
        <v>0</v>
      </c>
      <c r="K826" s="218" t="s">
        <v>1</v>
      </c>
      <c r="L826" s="42"/>
      <c r="M826" s="223" t="s">
        <v>1</v>
      </c>
      <c r="N826" s="224" t="s">
        <v>44</v>
      </c>
      <c r="O826" s="85"/>
      <c r="P826" s="225">
        <f>O826*H826</f>
        <v>0</v>
      </c>
      <c r="Q826" s="225">
        <v>0.00019000000000000001</v>
      </c>
      <c r="R826" s="225">
        <f>Q826*H826</f>
        <v>0.0049671700000000008</v>
      </c>
      <c r="S826" s="225">
        <v>0</v>
      </c>
      <c r="T826" s="226">
        <f>S826*H826</f>
        <v>0</v>
      </c>
      <c r="AR826" s="227" t="s">
        <v>227</v>
      </c>
      <c r="AT826" s="227" t="s">
        <v>137</v>
      </c>
      <c r="AU826" s="227" t="s">
        <v>84</v>
      </c>
      <c r="AY826" s="16" t="s">
        <v>135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6" t="s">
        <v>84</v>
      </c>
      <c r="BK826" s="228">
        <f>ROUND(I826*H826,2)</f>
        <v>0</v>
      </c>
      <c r="BL826" s="16" t="s">
        <v>227</v>
      </c>
      <c r="BM826" s="227" t="s">
        <v>990</v>
      </c>
    </row>
    <row r="827" s="1" customFormat="1" ht="16.5" customHeight="1">
      <c r="B827" s="37"/>
      <c r="C827" s="262" t="s">
        <v>991</v>
      </c>
      <c r="D827" s="262" t="s">
        <v>205</v>
      </c>
      <c r="E827" s="263" t="s">
        <v>992</v>
      </c>
      <c r="F827" s="264" t="s">
        <v>993</v>
      </c>
      <c r="G827" s="265" t="s">
        <v>140</v>
      </c>
      <c r="H827" s="266">
        <v>30.064</v>
      </c>
      <c r="I827" s="267"/>
      <c r="J827" s="268">
        <f>ROUND(I827*H827,2)</f>
        <v>0</v>
      </c>
      <c r="K827" s="264" t="s">
        <v>1</v>
      </c>
      <c r="L827" s="269"/>
      <c r="M827" s="270" t="s">
        <v>1</v>
      </c>
      <c r="N827" s="271" t="s">
        <v>44</v>
      </c>
      <c r="O827" s="85"/>
      <c r="P827" s="225">
        <f>O827*H827</f>
        <v>0</v>
      </c>
      <c r="Q827" s="225">
        <v>0.00012</v>
      </c>
      <c r="R827" s="225">
        <f>Q827*H827</f>
        <v>0.0036076800000000003</v>
      </c>
      <c r="S827" s="225">
        <v>0</v>
      </c>
      <c r="T827" s="226">
        <f>S827*H827</f>
        <v>0</v>
      </c>
      <c r="AR827" s="227" t="s">
        <v>336</v>
      </c>
      <c r="AT827" s="227" t="s">
        <v>205</v>
      </c>
      <c r="AU827" s="227" t="s">
        <v>84</v>
      </c>
      <c r="AY827" s="16" t="s">
        <v>135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16" t="s">
        <v>84</v>
      </c>
      <c r="BK827" s="228">
        <f>ROUND(I827*H827,2)</f>
        <v>0</v>
      </c>
      <c r="BL827" s="16" t="s">
        <v>227</v>
      </c>
      <c r="BM827" s="227" t="s">
        <v>994</v>
      </c>
    </row>
    <row r="828" s="12" customFormat="1">
      <c r="B828" s="229"/>
      <c r="C828" s="230"/>
      <c r="D828" s="231" t="s">
        <v>144</v>
      </c>
      <c r="E828" s="230"/>
      <c r="F828" s="233" t="s">
        <v>995</v>
      </c>
      <c r="G828" s="230"/>
      <c r="H828" s="234">
        <v>30.064</v>
      </c>
      <c r="I828" s="235"/>
      <c r="J828" s="230"/>
      <c r="K828" s="230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144</v>
      </c>
      <c r="AU828" s="240" t="s">
        <v>84</v>
      </c>
      <c r="AV828" s="12" t="s">
        <v>84</v>
      </c>
      <c r="AW828" s="12" t="s">
        <v>4</v>
      </c>
      <c r="AX828" s="12" t="s">
        <v>21</v>
      </c>
      <c r="AY828" s="240" t="s">
        <v>135</v>
      </c>
    </row>
    <row r="829" s="1" customFormat="1" ht="60" customHeight="1">
      <c r="B829" s="37"/>
      <c r="C829" s="216" t="s">
        <v>996</v>
      </c>
      <c r="D829" s="216" t="s">
        <v>137</v>
      </c>
      <c r="E829" s="217" t="s">
        <v>997</v>
      </c>
      <c r="F829" s="218" t="s">
        <v>998</v>
      </c>
      <c r="G829" s="219" t="s">
        <v>140</v>
      </c>
      <c r="H829" s="220">
        <v>293.71600000000001</v>
      </c>
      <c r="I829" s="221"/>
      <c r="J829" s="222">
        <f>ROUND(I829*H829,2)</f>
        <v>0</v>
      </c>
      <c r="K829" s="218" t="s">
        <v>141</v>
      </c>
      <c r="L829" s="42"/>
      <c r="M829" s="223" t="s">
        <v>1</v>
      </c>
      <c r="N829" s="224" t="s">
        <v>44</v>
      </c>
      <c r="O829" s="85"/>
      <c r="P829" s="225">
        <f>O829*H829</f>
        <v>0</v>
      </c>
      <c r="Q829" s="225">
        <v>0.00022000000000000001</v>
      </c>
      <c r="R829" s="225">
        <f>Q829*H829</f>
        <v>0.064617519999999998</v>
      </c>
      <c r="S829" s="225">
        <v>0</v>
      </c>
      <c r="T829" s="226">
        <f>S829*H829</f>
        <v>0</v>
      </c>
      <c r="AR829" s="227" t="s">
        <v>227</v>
      </c>
      <c r="AT829" s="227" t="s">
        <v>137</v>
      </c>
      <c r="AU829" s="227" t="s">
        <v>84</v>
      </c>
      <c r="AY829" s="16" t="s">
        <v>135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16" t="s">
        <v>84</v>
      </c>
      <c r="BK829" s="228">
        <f>ROUND(I829*H829,2)</f>
        <v>0</v>
      </c>
      <c r="BL829" s="16" t="s">
        <v>227</v>
      </c>
      <c r="BM829" s="227" t="s">
        <v>999</v>
      </c>
    </row>
    <row r="830" s="12" customFormat="1">
      <c r="B830" s="229"/>
      <c r="C830" s="230"/>
      <c r="D830" s="231" t="s">
        <v>144</v>
      </c>
      <c r="E830" s="232" t="s">
        <v>1</v>
      </c>
      <c r="F830" s="233" t="s">
        <v>971</v>
      </c>
      <c r="G830" s="230"/>
      <c r="H830" s="234">
        <v>125.11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144</v>
      </c>
      <c r="AU830" s="240" t="s">
        <v>84</v>
      </c>
      <c r="AV830" s="12" t="s">
        <v>84</v>
      </c>
      <c r="AW830" s="12" t="s">
        <v>146</v>
      </c>
      <c r="AX830" s="12" t="s">
        <v>78</v>
      </c>
      <c r="AY830" s="240" t="s">
        <v>135</v>
      </c>
    </row>
    <row r="831" s="12" customFormat="1">
      <c r="B831" s="229"/>
      <c r="C831" s="230"/>
      <c r="D831" s="231" t="s">
        <v>144</v>
      </c>
      <c r="E831" s="232" t="s">
        <v>1</v>
      </c>
      <c r="F831" s="233" t="s">
        <v>972</v>
      </c>
      <c r="G831" s="230"/>
      <c r="H831" s="234">
        <v>168.606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AT831" s="240" t="s">
        <v>144</v>
      </c>
      <c r="AU831" s="240" t="s">
        <v>84</v>
      </c>
      <c r="AV831" s="12" t="s">
        <v>84</v>
      </c>
      <c r="AW831" s="12" t="s">
        <v>146</v>
      </c>
      <c r="AX831" s="12" t="s">
        <v>78</v>
      </c>
      <c r="AY831" s="240" t="s">
        <v>135</v>
      </c>
    </row>
    <row r="832" s="13" customFormat="1">
      <c r="B832" s="241"/>
      <c r="C832" s="242"/>
      <c r="D832" s="231" t="s">
        <v>144</v>
      </c>
      <c r="E832" s="243" t="s">
        <v>1</v>
      </c>
      <c r="F832" s="244" t="s">
        <v>149</v>
      </c>
      <c r="G832" s="242"/>
      <c r="H832" s="245">
        <v>293.71600000000001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AT832" s="251" t="s">
        <v>144</v>
      </c>
      <c r="AU832" s="251" t="s">
        <v>84</v>
      </c>
      <c r="AV832" s="13" t="s">
        <v>142</v>
      </c>
      <c r="AW832" s="13" t="s">
        <v>146</v>
      </c>
      <c r="AX832" s="13" t="s">
        <v>21</v>
      </c>
      <c r="AY832" s="251" t="s">
        <v>135</v>
      </c>
    </row>
    <row r="833" s="1" customFormat="1" ht="24" customHeight="1">
      <c r="B833" s="37"/>
      <c r="C833" s="262" t="s">
        <v>1000</v>
      </c>
      <c r="D833" s="262" t="s">
        <v>205</v>
      </c>
      <c r="E833" s="263" t="s">
        <v>1001</v>
      </c>
      <c r="F833" s="264" t="s">
        <v>1002</v>
      </c>
      <c r="G833" s="265" t="s">
        <v>140</v>
      </c>
      <c r="H833" s="266">
        <v>337.77300000000002</v>
      </c>
      <c r="I833" s="267"/>
      <c r="J833" s="268">
        <f>ROUND(I833*H833,2)</f>
        <v>0</v>
      </c>
      <c r="K833" s="264" t="s">
        <v>1</v>
      </c>
      <c r="L833" s="269"/>
      <c r="M833" s="270" t="s">
        <v>1</v>
      </c>
      <c r="N833" s="271" t="s">
        <v>44</v>
      </c>
      <c r="O833" s="85"/>
      <c r="P833" s="225">
        <f>O833*H833</f>
        <v>0</v>
      </c>
      <c r="Q833" s="225">
        <v>0.0019</v>
      </c>
      <c r="R833" s="225">
        <f>Q833*H833</f>
        <v>0.64176870000000008</v>
      </c>
      <c r="S833" s="225">
        <v>0</v>
      </c>
      <c r="T833" s="226">
        <f>S833*H833</f>
        <v>0</v>
      </c>
      <c r="AR833" s="227" t="s">
        <v>336</v>
      </c>
      <c r="AT833" s="227" t="s">
        <v>205</v>
      </c>
      <c r="AU833" s="227" t="s">
        <v>84</v>
      </c>
      <c r="AY833" s="16" t="s">
        <v>135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16" t="s">
        <v>84</v>
      </c>
      <c r="BK833" s="228">
        <f>ROUND(I833*H833,2)</f>
        <v>0</v>
      </c>
      <c r="BL833" s="16" t="s">
        <v>227</v>
      </c>
      <c r="BM833" s="227" t="s">
        <v>1003</v>
      </c>
    </row>
    <row r="834" s="12" customFormat="1">
      <c r="B834" s="229"/>
      <c r="C834" s="230"/>
      <c r="D834" s="231" t="s">
        <v>144</v>
      </c>
      <c r="E834" s="230"/>
      <c r="F834" s="233" t="s">
        <v>1004</v>
      </c>
      <c r="G834" s="230"/>
      <c r="H834" s="234">
        <v>337.77300000000002</v>
      </c>
      <c r="I834" s="235"/>
      <c r="J834" s="230"/>
      <c r="K834" s="230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144</v>
      </c>
      <c r="AU834" s="240" t="s">
        <v>84</v>
      </c>
      <c r="AV834" s="12" t="s">
        <v>84</v>
      </c>
      <c r="AW834" s="12" t="s">
        <v>4</v>
      </c>
      <c r="AX834" s="12" t="s">
        <v>21</v>
      </c>
      <c r="AY834" s="240" t="s">
        <v>135</v>
      </c>
    </row>
    <row r="835" s="1" customFormat="1" ht="24" customHeight="1">
      <c r="B835" s="37"/>
      <c r="C835" s="216" t="s">
        <v>1005</v>
      </c>
      <c r="D835" s="216" t="s">
        <v>137</v>
      </c>
      <c r="E835" s="217" t="s">
        <v>1006</v>
      </c>
      <c r="F835" s="218" t="s">
        <v>1007</v>
      </c>
      <c r="G835" s="219" t="s">
        <v>263</v>
      </c>
      <c r="H835" s="220">
        <v>69</v>
      </c>
      <c r="I835" s="221"/>
      <c r="J835" s="222">
        <f>ROUND(I835*H835,2)</f>
        <v>0</v>
      </c>
      <c r="K835" s="218" t="s">
        <v>1</v>
      </c>
      <c r="L835" s="42"/>
      <c r="M835" s="223" t="s">
        <v>1</v>
      </c>
      <c r="N835" s="224" t="s">
        <v>44</v>
      </c>
      <c r="O835" s="85"/>
      <c r="P835" s="225">
        <f>O835*H835</f>
        <v>0</v>
      </c>
      <c r="Q835" s="225">
        <v>0</v>
      </c>
      <c r="R835" s="225">
        <f>Q835*H835</f>
        <v>0</v>
      </c>
      <c r="S835" s="225">
        <v>0</v>
      </c>
      <c r="T835" s="226">
        <f>S835*H835</f>
        <v>0</v>
      </c>
      <c r="AR835" s="227" t="s">
        <v>227</v>
      </c>
      <c r="AT835" s="227" t="s">
        <v>137</v>
      </c>
      <c r="AU835" s="227" t="s">
        <v>84</v>
      </c>
      <c r="AY835" s="16" t="s">
        <v>135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16" t="s">
        <v>84</v>
      </c>
      <c r="BK835" s="228">
        <f>ROUND(I835*H835,2)</f>
        <v>0</v>
      </c>
      <c r="BL835" s="16" t="s">
        <v>227</v>
      </c>
      <c r="BM835" s="227" t="s">
        <v>1008</v>
      </c>
    </row>
    <row r="836" s="12" customFormat="1">
      <c r="B836" s="229"/>
      <c r="C836" s="230"/>
      <c r="D836" s="231" t="s">
        <v>144</v>
      </c>
      <c r="E836" s="232" t="s">
        <v>1</v>
      </c>
      <c r="F836" s="233" t="s">
        <v>1009</v>
      </c>
      <c r="G836" s="230"/>
      <c r="H836" s="234">
        <v>69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AT836" s="240" t="s">
        <v>144</v>
      </c>
      <c r="AU836" s="240" t="s">
        <v>84</v>
      </c>
      <c r="AV836" s="12" t="s">
        <v>84</v>
      </c>
      <c r="AW836" s="12" t="s">
        <v>146</v>
      </c>
      <c r="AX836" s="12" t="s">
        <v>78</v>
      </c>
      <c r="AY836" s="240" t="s">
        <v>135</v>
      </c>
    </row>
    <row r="837" s="13" customFormat="1">
      <c r="B837" s="241"/>
      <c r="C837" s="242"/>
      <c r="D837" s="231" t="s">
        <v>144</v>
      </c>
      <c r="E837" s="243" t="s">
        <v>1</v>
      </c>
      <c r="F837" s="244" t="s">
        <v>149</v>
      </c>
      <c r="G837" s="242"/>
      <c r="H837" s="245">
        <v>69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AT837" s="251" t="s">
        <v>144</v>
      </c>
      <c r="AU837" s="251" t="s">
        <v>84</v>
      </c>
      <c r="AV837" s="13" t="s">
        <v>142</v>
      </c>
      <c r="AW837" s="13" t="s">
        <v>146</v>
      </c>
      <c r="AX837" s="13" t="s">
        <v>21</v>
      </c>
      <c r="AY837" s="251" t="s">
        <v>135</v>
      </c>
    </row>
    <row r="838" s="1" customFormat="1" ht="48" customHeight="1">
      <c r="B838" s="37"/>
      <c r="C838" s="216" t="s">
        <v>1010</v>
      </c>
      <c r="D838" s="216" t="s">
        <v>137</v>
      </c>
      <c r="E838" s="217" t="s">
        <v>1011</v>
      </c>
      <c r="F838" s="218" t="s">
        <v>1012</v>
      </c>
      <c r="G838" s="219" t="s">
        <v>259</v>
      </c>
      <c r="H838" s="220">
        <v>1</v>
      </c>
      <c r="I838" s="221"/>
      <c r="J838" s="222">
        <f>ROUND(I838*H838,2)</f>
        <v>0</v>
      </c>
      <c r="K838" s="218" t="s">
        <v>141</v>
      </c>
      <c r="L838" s="42"/>
      <c r="M838" s="223" t="s">
        <v>1</v>
      </c>
      <c r="N838" s="224" t="s">
        <v>44</v>
      </c>
      <c r="O838" s="85"/>
      <c r="P838" s="225">
        <f>O838*H838</f>
        <v>0</v>
      </c>
      <c r="Q838" s="225">
        <v>0.0074999999999999997</v>
      </c>
      <c r="R838" s="225">
        <f>Q838*H838</f>
        <v>0.0074999999999999997</v>
      </c>
      <c r="S838" s="225">
        <v>0</v>
      </c>
      <c r="T838" s="226">
        <f>S838*H838</f>
        <v>0</v>
      </c>
      <c r="AR838" s="227" t="s">
        <v>227</v>
      </c>
      <c r="AT838" s="227" t="s">
        <v>137</v>
      </c>
      <c r="AU838" s="227" t="s">
        <v>84</v>
      </c>
      <c r="AY838" s="16" t="s">
        <v>135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16" t="s">
        <v>84</v>
      </c>
      <c r="BK838" s="228">
        <f>ROUND(I838*H838,2)</f>
        <v>0</v>
      </c>
      <c r="BL838" s="16" t="s">
        <v>227</v>
      </c>
      <c r="BM838" s="227" t="s">
        <v>1013</v>
      </c>
    </row>
    <row r="839" s="12" customFormat="1">
      <c r="B839" s="229"/>
      <c r="C839" s="230"/>
      <c r="D839" s="231" t="s">
        <v>144</v>
      </c>
      <c r="E839" s="232" t="s">
        <v>1</v>
      </c>
      <c r="F839" s="233" t="s">
        <v>21</v>
      </c>
      <c r="G839" s="230"/>
      <c r="H839" s="234">
        <v>1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144</v>
      </c>
      <c r="AU839" s="240" t="s">
        <v>84</v>
      </c>
      <c r="AV839" s="12" t="s">
        <v>84</v>
      </c>
      <c r="AW839" s="12" t="s">
        <v>146</v>
      </c>
      <c r="AX839" s="12" t="s">
        <v>78</v>
      </c>
      <c r="AY839" s="240" t="s">
        <v>135</v>
      </c>
    </row>
    <row r="840" s="13" customFormat="1">
      <c r="B840" s="241"/>
      <c r="C840" s="242"/>
      <c r="D840" s="231" t="s">
        <v>144</v>
      </c>
      <c r="E840" s="243" t="s">
        <v>1</v>
      </c>
      <c r="F840" s="244" t="s">
        <v>149</v>
      </c>
      <c r="G840" s="242"/>
      <c r="H840" s="245">
        <v>1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AT840" s="251" t="s">
        <v>144</v>
      </c>
      <c r="AU840" s="251" t="s">
        <v>84</v>
      </c>
      <c r="AV840" s="13" t="s">
        <v>142</v>
      </c>
      <c r="AW840" s="13" t="s">
        <v>146</v>
      </c>
      <c r="AX840" s="13" t="s">
        <v>21</v>
      </c>
      <c r="AY840" s="251" t="s">
        <v>135</v>
      </c>
    </row>
    <row r="841" s="1" customFormat="1" ht="24" customHeight="1">
      <c r="B841" s="37"/>
      <c r="C841" s="216" t="s">
        <v>1014</v>
      </c>
      <c r="D841" s="216" t="s">
        <v>137</v>
      </c>
      <c r="E841" s="217" t="s">
        <v>1015</v>
      </c>
      <c r="F841" s="218" t="s">
        <v>1016</v>
      </c>
      <c r="G841" s="219" t="s">
        <v>259</v>
      </c>
      <c r="H841" s="220">
        <v>110.865</v>
      </c>
      <c r="I841" s="221"/>
      <c r="J841" s="222">
        <f>ROUND(I841*H841,2)</f>
        <v>0</v>
      </c>
      <c r="K841" s="218" t="s">
        <v>141</v>
      </c>
      <c r="L841" s="42"/>
      <c r="M841" s="223" t="s">
        <v>1</v>
      </c>
      <c r="N841" s="224" t="s">
        <v>44</v>
      </c>
      <c r="O841" s="85"/>
      <c r="P841" s="225">
        <f>O841*H841</f>
        <v>0</v>
      </c>
      <c r="Q841" s="225">
        <v>0.0011100000000000001</v>
      </c>
      <c r="R841" s="225">
        <f>Q841*H841</f>
        <v>0.12306015000000001</v>
      </c>
      <c r="S841" s="225">
        <v>0</v>
      </c>
      <c r="T841" s="226">
        <f>S841*H841</f>
        <v>0</v>
      </c>
      <c r="AR841" s="227" t="s">
        <v>227</v>
      </c>
      <c r="AT841" s="227" t="s">
        <v>137</v>
      </c>
      <c r="AU841" s="227" t="s">
        <v>84</v>
      </c>
      <c r="AY841" s="16" t="s">
        <v>135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6" t="s">
        <v>84</v>
      </c>
      <c r="BK841" s="228">
        <f>ROUND(I841*H841,2)</f>
        <v>0</v>
      </c>
      <c r="BL841" s="16" t="s">
        <v>227</v>
      </c>
      <c r="BM841" s="227" t="s">
        <v>1017</v>
      </c>
    </row>
    <row r="842" s="12" customFormat="1">
      <c r="B842" s="229"/>
      <c r="C842" s="230"/>
      <c r="D842" s="231" t="s">
        <v>144</v>
      </c>
      <c r="E842" s="232" t="s">
        <v>1</v>
      </c>
      <c r="F842" s="233" t="s">
        <v>1018</v>
      </c>
      <c r="G842" s="230"/>
      <c r="H842" s="234">
        <v>110.865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AT842" s="240" t="s">
        <v>144</v>
      </c>
      <c r="AU842" s="240" t="s">
        <v>84</v>
      </c>
      <c r="AV842" s="12" t="s">
        <v>84</v>
      </c>
      <c r="AW842" s="12" t="s">
        <v>146</v>
      </c>
      <c r="AX842" s="12" t="s">
        <v>78</v>
      </c>
      <c r="AY842" s="240" t="s">
        <v>135</v>
      </c>
    </row>
    <row r="843" s="13" customFormat="1">
      <c r="B843" s="241"/>
      <c r="C843" s="242"/>
      <c r="D843" s="231" t="s">
        <v>144</v>
      </c>
      <c r="E843" s="243" t="s">
        <v>1</v>
      </c>
      <c r="F843" s="244" t="s">
        <v>149</v>
      </c>
      <c r="G843" s="242"/>
      <c r="H843" s="245">
        <v>110.865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AT843" s="251" t="s">
        <v>144</v>
      </c>
      <c r="AU843" s="251" t="s">
        <v>84</v>
      </c>
      <c r="AV843" s="13" t="s">
        <v>142</v>
      </c>
      <c r="AW843" s="13" t="s">
        <v>146</v>
      </c>
      <c r="AX843" s="13" t="s">
        <v>21</v>
      </c>
      <c r="AY843" s="251" t="s">
        <v>135</v>
      </c>
    </row>
    <row r="844" s="1" customFormat="1" ht="24" customHeight="1">
      <c r="B844" s="37"/>
      <c r="C844" s="216" t="s">
        <v>1019</v>
      </c>
      <c r="D844" s="216" t="s">
        <v>137</v>
      </c>
      <c r="E844" s="217" t="s">
        <v>1020</v>
      </c>
      <c r="F844" s="218" t="s">
        <v>1021</v>
      </c>
      <c r="G844" s="219" t="s">
        <v>259</v>
      </c>
      <c r="H844" s="220">
        <v>110.865</v>
      </c>
      <c r="I844" s="221"/>
      <c r="J844" s="222">
        <f>ROUND(I844*H844,2)</f>
        <v>0</v>
      </c>
      <c r="K844" s="218" t="s">
        <v>141</v>
      </c>
      <c r="L844" s="42"/>
      <c r="M844" s="223" t="s">
        <v>1</v>
      </c>
      <c r="N844" s="224" t="s">
        <v>44</v>
      </c>
      <c r="O844" s="85"/>
      <c r="P844" s="225">
        <f>O844*H844</f>
        <v>0</v>
      </c>
      <c r="Q844" s="225">
        <v>0.0011100000000000001</v>
      </c>
      <c r="R844" s="225">
        <f>Q844*H844</f>
        <v>0.12306015000000001</v>
      </c>
      <c r="S844" s="225">
        <v>0</v>
      </c>
      <c r="T844" s="226">
        <f>S844*H844</f>
        <v>0</v>
      </c>
      <c r="AR844" s="227" t="s">
        <v>227</v>
      </c>
      <c r="AT844" s="227" t="s">
        <v>137</v>
      </c>
      <c r="AU844" s="227" t="s">
        <v>84</v>
      </c>
      <c r="AY844" s="16" t="s">
        <v>135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6" t="s">
        <v>84</v>
      </c>
      <c r="BK844" s="228">
        <f>ROUND(I844*H844,2)</f>
        <v>0</v>
      </c>
      <c r="BL844" s="16" t="s">
        <v>227</v>
      </c>
      <c r="BM844" s="227" t="s">
        <v>1022</v>
      </c>
    </row>
    <row r="845" s="12" customFormat="1">
      <c r="B845" s="229"/>
      <c r="C845" s="230"/>
      <c r="D845" s="231" t="s">
        <v>144</v>
      </c>
      <c r="E845" s="232" t="s">
        <v>1</v>
      </c>
      <c r="F845" s="233" t="s">
        <v>1018</v>
      </c>
      <c r="G845" s="230"/>
      <c r="H845" s="234">
        <v>110.865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144</v>
      </c>
      <c r="AU845" s="240" t="s">
        <v>84</v>
      </c>
      <c r="AV845" s="12" t="s">
        <v>84</v>
      </c>
      <c r="AW845" s="12" t="s">
        <v>146</v>
      </c>
      <c r="AX845" s="12" t="s">
        <v>78</v>
      </c>
      <c r="AY845" s="240" t="s">
        <v>135</v>
      </c>
    </row>
    <row r="846" s="13" customFormat="1">
      <c r="B846" s="241"/>
      <c r="C846" s="242"/>
      <c r="D846" s="231" t="s">
        <v>144</v>
      </c>
      <c r="E846" s="243" t="s">
        <v>1</v>
      </c>
      <c r="F846" s="244" t="s">
        <v>149</v>
      </c>
      <c r="G846" s="242"/>
      <c r="H846" s="245">
        <v>110.865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AT846" s="251" t="s">
        <v>144</v>
      </c>
      <c r="AU846" s="251" t="s">
        <v>84</v>
      </c>
      <c r="AV846" s="13" t="s">
        <v>142</v>
      </c>
      <c r="AW846" s="13" t="s">
        <v>146</v>
      </c>
      <c r="AX846" s="13" t="s">
        <v>21</v>
      </c>
      <c r="AY846" s="251" t="s">
        <v>135</v>
      </c>
    </row>
    <row r="847" s="1" customFormat="1" ht="24" customHeight="1">
      <c r="B847" s="37"/>
      <c r="C847" s="216" t="s">
        <v>1023</v>
      </c>
      <c r="D847" s="216" t="s">
        <v>137</v>
      </c>
      <c r="E847" s="217" t="s">
        <v>1024</v>
      </c>
      <c r="F847" s="218" t="s">
        <v>1025</v>
      </c>
      <c r="G847" s="219" t="s">
        <v>259</v>
      </c>
      <c r="H847" s="220">
        <v>3.7999999999999998</v>
      </c>
      <c r="I847" s="221"/>
      <c r="J847" s="222">
        <f>ROUND(I847*H847,2)</f>
        <v>0</v>
      </c>
      <c r="K847" s="218" t="s">
        <v>141</v>
      </c>
      <c r="L847" s="42"/>
      <c r="M847" s="223" t="s">
        <v>1</v>
      </c>
      <c r="N847" s="224" t="s">
        <v>44</v>
      </c>
      <c r="O847" s="85"/>
      <c r="P847" s="225">
        <f>O847*H847</f>
        <v>0</v>
      </c>
      <c r="Q847" s="225">
        <v>0.00079000000000000001</v>
      </c>
      <c r="R847" s="225">
        <f>Q847*H847</f>
        <v>0.0030019999999999999</v>
      </c>
      <c r="S847" s="225">
        <v>0</v>
      </c>
      <c r="T847" s="226">
        <f>S847*H847</f>
        <v>0</v>
      </c>
      <c r="AR847" s="227" t="s">
        <v>227</v>
      </c>
      <c r="AT847" s="227" t="s">
        <v>137</v>
      </c>
      <c r="AU847" s="227" t="s">
        <v>84</v>
      </c>
      <c r="AY847" s="16" t="s">
        <v>135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16" t="s">
        <v>84</v>
      </c>
      <c r="BK847" s="228">
        <f>ROUND(I847*H847,2)</f>
        <v>0</v>
      </c>
      <c r="BL847" s="16" t="s">
        <v>227</v>
      </c>
      <c r="BM847" s="227" t="s">
        <v>1026</v>
      </c>
    </row>
    <row r="848" s="12" customFormat="1">
      <c r="B848" s="229"/>
      <c r="C848" s="230"/>
      <c r="D848" s="231" t="s">
        <v>144</v>
      </c>
      <c r="E848" s="232" t="s">
        <v>1</v>
      </c>
      <c r="F848" s="233" t="s">
        <v>1027</v>
      </c>
      <c r="G848" s="230"/>
      <c r="H848" s="234">
        <v>3.7999999999999998</v>
      </c>
      <c r="I848" s="235"/>
      <c r="J848" s="230"/>
      <c r="K848" s="230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144</v>
      </c>
      <c r="AU848" s="240" t="s">
        <v>84</v>
      </c>
      <c r="AV848" s="12" t="s">
        <v>84</v>
      </c>
      <c r="AW848" s="12" t="s">
        <v>146</v>
      </c>
      <c r="AX848" s="12" t="s">
        <v>78</v>
      </c>
      <c r="AY848" s="240" t="s">
        <v>135</v>
      </c>
    </row>
    <row r="849" s="13" customFormat="1">
      <c r="B849" s="241"/>
      <c r="C849" s="242"/>
      <c r="D849" s="231" t="s">
        <v>144</v>
      </c>
      <c r="E849" s="243" t="s">
        <v>1</v>
      </c>
      <c r="F849" s="244" t="s">
        <v>149</v>
      </c>
      <c r="G849" s="242"/>
      <c r="H849" s="245">
        <v>3.7999999999999998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AT849" s="251" t="s">
        <v>144</v>
      </c>
      <c r="AU849" s="251" t="s">
        <v>84</v>
      </c>
      <c r="AV849" s="13" t="s">
        <v>142</v>
      </c>
      <c r="AW849" s="13" t="s">
        <v>146</v>
      </c>
      <c r="AX849" s="13" t="s">
        <v>21</v>
      </c>
      <c r="AY849" s="251" t="s">
        <v>135</v>
      </c>
    </row>
    <row r="850" s="1" customFormat="1" ht="24" customHeight="1">
      <c r="B850" s="37"/>
      <c r="C850" s="216" t="s">
        <v>1028</v>
      </c>
      <c r="D850" s="216" t="s">
        <v>137</v>
      </c>
      <c r="E850" s="217" t="s">
        <v>1029</v>
      </c>
      <c r="F850" s="218" t="s">
        <v>1030</v>
      </c>
      <c r="G850" s="219" t="s">
        <v>259</v>
      </c>
      <c r="H850" s="220">
        <v>55.130000000000003</v>
      </c>
      <c r="I850" s="221"/>
      <c r="J850" s="222">
        <f>ROUND(I850*H850,2)</f>
        <v>0</v>
      </c>
      <c r="K850" s="218" t="s">
        <v>141</v>
      </c>
      <c r="L850" s="42"/>
      <c r="M850" s="223" t="s">
        <v>1</v>
      </c>
      <c r="N850" s="224" t="s">
        <v>44</v>
      </c>
      <c r="O850" s="85"/>
      <c r="P850" s="225">
        <f>O850*H850</f>
        <v>0</v>
      </c>
      <c r="Q850" s="225">
        <v>0.0027799999999999999</v>
      </c>
      <c r="R850" s="225">
        <f>Q850*H850</f>
        <v>0.15326139999999999</v>
      </c>
      <c r="S850" s="225">
        <v>0</v>
      </c>
      <c r="T850" s="226">
        <f>S850*H850</f>
        <v>0</v>
      </c>
      <c r="AR850" s="227" t="s">
        <v>227</v>
      </c>
      <c r="AT850" s="227" t="s">
        <v>137</v>
      </c>
      <c r="AU850" s="227" t="s">
        <v>84</v>
      </c>
      <c r="AY850" s="16" t="s">
        <v>135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16" t="s">
        <v>84</v>
      </c>
      <c r="BK850" s="228">
        <f>ROUND(I850*H850,2)</f>
        <v>0</v>
      </c>
      <c r="BL850" s="16" t="s">
        <v>227</v>
      </c>
      <c r="BM850" s="227" t="s">
        <v>1031</v>
      </c>
    </row>
    <row r="851" s="12" customFormat="1">
      <c r="B851" s="229"/>
      <c r="C851" s="230"/>
      <c r="D851" s="231" t="s">
        <v>144</v>
      </c>
      <c r="E851" s="232" t="s">
        <v>1</v>
      </c>
      <c r="F851" s="233" t="s">
        <v>1032</v>
      </c>
      <c r="G851" s="230"/>
      <c r="H851" s="234">
        <v>55.130000000000003</v>
      </c>
      <c r="I851" s="235"/>
      <c r="J851" s="230"/>
      <c r="K851" s="230"/>
      <c r="L851" s="236"/>
      <c r="M851" s="237"/>
      <c r="N851" s="238"/>
      <c r="O851" s="238"/>
      <c r="P851" s="238"/>
      <c r="Q851" s="238"/>
      <c r="R851" s="238"/>
      <c r="S851" s="238"/>
      <c r="T851" s="239"/>
      <c r="AT851" s="240" t="s">
        <v>144</v>
      </c>
      <c r="AU851" s="240" t="s">
        <v>84</v>
      </c>
      <c r="AV851" s="12" t="s">
        <v>84</v>
      </c>
      <c r="AW851" s="12" t="s">
        <v>146</v>
      </c>
      <c r="AX851" s="12" t="s">
        <v>78</v>
      </c>
      <c r="AY851" s="240" t="s">
        <v>135</v>
      </c>
    </row>
    <row r="852" s="13" customFormat="1">
      <c r="B852" s="241"/>
      <c r="C852" s="242"/>
      <c r="D852" s="231" t="s">
        <v>144</v>
      </c>
      <c r="E852" s="243" t="s">
        <v>1</v>
      </c>
      <c r="F852" s="244" t="s">
        <v>149</v>
      </c>
      <c r="G852" s="242"/>
      <c r="H852" s="245">
        <v>55.130000000000003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AT852" s="251" t="s">
        <v>144</v>
      </c>
      <c r="AU852" s="251" t="s">
        <v>84</v>
      </c>
      <c r="AV852" s="13" t="s">
        <v>142</v>
      </c>
      <c r="AW852" s="13" t="s">
        <v>146</v>
      </c>
      <c r="AX852" s="13" t="s">
        <v>21</v>
      </c>
      <c r="AY852" s="251" t="s">
        <v>135</v>
      </c>
    </row>
    <row r="853" s="1" customFormat="1" ht="24" customHeight="1">
      <c r="B853" s="37"/>
      <c r="C853" s="216" t="s">
        <v>1033</v>
      </c>
      <c r="D853" s="216" t="s">
        <v>137</v>
      </c>
      <c r="E853" s="217" t="s">
        <v>1034</v>
      </c>
      <c r="F853" s="218" t="s">
        <v>1035</v>
      </c>
      <c r="G853" s="219" t="s">
        <v>140</v>
      </c>
      <c r="H853" s="220">
        <v>293.71600000000001</v>
      </c>
      <c r="I853" s="221"/>
      <c r="J853" s="222">
        <f>ROUND(I853*H853,2)</f>
        <v>0</v>
      </c>
      <c r="K853" s="218" t="s">
        <v>1</v>
      </c>
      <c r="L853" s="42"/>
      <c r="M853" s="223" t="s">
        <v>1</v>
      </c>
      <c r="N853" s="224" t="s">
        <v>44</v>
      </c>
      <c r="O853" s="85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AR853" s="227" t="s">
        <v>227</v>
      </c>
      <c r="AT853" s="227" t="s">
        <v>137</v>
      </c>
      <c r="AU853" s="227" t="s">
        <v>84</v>
      </c>
      <c r="AY853" s="16" t="s">
        <v>135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6" t="s">
        <v>84</v>
      </c>
      <c r="BK853" s="228">
        <f>ROUND(I853*H853,2)</f>
        <v>0</v>
      </c>
      <c r="BL853" s="16" t="s">
        <v>227</v>
      </c>
      <c r="BM853" s="227" t="s">
        <v>1036</v>
      </c>
    </row>
    <row r="854" s="12" customFormat="1">
      <c r="B854" s="229"/>
      <c r="C854" s="230"/>
      <c r="D854" s="231" t="s">
        <v>144</v>
      </c>
      <c r="E854" s="232" t="s">
        <v>1</v>
      </c>
      <c r="F854" s="233" t="s">
        <v>971</v>
      </c>
      <c r="G854" s="230"/>
      <c r="H854" s="234">
        <v>125.11</v>
      </c>
      <c r="I854" s="235"/>
      <c r="J854" s="230"/>
      <c r="K854" s="230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144</v>
      </c>
      <c r="AU854" s="240" t="s">
        <v>84</v>
      </c>
      <c r="AV854" s="12" t="s">
        <v>84</v>
      </c>
      <c r="AW854" s="12" t="s">
        <v>146</v>
      </c>
      <c r="AX854" s="12" t="s">
        <v>78</v>
      </c>
      <c r="AY854" s="240" t="s">
        <v>135</v>
      </c>
    </row>
    <row r="855" s="12" customFormat="1">
      <c r="B855" s="229"/>
      <c r="C855" s="230"/>
      <c r="D855" s="231" t="s">
        <v>144</v>
      </c>
      <c r="E855" s="232" t="s">
        <v>1</v>
      </c>
      <c r="F855" s="233" t="s">
        <v>972</v>
      </c>
      <c r="G855" s="230"/>
      <c r="H855" s="234">
        <v>168.606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AT855" s="240" t="s">
        <v>144</v>
      </c>
      <c r="AU855" s="240" t="s">
        <v>84</v>
      </c>
      <c r="AV855" s="12" t="s">
        <v>84</v>
      </c>
      <c r="AW855" s="12" t="s">
        <v>146</v>
      </c>
      <c r="AX855" s="12" t="s">
        <v>78</v>
      </c>
      <c r="AY855" s="240" t="s">
        <v>135</v>
      </c>
    </row>
    <row r="856" s="13" customFormat="1">
      <c r="B856" s="241"/>
      <c r="C856" s="242"/>
      <c r="D856" s="231" t="s">
        <v>144</v>
      </c>
      <c r="E856" s="243" t="s">
        <v>1</v>
      </c>
      <c r="F856" s="244" t="s">
        <v>149</v>
      </c>
      <c r="G856" s="242"/>
      <c r="H856" s="245">
        <v>293.71600000000001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AT856" s="251" t="s">
        <v>144</v>
      </c>
      <c r="AU856" s="251" t="s">
        <v>84</v>
      </c>
      <c r="AV856" s="13" t="s">
        <v>142</v>
      </c>
      <c r="AW856" s="13" t="s">
        <v>146</v>
      </c>
      <c r="AX856" s="13" t="s">
        <v>21</v>
      </c>
      <c r="AY856" s="251" t="s">
        <v>135</v>
      </c>
    </row>
    <row r="857" s="1" customFormat="1" ht="16.5" customHeight="1">
      <c r="B857" s="37"/>
      <c r="C857" s="262" t="s">
        <v>1037</v>
      </c>
      <c r="D857" s="262" t="s">
        <v>205</v>
      </c>
      <c r="E857" s="263" t="s">
        <v>1038</v>
      </c>
      <c r="F857" s="264" t="s">
        <v>1039</v>
      </c>
      <c r="G857" s="265" t="s">
        <v>140</v>
      </c>
      <c r="H857" s="266">
        <v>293.71600000000001</v>
      </c>
      <c r="I857" s="267"/>
      <c r="J857" s="268">
        <f>ROUND(I857*H857,2)</f>
        <v>0</v>
      </c>
      <c r="K857" s="264" t="s">
        <v>141</v>
      </c>
      <c r="L857" s="269"/>
      <c r="M857" s="270" t="s">
        <v>1</v>
      </c>
      <c r="N857" s="271" t="s">
        <v>44</v>
      </c>
      <c r="O857" s="85"/>
      <c r="P857" s="225">
        <f>O857*H857</f>
        <v>0</v>
      </c>
      <c r="Q857" s="225">
        <v>0.00029999999999999997</v>
      </c>
      <c r="R857" s="225">
        <f>Q857*H857</f>
        <v>0.088114799999999993</v>
      </c>
      <c r="S857" s="225">
        <v>0</v>
      </c>
      <c r="T857" s="226">
        <f>S857*H857</f>
        <v>0</v>
      </c>
      <c r="AR857" s="227" t="s">
        <v>336</v>
      </c>
      <c r="AT857" s="227" t="s">
        <v>205</v>
      </c>
      <c r="AU857" s="227" t="s">
        <v>84</v>
      </c>
      <c r="AY857" s="16" t="s">
        <v>135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16" t="s">
        <v>84</v>
      </c>
      <c r="BK857" s="228">
        <f>ROUND(I857*H857,2)</f>
        <v>0</v>
      </c>
      <c r="BL857" s="16" t="s">
        <v>227</v>
      </c>
      <c r="BM857" s="227" t="s">
        <v>1040</v>
      </c>
    </row>
    <row r="858" s="12" customFormat="1">
      <c r="B858" s="229"/>
      <c r="C858" s="230"/>
      <c r="D858" s="231" t="s">
        <v>144</v>
      </c>
      <c r="E858" s="232" t="s">
        <v>1</v>
      </c>
      <c r="F858" s="233" t="s">
        <v>971</v>
      </c>
      <c r="G858" s="230"/>
      <c r="H858" s="234">
        <v>125.11</v>
      </c>
      <c r="I858" s="235"/>
      <c r="J858" s="230"/>
      <c r="K858" s="230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144</v>
      </c>
      <c r="AU858" s="240" t="s">
        <v>84</v>
      </c>
      <c r="AV858" s="12" t="s">
        <v>84</v>
      </c>
      <c r="AW858" s="12" t="s">
        <v>146</v>
      </c>
      <c r="AX858" s="12" t="s">
        <v>78</v>
      </c>
      <c r="AY858" s="240" t="s">
        <v>135</v>
      </c>
    </row>
    <row r="859" s="12" customFormat="1">
      <c r="B859" s="229"/>
      <c r="C859" s="230"/>
      <c r="D859" s="231" t="s">
        <v>144</v>
      </c>
      <c r="E859" s="232" t="s">
        <v>1</v>
      </c>
      <c r="F859" s="233" t="s">
        <v>972</v>
      </c>
      <c r="G859" s="230"/>
      <c r="H859" s="234">
        <v>168.606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144</v>
      </c>
      <c r="AU859" s="240" t="s">
        <v>84</v>
      </c>
      <c r="AV859" s="12" t="s">
        <v>84</v>
      </c>
      <c r="AW859" s="12" t="s">
        <v>146</v>
      </c>
      <c r="AX859" s="12" t="s">
        <v>78</v>
      </c>
      <c r="AY859" s="240" t="s">
        <v>135</v>
      </c>
    </row>
    <row r="860" s="13" customFormat="1">
      <c r="B860" s="241"/>
      <c r="C860" s="242"/>
      <c r="D860" s="231" t="s">
        <v>144</v>
      </c>
      <c r="E860" s="243" t="s">
        <v>1</v>
      </c>
      <c r="F860" s="244" t="s">
        <v>149</v>
      </c>
      <c r="G860" s="242"/>
      <c r="H860" s="245">
        <v>293.71600000000001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AT860" s="251" t="s">
        <v>144</v>
      </c>
      <c r="AU860" s="251" t="s">
        <v>84</v>
      </c>
      <c r="AV860" s="13" t="s">
        <v>142</v>
      </c>
      <c r="AW860" s="13" t="s">
        <v>146</v>
      </c>
      <c r="AX860" s="13" t="s">
        <v>21</v>
      </c>
      <c r="AY860" s="251" t="s">
        <v>135</v>
      </c>
    </row>
    <row r="861" s="1" customFormat="1" ht="16.5" customHeight="1">
      <c r="B861" s="37"/>
      <c r="C861" s="216" t="s">
        <v>1041</v>
      </c>
      <c r="D861" s="216" t="s">
        <v>137</v>
      </c>
      <c r="E861" s="217" t="s">
        <v>1042</v>
      </c>
      <c r="F861" s="218" t="s">
        <v>1043</v>
      </c>
      <c r="G861" s="219" t="s">
        <v>259</v>
      </c>
      <c r="H861" s="220">
        <v>3</v>
      </c>
      <c r="I861" s="221"/>
      <c r="J861" s="222">
        <f>ROUND(I861*H861,2)</f>
        <v>0</v>
      </c>
      <c r="K861" s="218" t="s">
        <v>1</v>
      </c>
      <c r="L861" s="42"/>
      <c r="M861" s="223" t="s">
        <v>1</v>
      </c>
      <c r="N861" s="224" t="s">
        <v>44</v>
      </c>
      <c r="O861" s="85"/>
      <c r="P861" s="225">
        <f>O861*H861</f>
        <v>0</v>
      </c>
      <c r="Q861" s="225">
        <v>0</v>
      </c>
      <c r="R861" s="225">
        <f>Q861*H861</f>
        <v>0</v>
      </c>
      <c r="S861" s="225">
        <v>0</v>
      </c>
      <c r="T861" s="226">
        <f>S861*H861</f>
        <v>0</v>
      </c>
      <c r="AR861" s="227" t="s">
        <v>227</v>
      </c>
      <c r="AT861" s="227" t="s">
        <v>137</v>
      </c>
      <c r="AU861" s="227" t="s">
        <v>84</v>
      </c>
      <c r="AY861" s="16" t="s">
        <v>135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16" t="s">
        <v>84</v>
      </c>
      <c r="BK861" s="228">
        <f>ROUND(I861*H861,2)</f>
        <v>0</v>
      </c>
      <c r="BL861" s="16" t="s">
        <v>227</v>
      </c>
      <c r="BM861" s="227" t="s">
        <v>1044</v>
      </c>
    </row>
    <row r="862" s="12" customFormat="1">
      <c r="B862" s="229"/>
      <c r="C862" s="230"/>
      <c r="D862" s="231" t="s">
        <v>144</v>
      </c>
      <c r="E862" s="232" t="s">
        <v>1</v>
      </c>
      <c r="F862" s="233" t="s">
        <v>1045</v>
      </c>
      <c r="G862" s="230"/>
      <c r="H862" s="234">
        <v>3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AT862" s="240" t="s">
        <v>144</v>
      </c>
      <c r="AU862" s="240" t="s">
        <v>84</v>
      </c>
      <c r="AV862" s="12" t="s">
        <v>84</v>
      </c>
      <c r="AW862" s="12" t="s">
        <v>146</v>
      </c>
      <c r="AX862" s="12" t="s">
        <v>78</v>
      </c>
      <c r="AY862" s="240" t="s">
        <v>135</v>
      </c>
    </row>
    <row r="863" s="13" customFormat="1">
      <c r="B863" s="241"/>
      <c r="C863" s="242"/>
      <c r="D863" s="231" t="s">
        <v>144</v>
      </c>
      <c r="E863" s="243" t="s">
        <v>1</v>
      </c>
      <c r="F863" s="244" t="s">
        <v>149</v>
      </c>
      <c r="G863" s="242"/>
      <c r="H863" s="245">
        <v>3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AT863" s="251" t="s">
        <v>144</v>
      </c>
      <c r="AU863" s="251" t="s">
        <v>84</v>
      </c>
      <c r="AV863" s="13" t="s">
        <v>142</v>
      </c>
      <c r="AW863" s="13" t="s">
        <v>146</v>
      </c>
      <c r="AX863" s="13" t="s">
        <v>21</v>
      </c>
      <c r="AY863" s="251" t="s">
        <v>135</v>
      </c>
    </row>
    <row r="864" s="1" customFormat="1" ht="24" customHeight="1">
      <c r="B864" s="37"/>
      <c r="C864" s="216" t="s">
        <v>1046</v>
      </c>
      <c r="D864" s="216" t="s">
        <v>137</v>
      </c>
      <c r="E864" s="217" t="s">
        <v>1047</v>
      </c>
      <c r="F864" s="218" t="s">
        <v>1048</v>
      </c>
      <c r="G864" s="219" t="s">
        <v>259</v>
      </c>
      <c r="H864" s="220">
        <v>4</v>
      </c>
      <c r="I864" s="221"/>
      <c r="J864" s="222">
        <f>ROUND(I864*H864,2)</f>
        <v>0</v>
      </c>
      <c r="K864" s="218" t="s">
        <v>1</v>
      </c>
      <c r="L864" s="42"/>
      <c r="M864" s="223" t="s">
        <v>1</v>
      </c>
      <c r="N864" s="224" t="s">
        <v>44</v>
      </c>
      <c r="O864" s="85"/>
      <c r="P864" s="225">
        <f>O864*H864</f>
        <v>0</v>
      </c>
      <c r="Q864" s="225">
        <v>0</v>
      </c>
      <c r="R864" s="225">
        <f>Q864*H864</f>
        <v>0</v>
      </c>
      <c r="S864" s="225">
        <v>0</v>
      </c>
      <c r="T864" s="226">
        <f>S864*H864</f>
        <v>0</v>
      </c>
      <c r="AR864" s="227" t="s">
        <v>227</v>
      </c>
      <c r="AT864" s="227" t="s">
        <v>137</v>
      </c>
      <c r="AU864" s="227" t="s">
        <v>84</v>
      </c>
      <c r="AY864" s="16" t="s">
        <v>135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16" t="s">
        <v>84</v>
      </c>
      <c r="BK864" s="228">
        <f>ROUND(I864*H864,2)</f>
        <v>0</v>
      </c>
      <c r="BL864" s="16" t="s">
        <v>227</v>
      </c>
      <c r="BM864" s="227" t="s">
        <v>1049</v>
      </c>
    </row>
    <row r="865" s="12" customFormat="1">
      <c r="B865" s="229"/>
      <c r="C865" s="230"/>
      <c r="D865" s="231" t="s">
        <v>144</v>
      </c>
      <c r="E865" s="232" t="s">
        <v>1</v>
      </c>
      <c r="F865" s="233" t="s">
        <v>1050</v>
      </c>
      <c r="G865" s="230"/>
      <c r="H865" s="234">
        <v>4</v>
      </c>
      <c r="I865" s="235"/>
      <c r="J865" s="230"/>
      <c r="K865" s="230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144</v>
      </c>
      <c r="AU865" s="240" t="s">
        <v>84</v>
      </c>
      <c r="AV865" s="12" t="s">
        <v>84</v>
      </c>
      <c r="AW865" s="12" t="s">
        <v>146</v>
      </c>
      <c r="AX865" s="12" t="s">
        <v>78</v>
      </c>
      <c r="AY865" s="240" t="s">
        <v>135</v>
      </c>
    </row>
    <row r="866" s="13" customFormat="1">
      <c r="B866" s="241"/>
      <c r="C866" s="242"/>
      <c r="D866" s="231" t="s">
        <v>144</v>
      </c>
      <c r="E866" s="243" t="s">
        <v>1</v>
      </c>
      <c r="F866" s="244" t="s">
        <v>149</v>
      </c>
      <c r="G866" s="242"/>
      <c r="H866" s="245">
        <v>4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AT866" s="251" t="s">
        <v>144</v>
      </c>
      <c r="AU866" s="251" t="s">
        <v>84</v>
      </c>
      <c r="AV866" s="13" t="s">
        <v>142</v>
      </c>
      <c r="AW866" s="13" t="s">
        <v>146</v>
      </c>
      <c r="AX866" s="13" t="s">
        <v>21</v>
      </c>
      <c r="AY866" s="251" t="s">
        <v>135</v>
      </c>
    </row>
    <row r="867" s="1" customFormat="1" ht="24" customHeight="1">
      <c r="B867" s="37"/>
      <c r="C867" s="216" t="s">
        <v>1051</v>
      </c>
      <c r="D867" s="216" t="s">
        <v>137</v>
      </c>
      <c r="E867" s="217" t="s">
        <v>1052</v>
      </c>
      <c r="F867" s="218" t="s">
        <v>1053</v>
      </c>
      <c r="G867" s="219" t="s">
        <v>259</v>
      </c>
      <c r="H867" s="220">
        <v>5</v>
      </c>
      <c r="I867" s="221"/>
      <c r="J867" s="222">
        <f>ROUND(I867*H867,2)</f>
        <v>0</v>
      </c>
      <c r="K867" s="218" t="s">
        <v>1</v>
      </c>
      <c r="L867" s="42"/>
      <c r="M867" s="223" t="s">
        <v>1</v>
      </c>
      <c r="N867" s="224" t="s">
        <v>44</v>
      </c>
      <c r="O867" s="85"/>
      <c r="P867" s="225">
        <f>O867*H867</f>
        <v>0</v>
      </c>
      <c r="Q867" s="225">
        <v>0</v>
      </c>
      <c r="R867" s="225">
        <f>Q867*H867</f>
        <v>0</v>
      </c>
      <c r="S867" s="225">
        <v>0</v>
      </c>
      <c r="T867" s="226">
        <f>S867*H867</f>
        <v>0</v>
      </c>
      <c r="AR867" s="227" t="s">
        <v>227</v>
      </c>
      <c r="AT867" s="227" t="s">
        <v>137</v>
      </c>
      <c r="AU867" s="227" t="s">
        <v>84</v>
      </c>
      <c r="AY867" s="16" t="s">
        <v>135</v>
      </c>
      <c r="BE867" s="228">
        <f>IF(N867="základní",J867,0)</f>
        <v>0</v>
      </c>
      <c r="BF867" s="228">
        <f>IF(N867="snížená",J867,0)</f>
        <v>0</v>
      </c>
      <c r="BG867" s="228">
        <f>IF(N867="zákl. přenesená",J867,0)</f>
        <v>0</v>
      </c>
      <c r="BH867" s="228">
        <f>IF(N867="sníž. přenesená",J867,0)</f>
        <v>0</v>
      </c>
      <c r="BI867" s="228">
        <f>IF(N867="nulová",J867,0)</f>
        <v>0</v>
      </c>
      <c r="BJ867" s="16" t="s">
        <v>84</v>
      </c>
      <c r="BK867" s="228">
        <f>ROUND(I867*H867,2)</f>
        <v>0</v>
      </c>
      <c r="BL867" s="16" t="s">
        <v>227</v>
      </c>
      <c r="BM867" s="227" t="s">
        <v>1054</v>
      </c>
    </row>
    <row r="868" s="12" customFormat="1">
      <c r="B868" s="229"/>
      <c r="C868" s="230"/>
      <c r="D868" s="231" t="s">
        <v>144</v>
      </c>
      <c r="E868" s="232" t="s">
        <v>1</v>
      </c>
      <c r="F868" s="233" t="s">
        <v>170</v>
      </c>
      <c r="G868" s="230"/>
      <c r="H868" s="234">
        <v>5</v>
      </c>
      <c r="I868" s="235"/>
      <c r="J868" s="230"/>
      <c r="K868" s="230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144</v>
      </c>
      <c r="AU868" s="240" t="s">
        <v>84</v>
      </c>
      <c r="AV868" s="12" t="s">
        <v>84</v>
      </c>
      <c r="AW868" s="12" t="s">
        <v>146</v>
      </c>
      <c r="AX868" s="12" t="s">
        <v>78</v>
      </c>
      <c r="AY868" s="240" t="s">
        <v>135</v>
      </c>
    </row>
    <row r="869" s="13" customFormat="1">
      <c r="B869" s="241"/>
      <c r="C869" s="242"/>
      <c r="D869" s="231" t="s">
        <v>144</v>
      </c>
      <c r="E869" s="243" t="s">
        <v>1</v>
      </c>
      <c r="F869" s="244" t="s">
        <v>149</v>
      </c>
      <c r="G869" s="242"/>
      <c r="H869" s="245">
        <v>5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AT869" s="251" t="s">
        <v>144</v>
      </c>
      <c r="AU869" s="251" t="s">
        <v>84</v>
      </c>
      <c r="AV869" s="13" t="s">
        <v>142</v>
      </c>
      <c r="AW869" s="13" t="s">
        <v>146</v>
      </c>
      <c r="AX869" s="13" t="s">
        <v>21</v>
      </c>
      <c r="AY869" s="251" t="s">
        <v>135</v>
      </c>
    </row>
    <row r="870" s="1" customFormat="1" ht="24" customHeight="1">
      <c r="B870" s="37"/>
      <c r="C870" s="216" t="s">
        <v>1055</v>
      </c>
      <c r="D870" s="216" t="s">
        <v>137</v>
      </c>
      <c r="E870" s="217" t="s">
        <v>1056</v>
      </c>
      <c r="F870" s="218" t="s">
        <v>1053</v>
      </c>
      <c r="G870" s="219" t="s">
        <v>259</v>
      </c>
      <c r="H870" s="220">
        <v>19</v>
      </c>
      <c r="I870" s="221"/>
      <c r="J870" s="222">
        <f>ROUND(I870*H870,2)</f>
        <v>0</v>
      </c>
      <c r="K870" s="218" t="s">
        <v>1</v>
      </c>
      <c r="L870" s="42"/>
      <c r="M870" s="223" t="s">
        <v>1</v>
      </c>
      <c r="N870" s="224" t="s">
        <v>44</v>
      </c>
      <c r="O870" s="85"/>
      <c r="P870" s="225">
        <f>O870*H870</f>
        <v>0</v>
      </c>
      <c r="Q870" s="225">
        <v>0</v>
      </c>
      <c r="R870" s="225">
        <f>Q870*H870</f>
        <v>0</v>
      </c>
      <c r="S870" s="225">
        <v>0</v>
      </c>
      <c r="T870" s="226">
        <f>S870*H870</f>
        <v>0</v>
      </c>
      <c r="AR870" s="227" t="s">
        <v>1057</v>
      </c>
      <c r="AT870" s="227" t="s">
        <v>137</v>
      </c>
      <c r="AU870" s="227" t="s">
        <v>84</v>
      </c>
      <c r="AY870" s="16" t="s">
        <v>135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16" t="s">
        <v>84</v>
      </c>
      <c r="BK870" s="228">
        <f>ROUND(I870*H870,2)</f>
        <v>0</v>
      </c>
      <c r="BL870" s="16" t="s">
        <v>1057</v>
      </c>
      <c r="BM870" s="227" t="s">
        <v>1058</v>
      </c>
    </row>
    <row r="871" s="12" customFormat="1">
      <c r="B871" s="229"/>
      <c r="C871" s="230"/>
      <c r="D871" s="231" t="s">
        <v>144</v>
      </c>
      <c r="E871" s="232" t="s">
        <v>1</v>
      </c>
      <c r="F871" s="233" t="s">
        <v>248</v>
      </c>
      <c r="G871" s="230"/>
      <c r="H871" s="234">
        <v>19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144</v>
      </c>
      <c r="AU871" s="240" t="s">
        <v>84</v>
      </c>
      <c r="AV871" s="12" t="s">
        <v>84</v>
      </c>
      <c r="AW871" s="12" t="s">
        <v>146</v>
      </c>
      <c r="AX871" s="12" t="s">
        <v>78</v>
      </c>
      <c r="AY871" s="240" t="s">
        <v>135</v>
      </c>
    </row>
    <row r="872" s="13" customFormat="1">
      <c r="B872" s="241"/>
      <c r="C872" s="242"/>
      <c r="D872" s="231" t="s">
        <v>144</v>
      </c>
      <c r="E872" s="243" t="s">
        <v>1</v>
      </c>
      <c r="F872" s="244" t="s">
        <v>149</v>
      </c>
      <c r="G872" s="242"/>
      <c r="H872" s="245">
        <v>19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AT872" s="251" t="s">
        <v>144</v>
      </c>
      <c r="AU872" s="251" t="s">
        <v>84</v>
      </c>
      <c r="AV872" s="13" t="s">
        <v>142</v>
      </c>
      <c r="AW872" s="13" t="s">
        <v>146</v>
      </c>
      <c r="AX872" s="13" t="s">
        <v>21</v>
      </c>
      <c r="AY872" s="251" t="s">
        <v>135</v>
      </c>
    </row>
    <row r="873" s="1" customFormat="1" ht="24" customHeight="1">
      <c r="B873" s="37"/>
      <c r="C873" s="216" t="s">
        <v>1059</v>
      </c>
      <c r="D873" s="216" t="s">
        <v>137</v>
      </c>
      <c r="E873" s="217" t="s">
        <v>1060</v>
      </c>
      <c r="F873" s="218" t="s">
        <v>1061</v>
      </c>
      <c r="G873" s="219" t="s">
        <v>140</v>
      </c>
      <c r="H873" s="220">
        <v>73.760000000000005</v>
      </c>
      <c r="I873" s="221"/>
      <c r="J873" s="222">
        <f>ROUND(I873*H873,2)</f>
        <v>0</v>
      </c>
      <c r="K873" s="218" t="s">
        <v>1</v>
      </c>
      <c r="L873" s="42"/>
      <c r="M873" s="223" t="s">
        <v>1</v>
      </c>
      <c r="N873" s="224" t="s">
        <v>44</v>
      </c>
      <c r="O873" s="85"/>
      <c r="P873" s="225">
        <f>O873*H873</f>
        <v>0</v>
      </c>
      <c r="Q873" s="225">
        <v>6.0000000000000002E-05</v>
      </c>
      <c r="R873" s="225">
        <f>Q873*H873</f>
        <v>0.0044256</v>
      </c>
      <c r="S873" s="225">
        <v>0</v>
      </c>
      <c r="T873" s="226">
        <f>S873*H873</f>
        <v>0</v>
      </c>
      <c r="AR873" s="227" t="s">
        <v>227</v>
      </c>
      <c r="AT873" s="227" t="s">
        <v>137</v>
      </c>
      <c r="AU873" s="227" t="s">
        <v>84</v>
      </c>
      <c r="AY873" s="16" t="s">
        <v>135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16" t="s">
        <v>84</v>
      </c>
      <c r="BK873" s="228">
        <f>ROUND(I873*H873,2)</f>
        <v>0</v>
      </c>
      <c r="BL873" s="16" t="s">
        <v>227</v>
      </c>
      <c r="BM873" s="227" t="s">
        <v>1062</v>
      </c>
    </row>
    <row r="874" s="12" customFormat="1">
      <c r="B874" s="229"/>
      <c r="C874" s="230"/>
      <c r="D874" s="231" t="s">
        <v>144</v>
      </c>
      <c r="E874" s="232" t="s">
        <v>1</v>
      </c>
      <c r="F874" s="233" t="s">
        <v>1063</v>
      </c>
      <c r="G874" s="230"/>
      <c r="H874" s="234">
        <v>34.350000000000001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144</v>
      </c>
      <c r="AU874" s="240" t="s">
        <v>84</v>
      </c>
      <c r="AV874" s="12" t="s">
        <v>84</v>
      </c>
      <c r="AW874" s="12" t="s">
        <v>146</v>
      </c>
      <c r="AX874" s="12" t="s">
        <v>78</v>
      </c>
      <c r="AY874" s="240" t="s">
        <v>135</v>
      </c>
    </row>
    <row r="875" s="12" customFormat="1">
      <c r="B875" s="229"/>
      <c r="C875" s="230"/>
      <c r="D875" s="231" t="s">
        <v>144</v>
      </c>
      <c r="E875" s="232" t="s">
        <v>1</v>
      </c>
      <c r="F875" s="233" t="s">
        <v>1064</v>
      </c>
      <c r="G875" s="230"/>
      <c r="H875" s="234">
        <v>39.409999999999997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144</v>
      </c>
      <c r="AU875" s="240" t="s">
        <v>84</v>
      </c>
      <c r="AV875" s="12" t="s">
        <v>84</v>
      </c>
      <c r="AW875" s="12" t="s">
        <v>146</v>
      </c>
      <c r="AX875" s="12" t="s">
        <v>78</v>
      </c>
      <c r="AY875" s="240" t="s">
        <v>135</v>
      </c>
    </row>
    <row r="876" s="13" customFormat="1">
      <c r="B876" s="241"/>
      <c r="C876" s="242"/>
      <c r="D876" s="231" t="s">
        <v>144</v>
      </c>
      <c r="E876" s="243" t="s">
        <v>1</v>
      </c>
      <c r="F876" s="244" t="s">
        <v>149</v>
      </c>
      <c r="G876" s="242"/>
      <c r="H876" s="245">
        <v>73.760000000000005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AT876" s="251" t="s">
        <v>144</v>
      </c>
      <c r="AU876" s="251" t="s">
        <v>84</v>
      </c>
      <c r="AV876" s="13" t="s">
        <v>142</v>
      </c>
      <c r="AW876" s="13" t="s">
        <v>146</v>
      </c>
      <c r="AX876" s="13" t="s">
        <v>21</v>
      </c>
      <c r="AY876" s="251" t="s">
        <v>135</v>
      </c>
    </row>
    <row r="877" s="1" customFormat="1" ht="24" customHeight="1">
      <c r="B877" s="37"/>
      <c r="C877" s="262" t="s">
        <v>1065</v>
      </c>
      <c r="D877" s="262" t="s">
        <v>205</v>
      </c>
      <c r="E877" s="263" t="s">
        <v>1066</v>
      </c>
      <c r="F877" s="264" t="s">
        <v>1067</v>
      </c>
      <c r="G877" s="265" t="s">
        <v>140</v>
      </c>
      <c r="H877" s="266">
        <v>81.135999999999996</v>
      </c>
      <c r="I877" s="267"/>
      <c r="J877" s="268">
        <f>ROUND(I877*H877,2)</f>
        <v>0</v>
      </c>
      <c r="K877" s="264" t="s">
        <v>141</v>
      </c>
      <c r="L877" s="269"/>
      <c r="M877" s="270" t="s">
        <v>1</v>
      </c>
      <c r="N877" s="271" t="s">
        <v>44</v>
      </c>
      <c r="O877" s="85"/>
      <c r="P877" s="225">
        <f>O877*H877</f>
        <v>0</v>
      </c>
      <c r="Q877" s="225">
        <v>0.0061999999999999998</v>
      </c>
      <c r="R877" s="225">
        <f>Q877*H877</f>
        <v>0.50304319999999991</v>
      </c>
      <c r="S877" s="225">
        <v>0</v>
      </c>
      <c r="T877" s="226">
        <f>S877*H877</f>
        <v>0</v>
      </c>
      <c r="AR877" s="227" t="s">
        <v>336</v>
      </c>
      <c r="AT877" s="227" t="s">
        <v>205</v>
      </c>
      <c r="AU877" s="227" t="s">
        <v>84</v>
      </c>
      <c r="AY877" s="16" t="s">
        <v>135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16" t="s">
        <v>84</v>
      </c>
      <c r="BK877" s="228">
        <f>ROUND(I877*H877,2)</f>
        <v>0</v>
      </c>
      <c r="BL877" s="16" t="s">
        <v>227</v>
      </c>
      <c r="BM877" s="227" t="s">
        <v>1068</v>
      </c>
    </row>
    <row r="878" s="12" customFormat="1">
      <c r="B878" s="229"/>
      <c r="C878" s="230"/>
      <c r="D878" s="231" t="s">
        <v>144</v>
      </c>
      <c r="E878" s="232" t="s">
        <v>1</v>
      </c>
      <c r="F878" s="233" t="s">
        <v>1063</v>
      </c>
      <c r="G878" s="230"/>
      <c r="H878" s="234">
        <v>34.350000000000001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AT878" s="240" t="s">
        <v>144</v>
      </c>
      <c r="AU878" s="240" t="s">
        <v>84</v>
      </c>
      <c r="AV878" s="12" t="s">
        <v>84</v>
      </c>
      <c r="AW878" s="12" t="s">
        <v>146</v>
      </c>
      <c r="AX878" s="12" t="s">
        <v>78</v>
      </c>
      <c r="AY878" s="240" t="s">
        <v>135</v>
      </c>
    </row>
    <row r="879" s="12" customFormat="1">
      <c r="B879" s="229"/>
      <c r="C879" s="230"/>
      <c r="D879" s="231" t="s">
        <v>144</v>
      </c>
      <c r="E879" s="232" t="s">
        <v>1</v>
      </c>
      <c r="F879" s="233" t="s">
        <v>1064</v>
      </c>
      <c r="G879" s="230"/>
      <c r="H879" s="234">
        <v>39.409999999999997</v>
      </c>
      <c r="I879" s="235"/>
      <c r="J879" s="230"/>
      <c r="K879" s="230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144</v>
      </c>
      <c r="AU879" s="240" t="s">
        <v>84</v>
      </c>
      <c r="AV879" s="12" t="s">
        <v>84</v>
      </c>
      <c r="AW879" s="12" t="s">
        <v>146</v>
      </c>
      <c r="AX879" s="12" t="s">
        <v>78</v>
      </c>
      <c r="AY879" s="240" t="s">
        <v>135</v>
      </c>
    </row>
    <row r="880" s="13" customFormat="1">
      <c r="B880" s="241"/>
      <c r="C880" s="242"/>
      <c r="D880" s="231" t="s">
        <v>144</v>
      </c>
      <c r="E880" s="243" t="s">
        <v>1</v>
      </c>
      <c r="F880" s="244" t="s">
        <v>149</v>
      </c>
      <c r="G880" s="242"/>
      <c r="H880" s="245">
        <v>73.760000000000005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AT880" s="251" t="s">
        <v>144</v>
      </c>
      <c r="AU880" s="251" t="s">
        <v>84</v>
      </c>
      <c r="AV880" s="13" t="s">
        <v>142</v>
      </c>
      <c r="AW880" s="13" t="s">
        <v>146</v>
      </c>
      <c r="AX880" s="13" t="s">
        <v>21</v>
      </c>
      <c r="AY880" s="251" t="s">
        <v>135</v>
      </c>
    </row>
    <row r="881" s="12" customFormat="1">
      <c r="B881" s="229"/>
      <c r="C881" s="230"/>
      <c r="D881" s="231" t="s">
        <v>144</v>
      </c>
      <c r="E881" s="230"/>
      <c r="F881" s="233" t="s">
        <v>1069</v>
      </c>
      <c r="G881" s="230"/>
      <c r="H881" s="234">
        <v>81.135999999999996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144</v>
      </c>
      <c r="AU881" s="240" t="s">
        <v>84</v>
      </c>
      <c r="AV881" s="12" t="s">
        <v>84</v>
      </c>
      <c r="AW881" s="12" t="s">
        <v>4</v>
      </c>
      <c r="AX881" s="12" t="s">
        <v>21</v>
      </c>
      <c r="AY881" s="240" t="s">
        <v>135</v>
      </c>
    </row>
    <row r="882" s="1" customFormat="1" ht="24" customHeight="1">
      <c r="B882" s="37"/>
      <c r="C882" s="216" t="s">
        <v>1070</v>
      </c>
      <c r="D882" s="216" t="s">
        <v>137</v>
      </c>
      <c r="E882" s="217" t="s">
        <v>1071</v>
      </c>
      <c r="F882" s="218" t="s">
        <v>1072</v>
      </c>
      <c r="G882" s="219" t="s">
        <v>194</v>
      </c>
      <c r="H882" s="220">
        <v>1.72</v>
      </c>
      <c r="I882" s="221"/>
      <c r="J882" s="222">
        <f>ROUND(I882*H882,2)</f>
        <v>0</v>
      </c>
      <c r="K882" s="218" t="s">
        <v>1</v>
      </c>
      <c r="L882" s="42"/>
      <c r="M882" s="223" t="s">
        <v>1</v>
      </c>
      <c r="N882" s="224" t="s">
        <v>44</v>
      </c>
      <c r="O882" s="85"/>
      <c r="P882" s="225">
        <f>O882*H882</f>
        <v>0</v>
      </c>
      <c r="Q882" s="225">
        <v>0</v>
      </c>
      <c r="R882" s="225">
        <f>Q882*H882</f>
        <v>0</v>
      </c>
      <c r="S882" s="225">
        <v>0</v>
      </c>
      <c r="T882" s="226">
        <f>S882*H882</f>
        <v>0</v>
      </c>
      <c r="AR882" s="227" t="s">
        <v>227</v>
      </c>
      <c r="AT882" s="227" t="s">
        <v>137</v>
      </c>
      <c r="AU882" s="227" t="s">
        <v>84</v>
      </c>
      <c r="AY882" s="16" t="s">
        <v>135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6" t="s">
        <v>84</v>
      </c>
      <c r="BK882" s="228">
        <f>ROUND(I882*H882,2)</f>
        <v>0</v>
      </c>
      <c r="BL882" s="16" t="s">
        <v>227</v>
      </c>
      <c r="BM882" s="227" t="s">
        <v>1073</v>
      </c>
    </row>
    <row r="883" s="11" customFormat="1" ht="22.8" customHeight="1">
      <c r="B883" s="200"/>
      <c r="C883" s="201"/>
      <c r="D883" s="202" t="s">
        <v>77</v>
      </c>
      <c r="E883" s="214" t="s">
        <v>1074</v>
      </c>
      <c r="F883" s="214" t="s">
        <v>1075</v>
      </c>
      <c r="G883" s="201"/>
      <c r="H883" s="201"/>
      <c r="I883" s="204"/>
      <c r="J883" s="215">
        <f>BK883</f>
        <v>0</v>
      </c>
      <c r="K883" s="201"/>
      <c r="L883" s="206"/>
      <c r="M883" s="207"/>
      <c r="N883" s="208"/>
      <c r="O883" s="208"/>
      <c r="P883" s="209">
        <f>SUM(P884:P962)</f>
        <v>0</v>
      </c>
      <c r="Q883" s="208"/>
      <c r="R883" s="209">
        <f>SUM(R884:R962)</f>
        <v>2.3633335600000001</v>
      </c>
      <c r="S883" s="208"/>
      <c r="T883" s="210">
        <f>SUM(T884:T962)</f>
        <v>0.87676050000000005</v>
      </c>
      <c r="AR883" s="211" t="s">
        <v>84</v>
      </c>
      <c r="AT883" s="212" t="s">
        <v>77</v>
      </c>
      <c r="AU883" s="212" t="s">
        <v>21</v>
      </c>
      <c r="AY883" s="211" t="s">
        <v>135</v>
      </c>
      <c r="BK883" s="213">
        <f>SUM(BK884:BK962)</f>
        <v>0</v>
      </c>
    </row>
    <row r="884" s="1" customFormat="1" ht="36" customHeight="1">
      <c r="B884" s="37"/>
      <c r="C884" s="216" t="s">
        <v>1076</v>
      </c>
      <c r="D884" s="216" t="s">
        <v>137</v>
      </c>
      <c r="E884" s="217" t="s">
        <v>1077</v>
      </c>
      <c r="F884" s="218" t="s">
        <v>1078</v>
      </c>
      <c r="G884" s="219" t="s">
        <v>140</v>
      </c>
      <c r="H884" s="220">
        <v>751.40999999999997</v>
      </c>
      <c r="I884" s="221"/>
      <c r="J884" s="222">
        <f>ROUND(I884*H884,2)</f>
        <v>0</v>
      </c>
      <c r="K884" s="218" t="s">
        <v>141</v>
      </c>
      <c r="L884" s="42"/>
      <c r="M884" s="223" t="s">
        <v>1</v>
      </c>
      <c r="N884" s="224" t="s">
        <v>44</v>
      </c>
      <c r="O884" s="85"/>
      <c r="P884" s="225">
        <f>O884*H884</f>
        <v>0</v>
      </c>
      <c r="Q884" s="225">
        <v>0</v>
      </c>
      <c r="R884" s="225">
        <f>Q884*H884</f>
        <v>0</v>
      </c>
      <c r="S884" s="225">
        <v>0</v>
      </c>
      <c r="T884" s="226">
        <f>S884*H884</f>
        <v>0</v>
      </c>
      <c r="AR884" s="227" t="s">
        <v>227</v>
      </c>
      <c r="AT884" s="227" t="s">
        <v>137</v>
      </c>
      <c r="AU884" s="227" t="s">
        <v>84</v>
      </c>
      <c r="AY884" s="16" t="s">
        <v>135</v>
      </c>
      <c r="BE884" s="228">
        <f>IF(N884="základní",J884,0)</f>
        <v>0</v>
      </c>
      <c r="BF884" s="228">
        <f>IF(N884="snížená",J884,0)</f>
        <v>0</v>
      </c>
      <c r="BG884" s="228">
        <f>IF(N884="zákl. přenesená",J884,0)</f>
        <v>0</v>
      </c>
      <c r="BH884" s="228">
        <f>IF(N884="sníž. přenesená",J884,0)</f>
        <v>0</v>
      </c>
      <c r="BI884" s="228">
        <f>IF(N884="nulová",J884,0)</f>
        <v>0</v>
      </c>
      <c r="BJ884" s="16" t="s">
        <v>84</v>
      </c>
      <c r="BK884" s="228">
        <f>ROUND(I884*H884,2)</f>
        <v>0</v>
      </c>
      <c r="BL884" s="16" t="s">
        <v>227</v>
      </c>
      <c r="BM884" s="227" t="s">
        <v>1079</v>
      </c>
    </row>
    <row r="885" s="12" customFormat="1">
      <c r="B885" s="229"/>
      <c r="C885" s="230"/>
      <c r="D885" s="231" t="s">
        <v>144</v>
      </c>
      <c r="E885" s="232" t="s">
        <v>1</v>
      </c>
      <c r="F885" s="233" t="s">
        <v>1080</v>
      </c>
      <c r="G885" s="230"/>
      <c r="H885" s="234">
        <v>751.40999999999997</v>
      </c>
      <c r="I885" s="235"/>
      <c r="J885" s="230"/>
      <c r="K885" s="230"/>
      <c r="L885" s="236"/>
      <c r="M885" s="237"/>
      <c r="N885" s="238"/>
      <c r="O885" s="238"/>
      <c r="P885" s="238"/>
      <c r="Q885" s="238"/>
      <c r="R885" s="238"/>
      <c r="S885" s="238"/>
      <c r="T885" s="239"/>
      <c r="AT885" s="240" t="s">
        <v>144</v>
      </c>
      <c r="AU885" s="240" t="s">
        <v>84</v>
      </c>
      <c r="AV885" s="12" t="s">
        <v>84</v>
      </c>
      <c r="AW885" s="12" t="s">
        <v>146</v>
      </c>
      <c r="AX885" s="12" t="s">
        <v>78</v>
      </c>
      <c r="AY885" s="240" t="s">
        <v>135</v>
      </c>
    </row>
    <row r="886" s="13" customFormat="1">
      <c r="B886" s="241"/>
      <c r="C886" s="242"/>
      <c r="D886" s="231" t="s">
        <v>144</v>
      </c>
      <c r="E886" s="243" t="s">
        <v>1</v>
      </c>
      <c r="F886" s="244" t="s">
        <v>149</v>
      </c>
      <c r="G886" s="242"/>
      <c r="H886" s="245">
        <v>751.40999999999997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AT886" s="251" t="s">
        <v>144</v>
      </c>
      <c r="AU886" s="251" t="s">
        <v>84</v>
      </c>
      <c r="AV886" s="13" t="s">
        <v>142</v>
      </c>
      <c r="AW886" s="13" t="s">
        <v>146</v>
      </c>
      <c r="AX886" s="13" t="s">
        <v>21</v>
      </c>
      <c r="AY886" s="251" t="s">
        <v>135</v>
      </c>
    </row>
    <row r="887" s="1" customFormat="1" ht="24" customHeight="1">
      <c r="B887" s="37"/>
      <c r="C887" s="262" t="s">
        <v>1081</v>
      </c>
      <c r="D887" s="262" t="s">
        <v>205</v>
      </c>
      <c r="E887" s="263" t="s">
        <v>1082</v>
      </c>
      <c r="F887" s="264" t="s">
        <v>1083</v>
      </c>
      <c r="G887" s="265" t="s">
        <v>140</v>
      </c>
      <c r="H887" s="266">
        <v>766.43799999999999</v>
      </c>
      <c r="I887" s="267"/>
      <c r="J887" s="268">
        <f>ROUND(I887*H887,2)</f>
        <v>0</v>
      </c>
      <c r="K887" s="264" t="s">
        <v>141</v>
      </c>
      <c r="L887" s="269"/>
      <c r="M887" s="270" t="s">
        <v>1</v>
      </c>
      <c r="N887" s="271" t="s">
        <v>44</v>
      </c>
      <c r="O887" s="85"/>
      <c r="P887" s="225">
        <f>O887*H887</f>
        <v>0</v>
      </c>
      <c r="Q887" s="225">
        <v>0.0014499999999999999</v>
      </c>
      <c r="R887" s="225">
        <f>Q887*H887</f>
        <v>1.1113350999999998</v>
      </c>
      <c r="S887" s="225">
        <v>0</v>
      </c>
      <c r="T887" s="226">
        <f>S887*H887</f>
        <v>0</v>
      </c>
      <c r="AR887" s="227" t="s">
        <v>336</v>
      </c>
      <c r="AT887" s="227" t="s">
        <v>205</v>
      </c>
      <c r="AU887" s="227" t="s">
        <v>84</v>
      </c>
      <c r="AY887" s="16" t="s">
        <v>135</v>
      </c>
      <c r="BE887" s="228">
        <f>IF(N887="základní",J887,0)</f>
        <v>0</v>
      </c>
      <c r="BF887" s="228">
        <f>IF(N887="snížená",J887,0)</f>
        <v>0</v>
      </c>
      <c r="BG887" s="228">
        <f>IF(N887="zákl. přenesená",J887,0)</f>
        <v>0</v>
      </c>
      <c r="BH887" s="228">
        <f>IF(N887="sníž. přenesená",J887,0)</f>
        <v>0</v>
      </c>
      <c r="BI887" s="228">
        <f>IF(N887="nulová",J887,0)</f>
        <v>0</v>
      </c>
      <c r="BJ887" s="16" t="s">
        <v>84</v>
      </c>
      <c r="BK887" s="228">
        <f>ROUND(I887*H887,2)</f>
        <v>0</v>
      </c>
      <c r="BL887" s="16" t="s">
        <v>227</v>
      </c>
      <c r="BM887" s="227" t="s">
        <v>1084</v>
      </c>
    </row>
    <row r="888" s="12" customFormat="1">
      <c r="B888" s="229"/>
      <c r="C888" s="230"/>
      <c r="D888" s="231" t="s">
        <v>144</v>
      </c>
      <c r="E888" s="230"/>
      <c r="F888" s="233" t="s">
        <v>1085</v>
      </c>
      <c r="G888" s="230"/>
      <c r="H888" s="234">
        <v>766.43799999999999</v>
      </c>
      <c r="I888" s="235"/>
      <c r="J888" s="230"/>
      <c r="K888" s="230"/>
      <c r="L888" s="236"/>
      <c r="M888" s="237"/>
      <c r="N888" s="238"/>
      <c r="O888" s="238"/>
      <c r="P888" s="238"/>
      <c r="Q888" s="238"/>
      <c r="R888" s="238"/>
      <c r="S888" s="238"/>
      <c r="T888" s="239"/>
      <c r="AT888" s="240" t="s">
        <v>144</v>
      </c>
      <c r="AU888" s="240" t="s">
        <v>84</v>
      </c>
      <c r="AV888" s="12" t="s">
        <v>84</v>
      </c>
      <c r="AW888" s="12" t="s">
        <v>4</v>
      </c>
      <c r="AX888" s="12" t="s">
        <v>21</v>
      </c>
      <c r="AY888" s="240" t="s">
        <v>135</v>
      </c>
    </row>
    <row r="889" s="1" customFormat="1" ht="36" customHeight="1">
      <c r="B889" s="37"/>
      <c r="C889" s="216" t="s">
        <v>1086</v>
      </c>
      <c r="D889" s="216" t="s">
        <v>137</v>
      </c>
      <c r="E889" s="217" t="s">
        <v>1087</v>
      </c>
      <c r="F889" s="218" t="s">
        <v>1088</v>
      </c>
      <c r="G889" s="219" t="s">
        <v>140</v>
      </c>
      <c r="H889" s="220">
        <v>142.155</v>
      </c>
      <c r="I889" s="221"/>
      <c r="J889" s="222">
        <f>ROUND(I889*H889,2)</f>
        <v>0</v>
      </c>
      <c r="K889" s="218" t="s">
        <v>141</v>
      </c>
      <c r="L889" s="42"/>
      <c r="M889" s="223" t="s">
        <v>1</v>
      </c>
      <c r="N889" s="224" t="s">
        <v>44</v>
      </c>
      <c r="O889" s="85"/>
      <c r="P889" s="225">
        <f>O889*H889</f>
        <v>0</v>
      </c>
      <c r="Q889" s="225">
        <v>0.0030000000000000001</v>
      </c>
      <c r="R889" s="225">
        <f>Q889*H889</f>
        <v>0.42646500000000004</v>
      </c>
      <c r="S889" s="225">
        <v>0</v>
      </c>
      <c r="T889" s="226">
        <f>S889*H889</f>
        <v>0</v>
      </c>
      <c r="AR889" s="227" t="s">
        <v>227</v>
      </c>
      <c r="AT889" s="227" t="s">
        <v>137</v>
      </c>
      <c r="AU889" s="227" t="s">
        <v>84</v>
      </c>
      <c r="AY889" s="16" t="s">
        <v>135</v>
      </c>
      <c r="BE889" s="228">
        <f>IF(N889="základní",J889,0)</f>
        <v>0</v>
      </c>
      <c r="BF889" s="228">
        <f>IF(N889="snížená",J889,0)</f>
        <v>0</v>
      </c>
      <c r="BG889" s="228">
        <f>IF(N889="zákl. přenesená",J889,0)</f>
        <v>0</v>
      </c>
      <c r="BH889" s="228">
        <f>IF(N889="sníž. přenesená",J889,0)</f>
        <v>0</v>
      </c>
      <c r="BI889" s="228">
        <f>IF(N889="nulová",J889,0)</f>
        <v>0</v>
      </c>
      <c r="BJ889" s="16" t="s">
        <v>84</v>
      </c>
      <c r="BK889" s="228">
        <f>ROUND(I889*H889,2)</f>
        <v>0</v>
      </c>
      <c r="BL889" s="16" t="s">
        <v>227</v>
      </c>
      <c r="BM889" s="227" t="s">
        <v>1089</v>
      </c>
    </row>
    <row r="890" s="14" customFormat="1">
      <c r="B890" s="252"/>
      <c r="C890" s="253"/>
      <c r="D890" s="231" t="s">
        <v>144</v>
      </c>
      <c r="E890" s="254" t="s">
        <v>1</v>
      </c>
      <c r="F890" s="255" t="s">
        <v>1090</v>
      </c>
      <c r="G890" s="253"/>
      <c r="H890" s="254" t="s">
        <v>1</v>
      </c>
      <c r="I890" s="256"/>
      <c r="J890" s="253"/>
      <c r="K890" s="253"/>
      <c r="L890" s="257"/>
      <c r="M890" s="258"/>
      <c r="N890" s="259"/>
      <c r="O890" s="259"/>
      <c r="P890" s="259"/>
      <c r="Q890" s="259"/>
      <c r="R890" s="259"/>
      <c r="S890" s="259"/>
      <c r="T890" s="260"/>
      <c r="AT890" s="261" t="s">
        <v>144</v>
      </c>
      <c r="AU890" s="261" t="s">
        <v>84</v>
      </c>
      <c r="AV890" s="14" t="s">
        <v>21</v>
      </c>
      <c r="AW890" s="14" t="s">
        <v>146</v>
      </c>
      <c r="AX890" s="14" t="s">
        <v>78</v>
      </c>
      <c r="AY890" s="261" t="s">
        <v>135</v>
      </c>
    </row>
    <row r="891" s="12" customFormat="1">
      <c r="B891" s="229"/>
      <c r="C891" s="230"/>
      <c r="D891" s="231" t="s">
        <v>144</v>
      </c>
      <c r="E891" s="232" t="s">
        <v>1</v>
      </c>
      <c r="F891" s="233" t="s">
        <v>828</v>
      </c>
      <c r="G891" s="230"/>
      <c r="H891" s="234">
        <v>39.468000000000004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AT891" s="240" t="s">
        <v>144</v>
      </c>
      <c r="AU891" s="240" t="s">
        <v>84</v>
      </c>
      <c r="AV891" s="12" t="s">
        <v>84</v>
      </c>
      <c r="AW891" s="12" t="s">
        <v>146</v>
      </c>
      <c r="AX891" s="12" t="s">
        <v>78</v>
      </c>
      <c r="AY891" s="240" t="s">
        <v>135</v>
      </c>
    </row>
    <row r="892" s="12" customFormat="1">
      <c r="B892" s="229"/>
      <c r="C892" s="230"/>
      <c r="D892" s="231" t="s">
        <v>144</v>
      </c>
      <c r="E892" s="232" t="s">
        <v>1</v>
      </c>
      <c r="F892" s="233" t="s">
        <v>829</v>
      </c>
      <c r="G892" s="230"/>
      <c r="H892" s="234">
        <v>40.595999999999997</v>
      </c>
      <c r="I892" s="235"/>
      <c r="J892" s="230"/>
      <c r="K892" s="230"/>
      <c r="L892" s="236"/>
      <c r="M892" s="237"/>
      <c r="N892" s="238"/>
      <c r="O892" s="238"/>
      <c r="P892" s="238"/>
      <c r="Q892" s="238"/>
      <c r="R892" s="238"/>
      <c r="S892" s="238"/>
      <c r="T892" s="239"/>
      <c r="AT892" s="240" t="s">
        <v>144</v>
      </c>
      <c r="AU892" s="240" t="s">
        <v>84</v>
      </c>
      <c r="AV892" s="12" t="s">
        <v>84</v>
      </c>
      <c r="AW892" s="12" t="s">
        <v>146</v>
      </c>
      <c r="AX892" s="12" t="s">
        <v>78</v>
      </c>
      <c r="AY892" s="240" t="s">
        <v>135</v>
      </c>
    </row>
    <row r="893" s="12" customFormat="1">
      <c r="B893" s="229"/>
      <c r="C893" s="230"/>
      <c r="D893" s="231" t="s">
        <v>144</v>
      </c>
      <c r="E893" s="232" t="s">
        <v>1</v>
      </c>
      <c r="F893" s="233" t="s">
        <v>830</v>
      </c>
      <c r="G893" s="230"/>
      <c r="H893" s="234">
        <v>5.8499999999999996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AT893" s="240" t="s">
        <v>144</v>
      </c>
      <c r="AU893" s="240" t="s">
        <v>84</v>
      </c>
      <c r="AV893" s="12" t="s">
        <v>84</v>
      </c>
      <c r="AW893" s="12" t="s">
        <v>146</v>
      </c>
      <c r="AX893" s="12" t="s">
        <v>78</v>
      </c>
      <c r="AY893" s="240" t="s">
        <v>135</v>
      </c>
    </row>
    <row r="894" s="12" customFormat="1">
      <c r="B894" s="229"/>
      <c r="C894" s="230"/>
      <c r="D894" s="231" t="s">
        <v>144</v>
      </c>
      <c r="E894" s="232" t="s">
        <v>1</v>
      </c>
      <c r="F894" s="233" t="s">
        <v>831</v>
      </c>
      <c r="G894" s="230"/>
      <c r="H894" s="234">
        <v>6.1500000000000004</v>
      </c>
      <c r="I894" s="235"/>
      <c r="J894" s="230"/>
      <c r="K894" s="230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144</v>
      </c>
      <c r="AU894" s="240" t="s">
        <v>84</v>
      </c>
      <c r="AV894" s="12" t="s">
        <v>84</v>
      </c>
      <c r="AW894" s="12" t="s">
        <v>146</v>
      </c>
      <c r="AX894" s="12" t="s">
        <v>78</v>
      </c>
      <c r="AY894" s="240" t="s">
        <v>135</v>
      </c>
    </row>
    <row r="895" s="14" customFormat="1">
      <c r="B895" s="252"/>
      <c r="C895" s="253"/>
      <c r="D895" s="231" t="s">
        <v>144</v>
      </c>
      <c r="E895" s="254" t="s">
        <v>1</v>
      </c>
      <c r="F895" s="255" t="s">
        <v>1091</v>
      </c>
      <c r="G895" s="253"/>
      <c r="H895" s="254" t="s">
        <v>1</v>
      </c>
      <c r="I895" s="256"/>
      <c r="J895" s="253"/>
      <c r="K895" s="253"/>
      <c r="L895" s="257"/>
      <c r="M895" s="258"/>
      <c r="N895" s="259"/>
      <c r="O895" s="259"/>
      <c r="P895" s="259"/>
      <c r="Q895" s="259"/>
      <c r="R895" s="259"/>
      <c r="S895" s="259"/>
      <c r="T895" s="260"/>
      <c r="AT895" s="261" t="s">
        <v>144</v>
      </c>
      <c r="AU895" s="261" t="s">
        <v>84</v>
      </c>
      <c r="AV895" s="14" t="s">
        <v>21</v>
      </c>
      <c r="AW895" s="14" t="s">
        <v>146</v>
      </c>
      <c r="AX895" s="14" t="s">
        <v>78</v>
      </c>
      <c r="AY895" s="261" t="s">
        <v>135</v>
      </c>
    </row>
    <row r="896" s="12" customFormat="1">
      <c r="B896" s="229"/>
      <c r="C896" s="230"/>
      <c r="D896" s="231" t="s">
        <v>144</v>
      </c>
      <c r="E896" s="232" t="s">
        <v>1</v>
      </c>
      <c r="F896" s="233" t="s">
        <v>314</v>
      </c>
      <c r="G896" s="230"/>
      <c r="H896" s="234">
        <v>10.800000000000001</v>
      </c>
      <c r="I896" s="235"/>
      <c r="J896" s="230"/>
      <c r="K896" s="230"/>
      <c r="L896" s="236"/>
      <c r="M896" s="237"/>
      <c r="N896" s="238"/>
      <c r="O896" s="238"/>
      <c r="P896" s="238"/>
      <c r="Q896" s="238"/>
      <c r="R896" s="238"/>
      <c r="S896" s="238"/>
      <c r="T896" s="239"/>
      <c r="AT896" s="240" t="s">
        <v>144</v>
      </c>
      <c r="AU896" s="240" t="s">
        <v>84</v>
      </c>
      <c r="AV896" s="12" t="s">
        <v>84</v>
      </c>
      <c r="AW896" s="12" t="s">
        <v>146</v>
      </c>
      <c r="AX896" s="12" t="s">
        <v>78</v>
      </c>
      <c r="AY896" s="240" t="s">
        <v>135</v>
      </c>
    </row>
    <row r="897" s="12" customFormat="1">
      <c r="B897" s="229"/>
      <c r="C897" s="230"/>
      <c r="D897" s="231" t="s">
        <v>144</v>
      </c>
      <c r="E897" s="232" t="s">
        <v>1</v>
      </c>
      <c r="F897" s="233" t="s">
        <v>315</v>
      </c>
      <c r="G897" s="230"/>
      <c r="H897" s="234">
        <v>0.37091249999999998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AT897" s="240" t="s">
        <v>144</v>
      </c>
      <c r="AU897" s="240" t="s">
        <v>84</v>
      </c>
      <c r="AV897" s="12" t="s">
        <v>84</v>
      </c>
      <c r="AW897" s="12" t="s">
        <v>146</v>
      </c>
      <c r="AX897" s="12" t="s">
        <v>78</v>
      </c>
      <c r="AY897" s="240" t="s">
        <v>135</v>
      </c>
    </row>
    <row r="898" s="12" customFormat="1">
      <c r="B898" s="229"/>
      <c r="C898" s="230"/>
      <c r="D898" s="231" t="s">
        <v>144</v>
      </c>
      <c r="E898" s="232" t="s">
        <v>1</v>
      </c>
      <c r="F898" s="233" t="s">
        <v>316</v>
      </c>
      <c r="G898" s="230"/>
      <c r="H898" s="234">
        <v>1.2</v>
      </c>
      <c r="I898" s="235"/>
      <c r="J898" s="230"/>
      <c r="K898" s="230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144</v>
      </c>
      <c r="AU898" s="240" t="s">
        <v>84</v>
      </c>
      <c r="AV898" s="12" t="s">
        <v>84</v>
      </c>
      <c r="AW898" s="12" t="s">
        <v>146</v>
      </c>
      <c r="AX898" s="12" t="s">
        <v>78</v>
      </c>
      <c r="AY898" s="240" t="s">
        <v>135</v>
      </c>
    </row>
    <row r="899" s="12" customFormat="1">
      <c r="B899" s="229"/>
      <c r="C899" s="230"/>
      <c r="D899" s="231" t="s">
        <v>144</v>
      </c>
      <c r="E899" s="232" t="s">
        <v>1</v>
      </c>
      <c r="F899" s="233" t="s">
        <v>317</v>
      </c>
      <c r="G899" s="230"/>
      <c r="H899" s="234">
        <v>12.800000000000001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144</v>
      </c>
      <c r="AU899" s="240" t="s">
        <v>84</v>
      </c>
      <c r="AV899" s="12" t="s">
        <v>84</v>
      </c>
      <c r="AW899" s="12" t="s">
        <v>146</v>
      </c>
      <c r="AX899" s="12" t="s">
        <v>78</v>
      </c>
      <c r="AY899" s="240" t="s">
        <v>135</v>
      </c>
    </row>
    <row r="900" s="12" customFormat="1">
      <c r="B900" s="229"/>
      <c r="C900" s="230"/>
      <c r="D900" s="231" t="s">
        <v>144</v>
      </c>
      <c r="E900" s="232" t="s">
        <v>1</v>
      </c>
      <c r="F900" s="233" t="s">
        <v>318</v>
      </c>
      <c r="G900" s="230"/>
      <c r="H900" s="234">
        <v>12.800000000000001</v>
      </c>
      <c r="I900" s="235"/>
      <c r="J900" s="230"/>
      <c r="K900" s="230"/>
      <c r="L900" s="236"/>
      <c r="M900" s="237"/>
      <c r="N900" s="238"/>
      <c r="O900" s="238"/>
      <c r="P900" s="238"/>
      <c r="Q900" s="238"/>
      <c r="R900" s="238"/>
      <c r="S900" s="238"/>
      <c r="T900" s="239"/>
      <c r="AT900" s="240" t="s">
        <v>144</v>
      </c>
      <c r="AU900" s="240" t="s">
        <v>84</v>
      </c>
      <c r="AV900" s="12" t="s">
        <v>84</v>
      </c>
      <c r="AW900" s="12" t="s">
        <v>146</v>
      </c>
      <c r="AX900" s="12" t="s">
        <v>78</v>
      </c>
      <c r="AY900" s="240" t="s">
        <v>135</v>
      </c>
    </row>
    <row r="901" s="12" customFormat="1">
      <c r="B901" s="229"/>
      <c r="C901" s="230"/>
      <c r="D901" s="231" t="s">
        <v>144</v>
      </c>
      <c r="E901" s="232" t="s">
        <v>1</v>
      </c>
      <c r="F901" s="233" t="s">
        <v>319</v>
      </c>
      <c r="G901" s="230"/>
      <c r="H901" s="234">
        <v>12.119999999999999</v>
      </c>
      <c r="I901" s="235"/>
      <c r="J901" s="230"/>
      <c r="K901" s="230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144</v>
      </c>
      <c r="AU901" s="240" t="s">
        <v>84</v>
      </c>
      <c r="AV901" s="12" t="s">
        <v>84</v>
      </c>
      <c r="AW901" s="12" t="s">
        <v>146</v>
      </c>
      <c r="AX901" s="12" t="s">
        <v>78</v>
      </c>
      <c r="AY901" s="240" t="s">
        <v>135</v>
      </c>
    </row>
    <row r="902" s="13" customFormat="1">
      <c r="B902" s="241"/>
      <c r="C902" s="242"/>
      <c r="D902" s="231" t="s">
        <v>144</v>
      </c>
      <c r="E902" s="243" t="s">
        <v>1</v>
      </c>
      <c r="F902" s="244" t="s">
        <v>149</v>
      </c>
      <c r="G902" s="242"/>
      <c r="H902" s="245">
        <v>142.1549125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AT902" s="251" t="s">
        <v>144</v>
      </c>
      <c r="AU902" s="251" t="s">
        <v>84</v>
      </c>
      <c r="AV902" s="13" t="s">
        <v>142</v>
      </c>
      <c r="AW902" s="13" t="s">
        <v>146</v>
      </c>
      <c r="AX902" s="13" t="s">
        <v>21</v>
      </c>
      <c r="AY902" s="251" t="s">
        <v>135</v>
      </c>
    </row>
    <row r="903" s="1" customFormat="1" ht="24" customHeight="1">
      <c r="B903" s="37"/>
      <c r="C903" s="262" t="s">
        <v>1092</v>
      </c>
      <c r="D903" s="262" t="s">
        <v>205</v>
      </c>
      <c r="E903" s="263" t="s">
        <v>441</v>
      </c>
      <c r="F903" s="264" t="s">
        <v>442</v>
      </c>
      <c r="G903" s="265" t="s">
        <v>140</v>
      </c>
      <c r="H903" s="266">
        <v>93.905000000000001</v>
      </c>
      <c r="I903" s="267"/>
      <c r="J903" s="268">
        <f>ROUND(I903*H903,2)</f>
        <v>0</v>
      </c>
      <c r="K903" s="264" t="s">
        <v>141</v>
      </c>
      <c r="L903" s="269"/>
      <c r="M903" s="270" t="s">
        <v>1</v>
      </c>
      <c r="N903" s="271" t="s">
        <v>44</v>
      </c>
      <c r="O903" s="85"/>
      <c r="P903" s="225">
        <f>O903*H903</f>
        <v>0</v>
      </c>
      <c r="Q903" s="225">
        <v>0.0035999999999999999</v>
      </c>
      <c r="R903" s="225">
        <f>Q903*H903</f>
        <v>0.33805799999999997</v>
      </c>
      <c r="S903" s="225">
        <v>0</v>
      </c>
      <c r="T903" s="226">
        <f>S903*H903</f>
        <v>0</v>
      </c>
      <c r="AR903" s="227" t="s">
        <v>336</v>
      </c>
      <c r="AT903" s="227" t="s">
        <v>205</v>
      </c>
      <c r="AU903" s="227" t="s">
        <v>84</v>
      </c>
      <c r="AY903" s="16" t="s">
        <v>135</v>
      </c>
      <c r="BE903" s="228">
        <f>IF(N903="základní",J903,0)</f>
        <v>0</v>
      </c>
      <c r="BF903" s="228">
        <f>IF(N903="snížená",J903,0)</f>
        <v>0</v>
      </c>
      <c r="BG903" s="228">
        <f>IF(N903="zákl. přenesená",J903,0)</f>
        <v>0</v>
      </c>
      <c r="BH903" s="228">
        <f>IF(N903="sníž. přenesená",J903,0)</f>
        <v>0</v>
      </c>
      <c r="BI903" s="228">
        <f>IF(N903="nulová",J903,0)</f>
        <v>0</v>
      </c>
      <c r="BJ903" s="16" t="s">
        <v>84</v>
      </c>
      <c r="BK903" s="228">
        <f>ROUND(I903*H903,2)</f>
        <v>0</v>
      </c>
      <c r="BL903" s="16" t="s">
        <v>227</v>
      </c>
      <c r="BM903" s="227" t="s">
        <v>1093</v>
      </c>
    </row>
    <row r="904" s="14" customFormat="1">
      <c r="B904" s="252"/>
      <c r="C904" s="253"/>
      <c r="D904" s="231" t="s">
        <v>144</v>
      </c>
      <c r="E904" s="254" t="s">
        <v>1</v>
      </c>
      <c r="F904" s="255" t="s">
        <v>1090</v>
      </c>
      <c r="G904" s="253"/>
      <c r="H904" s="254" t="s">
        <v>1</v>
      </c>
      <c r="I904" s="256"/>
      <c r="J904" s="253"/>
      <c r="K904" s="253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144</v>
      </c>
      <c r="AU904" s="261" t="s">
        <v>84</v>
      </c>
      <c r="AV904" s="14" t="s">
        <v>21</v>
      </c>
      <c r="AW904" s="14" t="s">
        <v>146</v>
      </c>
      <c r="AX904" s="14" t="s">
        <v>78</v>
      </c>
      <c r="AY904" s="261" t="s">
        <v>135</v>
      </c>
    </row>
    <row r="905" s="12" customFormat="1">
      <c r="B905" s="229"/>
      <c r="C905" s="230"/>
      <c r="D905" s="231" t="s">
        <v>144</v>
      </c>
      <c r="E905" s="232" t="s">
        <v>1</v>
      </c>
      <c r="F905" s="233" t="s">
        <v>828</v>
      </c>
      <c r="G905" s="230"/>
      <c r="H905" s="234">
        <v>39.468000000000004</v>
      </c>
      <c r="I905" s="235"/>
      <c r="J905" s="230"/>
      <c r="K905" s="230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144</v>
      </c>
      <c r="AU905" s="240" t="s">
        <v>84</v>
      </c>
      <c r="AV905" s="12" t="s">
        <v>84</v>
      </c>
      <c r="AW905" s="12" t="s">
        <v>146</v>
      </c>
      <c r="AX905" s="12" t="s">
        <v>78</v>
      </c>
      <c r="AY905" s="240" t="s">
        <v>135</v>
      </c>
    </row>
    <row r="906" s="12" customFormat="1">
      <c r="B906" s="229"/>
      <c r="C906" s="230"/>
      <c r="D906" s="231" t="s">
        <v>144</v>
      </c>
      <c r="E906" s="232" t="s">
        <v>1</v>
      </c>
      <c r="F906" s="233" t="s">
        <v>829</v>
      </c>
      <c r="G906" s="230"/>
      <c r="H906" s="234">
        <v>40.595999999999997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AT906" s="240" t="s">
        <v>144</v>
      </c>
      <c r="AU906" s="240" t="s">
        <v>84</v>
      </c>
      <c r="AV906" s="12" t="s">
        <v>84</v>
      </c>
      <c r="AW906" s="12" t="s">
        <v>146</v>
      </c>
      <c r="AX906" s="12" t="s">
        <v>78</v>
      </c>
      <c r="AY906" s="240" t="s">
        <v>135</v>
      </c>
    </row>
    <row r="907" s="12" customFormat="1">
      <c r="B907" s="229"/>
      <c r="C907" s="230"/>
      <c r="D907" s="231" t="s">
        <v>144</v>
      </c>
      <c r="E907" s="232" t="s">
        <v>1</v>
      </c>
      <c r="F907" s="233" t="s">
        <v>830</v>
      </c>
      <c r="G907" s="230"/>
      <c r="H907" s="234">
        <v>5.8499999999999996</v>
      </c>
      <c r="I907" s="235"/>
      <c r="J907" s="230"/>
      <c r="K907" s="230"/>
      <c r="L907" s="236"/>
      <c r="M907" s="237"/>
      <c r="N907" s="238"/>
      <c r="O907" s="238"/>
      <c r="P907" s="238"/>
      <c r="Q907" s="238"/>
      <c r="R907" s="238"/>
      <c r="S907" s="238"/>
      <c r="T907" s="239"/>
      <c r="AT907" s="240" t="s">
        <v>144</v>
      </c>
      <c r="AU907" s="240" t="s">
        <v>84</v>
      </c>
      <c r="AV907" s="12" t="s">
        <v>84</v>
      </c>
      <c r="AW907" s="12" t="s">
        <v>146</v>
      </c>
      <c r="AX907" s="12" t="s">
        <v>78</v>
      </c>
      <c r="AY907" s="240" t="s">
        <v>135</v>
      </c>
    </row>
    <row r="908" s="12" customFormat="1">
      <c r="B908" s="229"/>
      <c r="C908" s="230"/>
      <c r="D908" s="231" t="s">
        <v>144</v>
      </c>
      <c r="E908" s="232" t="s">
        <v>1</v>
      </c>
      <c r="F908" s="233" t="s">
        <v>831</v>
      </c>
      <c r="G908" s="230"/>
      <c r="H908" s="234">
        <v>6.1500000000000004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AT908" s="240" t="s">
        <v>144</v>
      </c>
      <c r="AU908" s="240" t="s">
        <v>84</v>
      </c>
      <c r="AV908" s="12" t="s">
        <v>84</v>
      </c>
      <c r="AW908" s="12" t="s">
        <v>146</v>
      </c>
      <c r="AX908" s="12" t="s">
        <v>78</v>
      </c>
      <c r="AY908" s="240" t="s">
        <v>135</v>
      </c>
    </row>
    <row r="909" s="13" customFormat="1">
      <c r="B909" s="241"/>
      <c r="C909" s="242"/>
      <c r="D909" s="231" t="s">
        <v>144</v>
      </c>
      <c r="E909" s="243" t="s">
        <v>1</v>
      </c>
      <c r="F909" s="244" t="s">
        <v>149</v>
      </c>
      <c r="G909" s="242"/>
      <c r="H909" s="245">
        <v>92.063999999999993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AT909" s="251" t="s">
        <v>144</v>
      </c>
      <c r="AU909" s="251" t="s">
        <v>84</v>
      </c>
      <c r="AV909" s="13" t="s">
        <v>142</v>
      </c>
      <c r="AW909" s="13" t="s">
        <v>146</v>
      </c>
      <c r="AX909" s="13" t="s">
        <v>21</v>
      </c>
      <c r="AY909" s="251" t="s">
        <v>135</v>
      </c>
    </row>
    <row r="910" s="12" customFormat="1">
      <c r="B910" s="229"/>
      <c r="C910" s="230"/>
      <c r="D910" s="231" t="s">
        <v>144</v>
      </c>
      <c r="E910" s="230"/>
      <c r="F910" s="233" t="s">
        <v>1094</v>
      </c>
      <c r="G910" s="230"/>
      <c r="H910" s="234">
        <v>93.905000000000001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144</v>
      </c>
      <c r="AU910" s="240" t="s">
        <v>84</v>
      </c>
      <c r="AV910" s="12" t="s">
        <v>84</v>
      </c>
      <c r="AW910" s="12" t="s">
        <v>4</v>
      </c>
      <c r="AX910" s="12" t="s">
        <v>21</v>
      </c>
      <c r="AY910" s="240" t="s">
        <v>135</v>
      </c>
    </row>
    <row r="911" s="1" customFormat="1" ht="24" customHeight="1">
      <c r="B911" s="37"/>
      <c r="C911" s="262" t="s">
        <v>1095</v>
      </c>
      <c r="D911" s="262" t="s">
        <v>205</v>
      </c>
      <c r="E911" s="263" t="s">
        <v>1096</v>
      </c>
      <c r="F911" s="264" t="s">
        <v>1097</v>
      </c>
      <c r="G911" s="265" t="s">
        <v>140</v>
      </c>
      <c r="H911" s="266">
        <v>51.093000000000004</v>
      </c>
      <c r="I911" s="267"/>
      <c r="J911" s="268">
        <f>ROUND(I911*H911,2)</f>
        <v>0</v>
      </c>
      <c r="K911" s="264" t="s">
        <v>141</v>
      </c>
      <c r="L911" s="269"/>
      <c r="M911" s="270" t="s">
        <v>1</v>
      </c>
      <c r="N911" s="271" t="s">
        <v>44</v>
      </c>
      <c r="O911" s="85"/>
      <c r="P911" s="225">
        <f>O911*H911</f>
        <v>0</v>
      </c>
      <c r="Q911" s="225">
        <v>0.0015</v>
      </c>
      <c r="R911" s="225">
        <f>Q911*H911</f>
        <v>0.076639500000000013</v>
      </c>
      <c r="S911" s="225">
        <v>0</v>
      </c>
      <c r="T911" s="226">
        <f>S911*H911</f>
        <v>0</v>
      </c>
      <c r="AR911" s="227" t="s">
        <v>336</v>
      </c>
      <c r="AT911" s="227" t="s">
        <v>205</v>
      </c>
      <c r="AU911" s="227" t="s">
        <v>84</v>
      </c>
      <c r="AY911" s="16" t="s">
        <v>135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16" t="s">
        <v>84</v>
      </c>
      <c r="BK911" s="228">
        <f>ROUND(I911*H911,2)</f>
        <v>0</v>
      </c>
      <c r="BL911" s="16" t="s">
        <v>227</v>
      </c>
      <c r="BM911" s="227" t="s">
        <v>1098</v>
      </c>
    </row>
    <row r="912" s="12" customFormat="1">
      <c r="B912" s="229"/>
      <c r="C912" s="230"/>
      <c r="D912" s="231" t="s">
        <v>144</v>
      </c>
      <c r="E912" s="232" t="s">
        <v>1</v>
      </c>
      <c r="F912" s="233" t="s">
        <v>314</v>
      </c>
      <c r="G912" s="230"/>
      <c r="H912" s="234">
        <v>10.800000000000001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AT912" s="240" t="s">
        <v>144</v>
      </c>
      <c r="AU912" s="240" t="s">
        <v>84</v>
      </c>
      <c r="AV912" s="12" t="s">
        <v>84</v>
      </c>
      <c r="AW912" s="12" t="s">
        <v>146</v>
      </c>
      <c r="AX912" s="12" t="s">
        <v>78</v>
      </c>
      <c r="AY912" s="240" t="s">
        <v>135</v>
      </c>
    </row>
    <row r="913" s="12" customFormat="1">
      <c r="B913" s="229"/>
      <c r="C913" s="230"/>
      <c r="D913" s="231" t="s">
        <v>144</v>
      </c>
      <c r="E913" s="232" t="s">
        <v>1</v>
      </c>
      <c r="F913" s="233" t="s">
        <v>315</v>
      </c>
      <c r="G913" s="230"/>
      <c r="H913" s="234">
        <v>0.37091249999999998</v>
      </c>
      <c r="I913" s="235"/>
      <c r="J913" s="230"/>
      <c r="K913" s="230"/>
      <c r="L913" s="236"/>
      <c r="M913" s="237"/>
      <c r="N913" s="238"/>
      <c r="O913" s="238"/>
      <c r="P913" s="238"/>
      <c r="Q913" s="238"/>
      <c r="R913" s="238"/>
      <c r="S913" s="238"/>
      <c r="T913" s="239"/>
      <c r="AT913" s="240" t="s">
        <v>144</v>
      </c>
      <c r="AU913" s="240" t="s">
        <v>84</v>
      </c>
      <c r="AV913" s="12" t="s">
        <v>84</v>
      </c>
      <c r="AW913" s="12" t="s">
        <v>146</v>
      </c>
      <c r="AX913" s="12" t="s">
        <v>78</v>
      </c>
      <c r="AY913" s="240" t="s">
        <v>135</v>
      </c>
    </row>
    <row r="914" s="12" customFormat="1">
      <c r="B914" s="229"/>
      <c r="C914" s="230"/>
      <c r="D914" s="231" t="s">
        <v>144</v>
      </c>
      <c r="E914" s="232" t="s">
        <v>1</v>
      </c>
      <c r="F914" s="233" t="s">
        <v>316</v>
      </c>
      <c r="G914" s="230"/>
      <c r="H914" s="234">
        <v>1.2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AT914" s="240" t="s">
        <v>144</v>
      </c>
      <c r="AU914" s="240" t="s">
        <v>84</v>
      </c>
      <c r="AV914" s="12" t="s">
        <v>84</v>
      </c>
      <c r="AW914" s="12" t="s">
        <v>146</v>
      </c>
      <c r="AX914" s="12" t="s">
        <v>78</v>
      </c>
      <c r="AY914" s="240" t="s">
        <v>135</v>
      </c>
    </row>
    <row r="915" s="12" customFormat="1">
      <c r="B915" s="229"/>
      <c r="C915" s="230"/>
      <c r="D915" s="231" t="s">
        <v>144</v>
      </c>
      <c r="E915" s="232" t="s">
        <v>1</v>
      </c>
      <c r="F915" s="233" t="s">
        <v>317</v>
      </c>
      <c r="G915" s="230"/>
      <c r="H915" s="234">
        <v>12.800000000000001</v>
      </c>
      <c r="I915" s="235"/>
      <c r="J915" s="230"/>
      <c r="K915" s="230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144</v>
      </c>
      <c r="AU915" s="240" t="s">
        <v>84</v>
      </c>
      <c r="AV915" s="12" t="s">
        <v>84</v>
      </c>
      <c r="AW915" s="12" t="s">
        <v>146</v>
      </c>
      <c r="AX915" s="12" t="s">
        <v>78</v>
      </c>
      <c r="AY915" s="240" t="s">
        <v>135</v>
      </c>
    </row>
    <row r="916" s="12" customFormat="1">
      <c r="B916" s="229"/>
      <c r="C916" s="230"/>
      <c r="D916" s="231" t="s">
        <v>144</v>
      </c>
      <c r="E916" s="232" t="s">
        <v>1</v>
      </c>
      <c r="F916" s="233" t="s">
        <v>318</v>
      </c>
      <c r="G916" s="230"/>
      <c r="H916" s="234">
        <v>12.800000000000001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144</v>
      </c>
      <c r="AU916" s="240" t="s">
        <v>84</v>
      </c>
      <c r="AV916" s="12" t="s">
        <v>84</v>
      </c>
      <c r="AW916" s="12" t="s">
        <v>146</v>
      </c>
      <c r="AX916" s="12" t="s">
        <v>78</v>
      </c>
      <c r="AY916" s="240" t="s">
        <v>135</v>
      </c>
    </row>
    <row r="917" s="12" customFormat="1">
      <c r="B917" s="229"/>
      <c r="C917" s="230"/>
      <c r="D917" s="231" t="s">
        <v>144</v>
      </c>
      <c r="E917" s="232" t="s">
        <v>1</v>
      </c>
      <c r="F917" s="233" t="s">
        <v>319</v>
      </c>
      <c r="G917" s="230"/>
      <c r="H917" s="234">
        <v>12.119999999999999</v>
      </c>
      <c r="I917" s="235"/>
      <c r="J917" s="230"/>
      <c r="K917" s="230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144</v>
      </c>
      <c r="AU917" s="240" t="s">
        <v>84</v>
      </c>
      <c r="AV917" s="12" t="s">
        <v>84</v>
      </c>
      <c r="AW917" s="12" t="s">
        <v>146</v>
      </c>
      <c r="AX917" s="12" t="s">
        <v>78</v>
      </c>
      <c r="AY917" s="240" t="s">
        <v>135</v>
      </c>
    </row>
    <row r="918" s="13" customFormat="1">
      <c r="B918" s="241"/>
      <c r="C918" s="242"/>
      <c r="D918" s="231" t="s">
        <v>144</v>
      </c>
      <c r="E918" s="243" t="s">
        <v>1</v>
      </c>
      <c r="F918" s="244" t="s">
        <v>149</v>
      </c>
      <c r="G918" s="242"/>
      <c r="H918" s="245">
        <v>50.090912500000002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AT918" s="251" t="s">
        <v>144</v>
      </c>
      <c r="AU918" s="251" t="s">
        <v>84</v>
      </c>
      <c r="AV918" s="13" t="s">
        <v>142</v>
      </c>
      <c r="AW918" s="13" t="s">
        <v>146</v>
      </c>
      <c r="AX918" s="13" t="s">
        <v>21</v>
      </c>
      <c r="AY918" s="251" t="s">
        <v>135</v>
      </c>
    </row>
    <row r="919" s="12" customFormat="1">
      <c r="B919" s="229"/>
      <c r="C919" s="230"/>
      <c r="D919" s="231" t="s">
        <v>144</v>
      </c>
      <c r="E919" s="230"/>
      <c r="F919" s="233" t="s">
        <v>1099</v>
      </c>
      <c r="G919" s="230"/>
      <c r="H919" s="234">
        <v>51.093000000000004</v>
      </c>
      <c r="I919" s="235"/>
      <c r="J919" s="230"/>
      <c r="K919" s="230"/>
      <c r="L919" s="236"/>
      <c r="M919" s="237"/>
      <c r="N919" s="238"/>
      <c r="O919" s="238"/>
      <c r="P919" s="238"/>
      <c r="Q919" s="238"/>
      <c r="R919" s="238"/>
      <c r="S919" s="238"/>
      <c r="T919" s="239"/>
      <c r="AT919" s="240" t="s">
        <v>144</v>
      </c>
      <c r="AU919" s="240" t="s">
        <v>84</v>
      </c>
      <c r="AV919" s="12" t="s">
        <v>84</v>
      </c>
      <c r="AW919" s="12" t="s">
        <v>4</v>
      </c>
      <c r="AX919" s="12" t="s">
        <v>21</v>
      </c>
      <c r="AY919" s="240" t="s">
        <v>135</v>
      </c>
    </row>
    <row r="920" s="1" customFormat="1" ht="36" customHeight="1">
      <c r="B920" s="37"/>
      <c r="C920" s="216" t="s">
        <v>1100</v>
      </c>
      <c r="D920" s="216" t="s">
        <v>137</v>
      </c>
      <c r="E920" s="217" t="s">
        <v>1101</v>
      </c>
      <c r="F920" s="218" t="s">
        <v>1102</v>
      </c>
      <c r="G920" s="219" t="s">
        <v>140</v>
      </c>
      <c r="H920" s="220">
        <v>11.789999999999999</v>
      </c>
      <c r="I920" s="221"/>
      <c r="J920" s="222">
        <f>ROUND(I920*H920,2)</f>
        <v>0</v>
      </c>
      <c r="K920" s="218" t="s">
        <v>141</v>
      </c>
      <c r="L920" s="42"/>
      <c r="M920" s="223" t="s">
        <v>1</v>
      </c>
      <c r="N920" s="224" t="s">
        <v>44</v>
      </c>
      <c r="O920" s="85"/>
      <c r="P920" s="225">
        <f>O920*H920</f>
        <v>0</v>
      </c>
      <c r="Q920" s="225">
        <v>0</v>
      </c>
      <c r="R920" s="225">
        <f>Q920*H920</f>
        <v>0</v>
      </c>
      <c r="S920" s="225">
        <v>0</v>
      </c>
      <c r="T920" s="226">
        <f>S920*H920</f>
        <v>0</v>
      </c>
      <c r="AR920" s="227" t="s">
        <v>227</v>
      </c>
      <c r="AT920" s="227" t="s">
        <v>137</v>
      </c>
      <c r="AU920" s="227" t="s">
        <v>84</v>
      </c>
      <c r="AY920" s="16" t="s">
        <v>135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16" t="s">
        <v>84</v>
      </c>
      <c r="BK920" s="228">
        <f>ROUND(I920*H920,2)</f>
        <v>0</v>
      </c>
      <c r="BL920" s="16" t="s">
        <v>227</v>
      </c>
      <c r="BM920" s="227" t="s">
        <v>1103</v>
      </c>
    </row>
    <row r="921" s="12" customFormat="1">
      <c r="B921" s="229"/>
      <c r="C921" s="230"/>
      <c r="D921" s="231" t="s">
        <v>144</v>
      </c>
      <c r="E921" s="232" t="s">
        <v>1</v>
      </c>
      <c r="F921" s="233" t="s">
        <v>1104</v>
      </c>
      <c r="G921" s="230"/>
      <c r="H921" s="234">
        <v>9.3599999999999994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AT921" s="240" t="s">
        <v>144</v>
      </c>
      <c r="AU921" s="240" t="s">
        <v>84</v>
      </c>
      <c r="AV921" s="12" t="s">
        <v>84</v>
      </c>
      <c r="AW921" s="12" t="s">
        <v>146</v>
      </c>
      <c r="AX921" s="12" t="s">
        <v>78</v>
      </c>
      <c r="AY921" s="240" t="s">
        <v>135</v>
      </c>
    </row>
    <row r="922" s="12" customFormat="1">
      <c r="B922" s="229"/>
      <c r="C922" s="230"/>
      <c r="D922" s="231" t="s">
        <v>144</v>
      </c>
      <c r="E922" s="232" t="s">
        <v>1</v>
      </c>
      <c r="F922" s="233" t="s">
        <v>1105</v>
      </c>
      <c r="G922" s="230"/>
      <c r="H922" s="234">
        <v>2.4300000000000002</v>
      </c>
      <c r="I922" s="235"/>
      <c r="J922" s="230"/>
      <c r="K922" s="230"/>
      <c r="L922" s="236"/>
      <c r="M922" s="237"/>
      <c r="N922" s="238"/>
      <c r="O922" s="238"/>
      <c r="P922" s="238"/>
      <c r="Q922" s="238"/>
      <c r="R922" s="238"/>
      <c r="S922" s="238"/>
      <c r="T922" s="239"/>
      <c r="AT922" s="240" t="s">
        <v>144</v>
      </c>
      <c r="AU922" s="240" t="s">
        <v>84</v>
      </c>
      <c r="AV922" s="12" t="s">
        <v>84</v>
      </c>
      <c r="AW922" s="12" t="s">
        <v>146</v>
      </c>
      <c r="AX922" s="12" t="s">
        <v>78</v>
      </c>
      <c r="AY922" s="240" t="s">
        <v>135</v>
      </c>
    </row>
    <row r="923" s="13" customFormat="1">
      <c r="B923" s="241"/>
      <c r="C923" s="242"/>
      <c r="D923" s="231" t="s">
        <v>144</v>
      </c>
      <c r="E923" s="243" t="s">
        <v>1</v>
      </c>
      <c r="F923" s="244" t="s">
        <v>149</v>
      </c>
      <c r="G923" s="242"/>
      <c r="H923" s="245">
        <v>11.789999999999999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AT923" s="251" t="s">
        <v>144</v>
      </c>
      <c r="AU923" s="251" t="s">
        <v>84</v>
      </c>
      <c r="AV923" s="13" t="s">
        <v>142</v>
      </c>
      <c r="AW923" s="13" t="s">
        <v>146</v>
      </c>
      <c r="AX923" s="13" t="s">
        <v>21</v>
      </c>
      <c r="AY923" s="251" t="s">
        <v>135</v>
      </c>
    </row>
    <row r="924" s="1" customFormat="1" ht="24" customHeight="1">
      <c r="B924" s="37"/>
      <c r="C924" s="262" t="s">
        <v>1106</v>
      </c>
      <c r="D924" s="262" t="s">
        <v>205</v>
      </c>
      <c r="E924" s="263" t="s">
        <v>1107</v>
      </c>
      <c r="F924" s="264" t="s">
        <v>1108</v>
      </c>
      <c r="G924" s="265" t="s">
        <v>140</v>
      </c>
      <c r="H924" s="266">
        <v>9.5470000000000006</v>
      </c>
      <c r="I924" s="267"/>
      <c r="J924" s="268">
        <f>ROUND(I924*H924,2)</f>
        <v>0</v>
      </c>
      <c r="K924" s="264" t="s">
        <v>141</v>
      </c>
      <c r="L924" s="269"/>
      <c r="M924" s="270" t="s">
        <v>1</v>
      </c>
      <c r="N924" s="271" t="s">
        <v>44</v>
      </c>
      <c r="O924" s="85"/>
      <c r="P924" s="225">
        <f>O924*H924</f>
        <v>0</v>
      </c>
      <c r="Q924" s="225">
        <v>0.0011999999999999999</v>
      </c>
      <c r="R924" s="225">
        <f>Q924*H924</f>
        <v>0.0114564</v>
      </c>
      <c r="S924" s="225">
        <v>0</v>
      </c>
      <c r="T924" s="226">
        <f>S924*H924</f>
        <v>0</v>
      </c>
      <c r="AR924" s="227" t="s">
        <v>336</v>
      </c>
      <c r="AT924" s="227" t="s">
        <v>205</v>
      </c>
      <c r="AU924" s="227" t="s">
        <v>84</v>
      </c>
      <c r="AY924" s="16" t="s">
        <v>135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16" t="s">
        <v>84</v>
      </c>
      <c r="BK924" s="228">
        <f>ROUND(I924*H924,2)</f>
        <v>0</v>
      </c>
      <c r="BL924" s="16" t="s">
        <v>227</v>
      </c>
      <c r="BM924" s="227" t="s">
        <v>1109</v>
      </c>
    </row>
    <row r="925" s="12" customFormat="1">
      <c r="B925" s="229"/>
      <c r="C925" s="230"/>
      <c r="D925" s="231" t="s">
        <v>144</v>
      </c>
      <c r="E925" s="232" t="s">
        <v>1</v>
      </c>
      <c r="F925" s="233" t="s">
        <v>1104</v>
      </c>
      <c r="G925" s="230"/>
      <c r="H925" s="234">
        <v>9.3599999999999994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144</v>
      </c>
      <c r="AU925" s="240" t="s">
        <v>84</v>
      </c>
      <c r="AV925" s="12" t="s">
        <v>84</v>
      </c>
      <c r="AW925" s="12" t="s">
        <v>146</v>
      </c>
      <c r="AX925" s="12" t="s">
        <v>78</v>
      </c>
      <c r="AY925" s="240" t="s">
        <v>135</v>
      </c>
    </row>
    <row r="926" s="13" customFormat="1">
      <c r="B926" s="241"/>
      <c r="C926" s="242"/>
      <c r="D926" s="231" t="s">
        <v>144</v>
      </c>
      <c r="E926" s="243" t="s">
        <v>1</v>
      </c>
      <c r="F926" s="244" t="s">
        <v>149</v>
      </c>
      <c r="G926" s="242"/>
      <c r="H926" s="245">
        <v>9.3599999999999994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AT926" s="251" t="s">
        <v>144</v>
      </c>
      <c r="AU926" s="251" t="s">
        <v>84</v>
      </c>
      <c r="AV926" s="13" t="s">
        <v>142</v>
      </c>
      <c r="AW926" s="13" t="s">
        <v>146</v>
      </c>
      <c r="AX926" s="13" t="s">
        <v>21</v>
      </c>
      <c r="AY926" s="251" t="s">
        <v>135</v>
      </c>
    </row>
    <row r="927" s="12" customFormat="1">
      <c r="B927" s="229"/>
      <c r="C927" s="230"/>
      <c r="D927" s="231" t="s">
        <v>144</v>
      </c>
      <c r="E927" s="230"/>
      <c r="F927" s="233" t="s">
        <v>1110</v>
      </c>
      <c r="G927" s="230"/>
      <c r="H927" s="234">
        <v>9.5470000000000006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AT927" s="240" t="s">
        <v>144</v>
      </c>
      <c r="AU927" s="240" t="s">
        <v>84</v>
      </c>
      <c r="AV927" s="12" t="s">
        <v>84</v>
      </c>
      <c r="AW927" s="12" t="s">
        <v>4</v>
      </c>
      <c r="AX927" s="12" t="s">
        <v>21</v>
      </c>
      <c r="AY927" s="240" t="s">
        <v>135</v>
      </c>
    </row>
    <row r="928" s="1" customFormat="1" ht="24" customHeight="1">
      <c r="B928" s="37"/>
      <c r="C928" s="262" t="s">
        <v>1111</v>
      </c>
      <c r="D928" s="262" t="s">
        <v>205</v>
      </c>
      <c r="E928" s="263" t="s">
        <v>1112</v>
      </c>
      <c r="F928" s="264" t="s">
        <v>1113</v>
      </c>
      <c r="G928" s="265" t="s">
        <v>140</v>
      </c>
      <c r="H928" s="266">
        <v>2.4790000000000001</v>
      </c>
      <c r="I928" s="267"/>
      <c r="J928" s="268">
        <f>ROUND(I928*H928,2)</f>
        <v>0</v>
      </c>
      <c r="K928" s="264" t="s">
        <v>141</v>
      </c>
      <c r="L928" s="269"/>
      <c r="M928" s="270" t="s">
        <v>1</v>
      </c>
      <c r="N928" s="271" t="s">
        <v>44</v>
      </c>
      <c r="O928" s="85"/>
      <c r="P928" s="225">
        <f>O928*H928</f>
        <v>0</v>
      </c>
      <c r="Q928" s="225">
        <v>0.0032000000000000002</v>
      </c>
      <c r="R928" s="225">
        <f>Q928*H928</f>
        <v>0.0079328000000000003</v>
      </c>
      <c r="S928" s="225">
        <v>0</v>
      </c>
      <c r="T928" s="226">
        <f>S928*H928</f>
        <v>0</v>
      </c>
      <c r="AR928" s="227" t="s">
        <v>336</v>
      </c>
      <c r="AT928" s="227" t="s">
        <v>205</v>
      </c>
      <c r="AU928" s="227" t="s">
        <v>84</v>
      </c>
      <c r="AY928" s="16" t="s">
        <v>135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16" t="s">
        <v>84</v>
      </c>
      <c r="BK928" s="228">
        <f>ROUND(I928*H928,2)</f>
        <v>0</v>
      </c>
      <c r="BL928" s="16" t="s">
        <v>227</v>
      </c>
      <c r="BM928" s="227" t="s">
        <v>1114</v>
      </c>
    </row>
    <row r="929" s="12" customFormat="1">
      <c r="B929" s="229"/>
      <c r="C929" s="230"/>
      <c r="D929" s="231" t="s">
        <v>144</v>
      </c>
      <c r="E929" s="232" t="s">
        <v>1</v>
      </c>
      <c r="F929" s="233" t="s">
        <v>1105</v>
      </c>
      <c r="G929" s="230"/>
      <c r="H929" s="234">
        <v>2.4300000000000002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144</v>
      </c>
      <c r="AU929" s="240" t="s">
        <v>84</v>
      </c>
      <c r="AV929" s="12" t="s">
        <v>84</v>
      </c>
      <c r="AW929" s="12" t="s">
        <v>146</v>
      </c>
      <c r="AX929" s="12" t="s">
        <v>78</v>
      </c>
      <c r="AY929" s="240" t="s">
        <v>135</v>
      </c>
    </row>
    <row r="930" s="13" customFormat="1">
      <c r="B930" s="241"/>
      <c r="C930" s="242"/>
      <c r="D930" s="231" t="s">
        <v>144</v>
      </c>
      <c r="E930" s="243" t="s">
        <v>1</v>
      </c>
      <c r="F930" s="244" t="s">
        <v>149</v>
      </c>
      <c r="G930" s="242"/>
      <c r="H930" s="245">
        <v>2.4300000000000002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AT930" s="251" t="s">
        <v>144</v>
      </c>
      <c r="AU930" s="251" t="s">
        <v>84</v>
      </c>
      <c r="AV930" s="13" t="s">
        <v>142</v>
      </c>
      <c r="AW930" s="13" t="s">
        <v>146</v>
      </c>
      <c r="AX930" s="13" t="s">
        <v>21</v>
      </c>
      <c r="AY930" s="251" t="s">
        <v>135</v>
      </c>
    </row>
    <row r="931" s="12" customFormat="1">
      <c r="B931" s="229"/>
      <c r="C931" s="230"/>
      <c r="D931" s="231" t="s">
        <v>144</v>
      </c>
      <c r="E931" s="230"/>
      <c r="F931" s="233" t="s">
        <v>1115</v>
      </c>
      <c r="G931" s="230"/>
      <c r="H931" s="234">
        <v>2.4790000000000001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144</v>
      </c>
      <c r="AU931" s="240" t="s">
        <v>84</v>
      </c>
      <c r="AV931" s="12" t="s">
        <v>84</v>
      </c>
      <c r="AW931" s="12" t="s">
        <v>4</v>
      </c>
      <c r="AX931" s="12" t="s">
        <v>21</v>
      </c>
      <c r="AY931" s="240" t="s">
        <v>135</v>
      </c>
    </row>
    <row r="932" s="1" customFormat="1" ht="48" customHeight="1">
      <c r="B932" s="37"/>
      <c r="C932" s="216" t="s">
        <v>1116</v>
      </c>
      <c r="D932" s="216" t="s">
        <v>137</v>
      </c>
      <c r="E932" s="217" t="s">
        <v>1117</v>
      </c>
      <c r="F932" s="218" t="s">
        <v>1118</v>
      </c>
      <c r="G932" s="219" t="s">
        <v>140</v>
      </c>
      <c r="H932" s="220">
        <v>81.006</v>
      </c>
      <c r="I932" s="221"/>
      <c r="J932" s="222">
        <f>ROUND(I932*H932,2)</f>
        <v>0</v>
      </c>
      <c r="K932" s="218" t="s">
        <v>141</v>
      </c>
      <c r="L932" s="42"/>
      <c r="M932" s="223" t="s">
        <v>1</v>
      </c>
      <c r="N932" s="224" t="s">
        <v>44</v>
      </c>
      <c r="O932" s="85"/>
      <c r="P932" s="225">
        <f>O932*H932</f>
        <v>0</v>
      </c>
      <c r="Q932" s="225">
        <v>0</v>
      </c>
      <c r="R932" s="225">
        <f>Q932*H932</f>
        <v>0</v>
      </c>
      <c r="S932" s="225">
        <v>0.00175</v>
      </c>
      <c r="T932" s="226">
        <f>S932*H932</f>
        <v>0.14176050000000001</v>
      </c>
      <c r="AR932" s="227" t="s">
        <v>227</v>
      </c>
      <c r="AT932" s="227" t="s">
        <v>137</v>
      </c>
      <c r="AU932" s="227" t="s">
        <v>84</v>
      </c>
      <c r="AY932" s="16" t="s">
        <v>135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6" t="s">
        <v>84</v>
      </c>
      <c r="BK932" s="228">
        <f>ROUND(I932*H932,2)</f>
        <v>0</v>
      </c>
      <c r="BL932" s="16" t="s">
        <v>227</v>
      </c>
      <c r="BM932" s="227" t="s">
        <v>1119</v>
      </c>
    </row>
    <row r="933" s="12" customFormat="1">
      <c r="B933" s="229"/>
      <c r="C933" s="230"/>
      <c r="D933" s="231" t="s">
        <v>144</v>
      </c>
      <c r="E933" s="232" t="s">
        <v>1</v>
      </c>
      <c r="F933" s="233" t="s">
        <v>1120</v>
      </c>
      <c r="G933" s="230"/>
      <c r="H933" s="234">
        <v>52.399999999999999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144</v>
      </c>
      <c r="AU933" s="240" t="s">
        <v>84</v>
      </c>
      <c r="AV933" s="12" t="s">
        <v>84</v>
      </c>
      <c r="AW933" s="12" t="s">
        <v>146</v>
      </c>
      <c r="AX933" s="12" t="s">
        <v>78</v>
      </c>
      <c r="AY933" s="240" t="s">
        <v>135</v>
      </c>
    </row>
    <row r="934" s="12" customFormat="1">
      <c r="B934" s="229"/>
      <c r="C934" s="230"/>
      <c r="D934" s="231" t="s">
        <v>144</v>
      </c>
      <c r="E934" s="232" t="s">
        <v>1</v>
      </c>
      <c r="F934" s="233" t="s">
        <v>1121</v>
      </c>
      <c r="G934" s="230"/>
      <c r="H934" s="234">
        <v>28.606000000000002</v>
      </c>
      <c r="I934" s="235"/>
      <c r="J934" s="230"/>
      <c r="K934" s="230"/>
      <c r="L934" s="236"/>
      <c r="M934" s="237"/>
      <c r="N934" s="238"/>
      <c r="O934" s="238"/>
      <c r="P934" s="238"/>
      <c r="Q934" s="238"/>
      <c r="R934" s="238"/>
      <c r="S934" s="238"/>
      <c r="T934" s="239"/>
      <c r="AT934" s="240" t="s">
        <v>144</v>
      </c>
      <c r="AU934" s="240" t="s">
        <v>84</v>
      </c>
      <c r="AV934" s="12" t="s">
        <v>84</v>
      </c>
      <c r="AW934" s="12" t="s">
        <v>146</v>
      </c>
      <c r="AX934" s="12" t="s">
        <v>78</v>
      </c>
      <c r="AY934" s="240" t="s">
        <v>135</v>
      </c>
    </row>
    <row r="935" s="13" customFormat="1">
      <c r="B935" s="241"/>
      <c r="C935" s="242"/>
      <c r="D935" s="231" t="s">
        <v>144</v>
      </c>
      <c r="E935" s="243" t="s">
        <v>1</v>
      </c>
      <c r="F935" s="244" t="s">
        <v>149</v>
      </c>
      <c r="G935" s="242"/>
      <c r="H935" s="245">
        <v>81.006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AT935" s="251" t="s">
        <v>144</v>
      </c>
      <c r="AU935" s="251" t="s">
        <v>84</v>
      </c>
      <c r="AV935" s="13" t="s">
        <v>142</v>
      </c>
      <c r="AW935" s="13" t="s">
        <v>146</v>
      </c>
      <c r="AX935" s="13" t="s">
        <v>21</v>
      </c>
      <c r="AY935" s="251" t="s">
        <v>135</v>
      </c>
    </row>
    <row r="936" s="1" customFormat="1" ht="48" customHeight="1">
      <c r="B936" s="37"/>
      <c r="C936" s="216" t="s">
        <v>1122</v>
      </c>
      <c r="D936" s="216" t="s">
        <v>137</v>
      </c>
      <c r="E936" s="217" t="s">
        <v>1123</v>
      </c>
      <c r="F936" s="218" t="s">
        <v>1124</v>
      </c>
      <c r="G936" s="219" t="s">
        <v>140</v>
      </c>
      <c r="H936" s="220">
        <v>140</v>
      </c>
      <c r="I936" s="221"/>
      <c r="J936" s="222">
        <f>ROUND(I936*H936,2)</f>
        <v>0</v>
      </c>
      <c r="K936" s="218" t="s">
        <v>141</v>
      </c>
      <c r="L936" s="42"/>
      <c r="M936" s="223" t="s">
        <v>1</v>
      </c>
      <c r="N936" s="224" t="s">
        <v>44</v>
      </c>
      <c r="O936" s="85"/>
      <c r="P936" s="225">
        <f>O936*H936</f>
        <v>0</v>
      </c>
      <c r="Q936" s="225">
        <v>0</v>
      </c>
      <c r="R936" s="225">
        <f>Q936*H936</f>
        <v>0</v>
      </c>
      <c r="S936" s="225">
        <v>0.0052500000000000003</v>
      </c>
      <c r="T936" s="226">
        <f>S936*H936</f>
        <v>0.7350000000000001</v>
      </c>
      <c r="AR936" s="227" t="s">
        <v>227</v>
      </c>
      <c r="AT936" s="227" t="s">
        <v>137</v>
      </c>
      <c r="AU936" s="227" t="s">
        <v>84</v>
      </c>
      <c r="AY936" s="16" t="s">
        <v>135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16" t="s">
        <v>84</v>
      </c>
      <c r="BK936" s="228">
        <f>ROUND(I936*H936,2)</f>
        <v>0</v>
      </c>
      <c r="BL936" s="16" t="s">
        <v>227</v>
      </c>
      <c r="BM936" s="227" t="s">
        <v>1125</v>
      </c>
    </row>
    <row r="937" s="12" customFormat="1">
      <c r="B937" s="229"/>
      <c r="C937" s="230"/>
      <c r="D937" s="231" t="s">
        <v>144</v>
      </c>
      <c r="E937" s="232" t="s">
        <v>1</v>
      </c>
      <c r="F937" s="233" t="s">
        <v>1126</v>
      </c>
      <c r="G937" s="230"/>
      <c r="H937" s="234">
        <v>140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AT937" s="240" t="s">
        <v>144</v>
      </c>
      <c r="AU937" s="240" t="s">
        <v>84</v>
      </c>
      <c r="AV937" s="12" t="s">
        <v>84</v>
      </c>
      <c r="AW937" s="12" t="s">
        <v>146</v>
      </c>
      <c r="AX937" s="12" t="s">
        <v>78</v>
      </c>
      <c r="AY937" s="240" t="s">
        <v>135</v>
      </c>
    </row>
    <row r="938" s="13" customFormat="1">
      <c r="B938" s="241"/>
      <c r="C938" s="242"/>
      <c r="D938" s="231" t="s">
        <v>144</v>
      </c>
      <c r="E938" s="243" t="s">
        <v>1</v>
      </c>
      <c r="F938" s="244" t="s">
        <v>149</v>
      </c>
      <c r="G938" s="242"/>
      <c r="H938" s="245">
        <v>140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AT938" s="251" t="s">
        <v>144</v>
      </c>
      <c r="AU938" s="251" t="s">
        <v>84</v>
      </c>
      <c r="AV938" s="13" t="s">
        <v>142</v>
      </c>
      <c r="AW938" s="13" t="s">
        <v>146</v>
      </c>
      <c r="AX938" s="13" t="s">
        <v>21</v>
      </c>
      <c r="AY938" s="251" t="s">
        <v>135</v>
      </c>
    </row>
    <row r="939" s="1" customFormat="1" ht="48" customHeight="1">
      <c r="B939" s="37"/>
      <c r="C939" s="216" t="s">
        <v>1127</v>
      </c>
      <c r="D939" s="216" t="s">
        <v>137</v>
      </c>
      <c r="E939" s="217" t="s">
        <v>1128</v>
      </c>
      <c r="F939" s="218" t="s">
        <v>1129</v>
      </c>
      <c r="G939" s="219" t="s">
        <v>140</v>
      </c>
      <c r="H939" s="220">
        <v>44.768000000000001</v>
      </c>
      <c r="I939" s="221"/>
      <c r="J939" s="222">
        <f>ROUND(I939*H939,2)</f>
        <v>0</v>
      </c>
      <c r="K939" s="218" t="s">
        <v>141</v>
      </c>
      <c r="L939" s="42"/>
      <c r="M939" s="223" t="s">
        <v>1</v>
      </c>
      <c r="N939" s="224" t="s">
        <v>44</v>
      </c>
      <c r="O939" s="85"/>
      <c r="P939" s="225">
        <f>O939*H939</f>
        <v>0</v>
      </c>
      <c r="Q939" s="225">
        <v>0.00020000000000000001</v>
      </c>
      <c r="R939" s="225">
        <f>Q939*H939</f>
        <v>0.0089536000000000008</v>
      </c>
      <c r="S939" s="225">
        <v>0</v>
      </c>
      <c r="T939" s="226">
        <f>S939*H939</f>
        <v>0</v>
      </c>
      <c r="AR939" s="227" t="s">
        <v>227</v>
      </c>
      <c r="AT939" s="227" t="s">
        <v>137</v>
      </c>
      <c r="AU939" s="227" t="s">
        <v>84</v>
      </c>
      <c r="AY939" s="16" t="s">
        <v>135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16" t="s">
        <v>84</v>
      </c>
      <c r="BK939" s="228">
        <f>ROUND(I939*H939,2)</f>
        <v>0</v>
      </c>
      <c r="BL939" s="16" t="s">
        <v>227</v>
      </c>
      <c r="BM939" s="227" t="s">
        <v>1130</v>
      </c>
    </row>
    <row r="940" s="12" customFormat="1">
      <c r="B940" s="229"/>
      <c r="C940" s="230"/>
      <c r="D940" s="231" t="s">
        <v>144</v>
      </c>
      <c r="E940" s="232" t="s">
        <v>1</v>
      </c>
      <c r="F940" s="233" t="s">
        <v>1131</v>
      </c>
      <c r="G940" s="230"/>
      <c r="H940" s="234">
        <v>44.768000000000001</v>
      </c>
      <c r="I940" s="235"/>
      <c r="J940" s="230"/>
      <c r="K940" s="230"/>
      <c r="L940" s="236"/>
      <c r="M940" s="237"/>
      <c r="N940" s="238"/>
      <c r="O940" s="238"/>
      <c r="P940" s="238"/>
      <c r="Q940" s="238"/>
      <c r="R940" s="238"/>
      <c r="S940" s="238"/>
      <c r="T940" s="239"/>
      <c r="AT940" s="240" t="s">
        <v>144</v>
      </c>
      <c r="AU940" s="240" t="s">
        <v>84</v>
      </c>
      <c r="AV940" s="12" t="s">
        <v>84</v>
      </c>
      <c r="AW940" s="12" t="s">
        <v>146</v>
      </c>
      <c r="AX940" s="12" t="s">
        <v>78</v>
      </c>
      <c r="AY940" s="240" t="s">
        <v>135</v>
      </c>
    </row>
    <row r="941" s="13" customFormat="1">
      <c r="B941" s="241"/>
      <c r="C941" s="242"/>
      <c r="D941" s="231" t="s">
        <v>144</v>
      </c>
      <c r="E941" s="243" t="s">
        <v>1</v>
      </c>
      <c r="F941" s="244" t="s">
        <v>149</v>
      </c>
      <c r="G941" s="242"/>
      <c r="H941" s="245">
        <v>44.768000000000001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AT941" s="251" t="s">
        <v>144</v>
      </c>
      <c r="AU941" s="251" t="s">
        <v>84</v>
      </c>
      <c r="AV941" s="13" t="s">
        <v>142</v>
      </c>
      <c r="AW941" s="13" t="s">
        <v>146</v>
      </c>
      <c r="AX941" s="13" t="s">
        <v>21</v>
      </c>
      <c r="AY941" s="251" t="s">
        <v>135</v>
      </c>
    </row>
    <row r="942" s="1" customFormat="1" ht="24" customHeight="1">
      <c r="B942" s="37"/>
      <c r="C942" s="262" t="s">
        <v>1132</v>
      </c>
      <c r="D942" s="262" t="s">
        <v>205</v>
      </c>
      <c r="E942" s="263" t="s">
        <v>1133</v>
      </c>
      <c r="F942" s="264" t="s">
        <v>1134</v>
      </c>
      <c r="G942" s="265" t="s">
        <v>140</v>
      </c>
      <c r="H942" s="266">
        <v>45.662999999999997</v>
      </c>
      <c r="I942" s="267"/>
      <c r="J942" s="268">
        <f>ROUND(I942*H942,2)</f>
        <v>0</v>
      </c>
      <c r="K942" s="264" t="s">
        <v>141</v>
      </c>
      <c r="L942" s="269"/>
      <c r="M942" s="270" t="s">
        <v>1</v>
      </c>
      <c r="N942" s="271" t="s">
        <v>44</v>
      </c>
      <c r="O942" s="85"/>
      <c r="P942" s="225">
        <f>O942*H942</f>
        <v>0</v>
      </c>
      <c r="Q942" s="225">
        <v>0.0023999999999999998</v>
      </c>
      <c r="R942" s="225">
        <f>Q942*H942</f>
        <v>0.10959119999999999</v>
      </c>
      <c r="S942" s="225">
        <v>0</v>
      </c>
      <c r="T942" s="226">
        <f>S942*H942</f>
        <v>0</v>
      </c>
      <c r="AR942" s="227" t="s">
        <v>336</v>
      </c>
      <c r="AT942" s="227" t="s">
        <v>205</v>
      </c>
      <c r="AU942" s="227" t="s">
        <v>84</v>
      </c>
      <c r="AY942" s="16" t="s">
        <v>135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16" t="s">
        <v>84</v>
      </c>
      <c r="BK942" s="228">
        <f>ROUND(I942*H942,2)</f>
        <v>0</v>
      </c>
      <c r="BL942" s="16" t="s">
        <v>227</v>
      </c>
      <c r="BM942" s="227" t="s">
        <v>1135</v>
      </c>
    </row>
    <row r="943" s="12" customFormat="1">
      <c r="B943" s="229"/>
      <c r="C943" s="230"/>
      <c r="D943" s="231" t="s">
        <v>144</v>
      </c>
      <c r="E943" s="230"/>
      <c r="F943" s="233" t="s">
        <v>1136</v>
      </c>
      <c r="G943" s="230"/>
      <c r="H943" s="234">
        <v>45.662999999999997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144</v>
      </c>
      <c r="AU943" s="240" t="s">
        <v>84</v>
      </c>
      <c r="AV943" s="12" t="s">
        <v>84</v>
      </c>
      <c r="AW943" s="12" t="s">
        <v>4</v>
      </c>
      <c r="AX943" s="12" t="s">
        <v>21</v>
      </c>
      <c r="AY943" s="240" t="s">
        <v>135</v>
      </c>
    </row>
    <row r="944" s="1" customFormat="1" ht="16.5" customHeight="1">
      <c r="B944" s="37"/>
      <c r="C944" s="216" t="s">
        <v>1137</v>
      </c>
      <c r="D944" s="216" t="s">
        <v>137</v>
      </c>
      <c r="E944" s="217" t="s">
        <v>1138</v>
      </c>
      <c r="F944" s="218" t="s">
        <v>1139</v>
      </c>
      <c r="G944" s="219" t="s">
        <v>160</v>
      </c>
      <c r="H944" s="220">
        <v>68.462000000000003</v>
      </c>
      <c r="I944" s="221"/>
      <c r="J944" s="222">
        <f>ROUND(I944*H944,2)</f>
        <v>0</v>
      </c>
      <c r="K944" s="218" t="s">
        <v>1</v>
      </c>
      <c r="L944" s="42"/>
      <c r="M944" s="223" t="s">
        <v>1</v>
      </c>
      <c r="N944" s="224" t="s">
        <v>44</v>
      </c>
      <c r="O944" s="85"/>
      <c r="P944" s="225">
        <f>O944*H944</f>
        <v>0</v>
      </c>
      <c r="Q944" s="225">
        <v>0.00024000000000000001</v>
      </c>
      <c r="R944" s="225">
        <f>Q944*H944</f>
        <v>0.016430880000000002</v>
      </c>
      <c r="S944" s="225">
        <v>0</v>
      </c>
      <c r="T944" s="226">
        <f>S944*H944</f>
        <v>0</v>
      </c>
      <c r="AR944" s="227" t="s">
        <v>227</v>
      </c>
      <c r="AT944" s="227" t="s">
        <v>137</v>
      </c>
      <c r="AU944" s="227" t="s">
        <v>84</v>
      </c>
      <c r="AY944" s="16" t="s">
        <v>135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16" t="s">
        <v>84</v>
      </c>
      <c r="BK944" s="228">
        <f>ROUND(I944*H944,2)</f>
        <v>0</v>
      </c>
      <c r="BL944" s="16" t="s">
        <v>227</v>
      </c>
      <c r="BM944" s="227" t="s">
        <v>1140</v>
      </c>
    </row>
    <row r="945" s="12" customFormat="1">
      <c r="B945" s="229"/>
      <c r="C945" s="230"/>
      <c r="D945" s="231" t="s">
        <v>144</v>
      </c>
      <c r="E945" s="232" t="s">
        <v>1</v>
      </c>
      <c r="F945" s="233" t="s">
        <v>1141</v>
      </c>
      <c r="G945" s="230"/>
      <c r="H945" s="234">
        <v>60.481259999999999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144</v>
      </c>
      <c r="AU945" s="240" t="s">
        <v>84</v>
      </c>
      <c r="AV945" s="12" t="s">
        <v>84</v>
      </c>
      <c r="AW945" s="12" t="s">
        <v>146</v>
      </c>
      <c r="AX945" s="12" t="s">
        <v>78</v>
      </c>
      <c r="AY945" s="240" t="s">
        <v>135</v>
      </c>
    </row>
    <row r="946" s="12" customFormat="1">
      <c r="B946" s="229"/>
      <c r="C946" s="230"/>
      <c r="D946" s="231" t="s">
        <v>144</v>
      </c>
      <c r="E946" s="232" t="s">
        <v>1</v>
      </c>
      <c r="F946" s="233" t="s">
        <v>1142</v>
      </c>
      <c r="G946" s="230"/>
      <c r="H946" s="234">
        <v>7.981128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AT946" s="240" t="s">
        <v>144</v>
      </c>
      <c r="AU946" s="240" t="s">
        <v>84</v>
      </c>
      <c r="AV946" s="12" t="s">
        <v>84</v>
      </c>
      <c r="AW946" s="12" t="s">
        <v>146</v>
      </c>
      <c r="AX946" s="12" t="s">
        <v>78</v>
      </c>
      <c r="AY946" s="240" t="s">
        <v>135</v>
      </c>
    </row>
    <row r="947" s="13" customFormat="1">
      <c r="B947" s="241"/>
      <c r="C947" s="242"/>
      <c r="D947" s="231" t="s">
        <v>144</v>
      </c>
      <c r="E947" s="243" t="s">
        <v>1</v>
      </c>
      <c r="F947" s="244" t="s">
        <v>149</v>
      </c>
      <c r="G947" s="242"/>
      <c r="H947" s="245">
        <v>68.462388000000004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AT947" s="251" t="s">
        <v>144</v>
      </c>
      <c r="AU947" s="251" t="s">
        <v>84</v>
      </c>
      <c r="AV947" s="13" t="s">
        <v>142</v>
      </c>
      <c r="AW947" s="13" t="s">
        <v>146</v>
      </c>
      <c r="AX947" s="13" t="s">
        <v>21</v>
      </c>
      <c r="AY947" s="251" t="s">
        <v>135</v>
      </c>
    </row>
    <row r="948" s="1" customFormat="1" ht="24" customHeight="1">
      <c r="B948" s="37"/>
      <c r="C948" s="262" t="s">
        <v>1143</v>
      </c>
      <c r="D948" s="262" t="s">
        <v>205</v>
      </c>
      <c r="E948" s="263" t="s">
        <v>1144</v>
      </c>
      <c r="F948" s="264" t="s">
        <v>1145</v>
      </c>
      <c r="G948" s="265" t="s">
        <v>160</v>
      </c>
      <c r="H948" s="266">
        <v>69.831999999999994</v>
      </c>
      <c r="I948" s="267"/>
      <c r="J948" s="268">
        <f>ROUND(I948*H948,2)</f>
        <v>0</v>
      </c>
      <c r="K948" s="264" t="s">
        <v>1</v>
      </c>
      <c r="L948" s="269"/>
      <c r="M948" s="270" t="s">
        <v>1</v>
      </c>
      <c r="N948" s="271" t="s">
        <v>44</v>
      </c>
      <c r="O948" s="85"/>
      <c r="P948" s="225">
        <f>O948*H948</f>
        <v>0</v>
      </c>
      <c r="Q948" s="225">
        <v>0</v>
      </c>
      <c r="R948" s="225">
        <f>Q948*H948</f>
        <v>0</v>
      </c>
      <c r="S948" s="225">
        <v>0</v>
      </c>
      <c r="T948" s="226">
        <f>S948*H948</f>
        <v>0</v>
      </c>
      <c r="AR948" s="227" t="s">
        <v>336</v>
      </c>
      <c r="AT948" s="227" t="s">
        <v>205</v>
      </c>
      <c r="AU948" s="227" t="s">
        <v>84</v>
      </c>
      <c r="AY948" s="16" t="s">
        <v>135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6" t="s">
        <v>84</v>
      </c>
      <c r="BK948" s="228">
        <f>ROUND(I948*H948,2)</f>
        <v>0</v>
      </c>
      <c r="BL948" s="16" t="s">
        <v>227</v>
      </c>
      <c r="BM948" s="227" t="s">
        <v>1146</v>
      </c>
    </row>
    <row r="949" s="12" customFormat="1">
      <c r="B949" s="229"/>
      <c r="C949" s="230"/>
      <c r="D949" s="231" t="s">
        <v>144</v>
      </c>
      <c r="E949" s="232" t="s">
        <v>1</v>
      </c>
      <c r="F949" s="233" t="s">
        <v>1141</v>
      </c>
      <c r="G949" s="230"/>
      <c r="H949" s="234">
        <v>60.481259999999999</v>
      </c>
      <c r="I949" s="235"/>
      <c r="J949" s="230"/>
      <c r="K949" s="230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144</v>
      </c>
      <c r="AU949" s="240" t="s">
        <v>84</v>
      </c>
      <c r="AV949" s="12" t="s">
        <v>84</v>
      </c>
      <c r="AW949" s="12" t="s">
        <v>146</v>
      </c>
      <c r="AX949" s="12" t="s">
        <v>78</v>
      </c>
      <c r="AY949" s="240" t="s">
        <v>135</v>
      </c>
    </row>
    <row r="950" s="12" customFormat="1">
      <c r="B950" s="229"/>
      <c r="C950" s="230"/>
      <c r="D950" s="231" t="s">
        <v>144</v>
      </c>
      <c r="E950" s="232" t="s">
        <v>1</v>
      </c>
      <c r="F950" s="233" t="s">
        <v>1142</v>
      </c>
      <c r="G950" s="230"/>
      <c r="H950" s="234">
        <v>7.981128</v>
      </c>
      <c r="I950" s="235"/>
      <c r="J950" s="230"/>
      <c r="K950" s="230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144</v>
      </c>
      <c r="AU950" s="240" t="s">
        <v>84</v>
      </c>
      <c r="AV950" s="12" t="s">
        <v>84</v>
      </c>
      <c r="AW950" s="12" t="s">
        <v>146</v>
      </c>
      <c r="AX950" s="12" t="s">
        <v>78</v>
      </c>
      <c r="AY950" s="240" t="s">
        <v>135</v>
      </c>
    </row>
    <row r="951" s="13" customFormat="1">
      <c r="B951" s="241"/>
      <c r="C951" s="242"/>
      <c r="D951" s="231" t="s">
        <v>144</v>
      </c>
      <c r="E951" s="243" t="s">
        <v>1</v>
      </c>
      <c r="F951" s="244" t="s">
        <v>149</v>
      </c>
      <c r="G951" s="242"/>
      <c r="H951" s="245">
        <v>68.462388000000004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AT951" s="251" t="s">
        <v>144</v>
      </c>
      <c r="AU951" s="251" t="s">
        <v>84</v>
      </c>
      <c r="AV951" s="13" t="s">
        <v>142</v>
      </c>
      <c r="AW951" s="13" t="s">
        <v>146</v>
      </c>
      <c r="AX951" s="13" t="s">
        <v>21</v>
      </c>
      <c r="AY951" s="251" t="s">
        <v>135</v>
      </c>
    </row>
    <row r="952" s="12" customFormat="1">
      <c r="B952" s="229"/>
      <c r="C952" s="230"/>
      <c r="D952" s="231" t="s">
        <v>144</v>
      </c>
      <c r="E952" s="230"/>
      <c r="F952" s="233" t="s">
        <v>1147</v>
      </c>
      <c r="G952" s="230"/>
      <c r="H952" s="234">
        <v>69.831999999999994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144</v>
      </c>
      <c r="AU952" s="240" t="s">
        <v>84</v>
      </c>
      <c r="AV952" s="12" t="s">
        <v>84</v>
      </c>
      <c r="AW952" s="12" t="s">
        <v>4</v>
      </c>
      <c r="AX952" s="12" t="s">
        <v>21</v>
      </c>
      <c r="AY952" s="240" t="s">
        <v>135</v>
      </c>
    </row>
    <row r="953" s="1" customFormat="1" ht="48" customHeight="1">
      <c r="B953" s="37"/>
      <c r="C953" s="216" t="s">
        <v>1148</v>
      </c>
      <c r="D953" s="216" t="s">
        <v>137</v>
      </c>
      <c r="E953" s="217" t="s">
        <v>1149</v>
      </c>
      <c r="F953" s="218" t="s">
        <v>1150</v>
      </c>
      <c r="G953" s="219" t="s">
        <v>140</v>
      </c>
      <c r="H953" s="220">
        <v>301.02199999999999</v>
      </c>
      <c r="I953" s="221"/>
      <c r="J953" s="222">
        <f>ROUND(I953*H953,2)</f>
        <v>0</v>
      </c>
      <c r="K953" s="218" t="s">
        <v>141</v>
      </c>
      <c r="L953" s="42"/>
      <c r="M953" s="223" t="s">
        <v>1</v>
      </c>
      <c r="N953" s="224" t="s">
        <v>44</v>
      </c>
      <c r="O953" s="85"/>
      <c r="P953" s="225">
        <f>O953*H953</f>
        <v>0</v>
      </c>
      <c r="Q953" s="225">
        <v>0.00024000000000000001</v>
      </c>
      <c r="R953" s="225">
        <f>Q953*H953</f>
        <v>0.072245279999999995</v>
      </c>
      <c r="S953" s="225">
        <v>0</v>
      </c>
      <c r="T953" s="226">
        <f>S953*H953</f>
        <v>0</v>
      </c>
      <c r="AR953" s="227" t="s">
        <v>227</v>
      </c>
      <c r="AT953" s="227" t="s">
        <v>137</v>
      </c>
      <c r="AU953" s="227" t="s">
        <v>84</v>
      </c>
      <c r="AY953" s="16" t="s">
        <v>135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16" t="s">
        <v>84</v>
      </c>
      <c r="BK953" s="228">
        <f>ROUND(I953*H953,2)</f>
        <v>0</v>
      </c>
      <c r="BL953" s="16" t="s">
        <v>227</v>
      </c>
      <c r="BM953" s="227" t="s">
        <v>1151</v>
      </c>
    </row>
    <row r="954" s="12" customFormat="1">
      <c r="B954" s="229"/>
      <c r="C954" s="230"/>
      <c r="D954" s="231" t="s">
        <v>144</v>
      </c>
      <c r="E954" s="232" t="s">
        <v>1</v>
      </c>
      <c r="F954" s="233" t="s">
        <v>1152</v>
      </c>
      <c r="G954" s="230"/>
      <c r="H954" s="234">
        <v>168.0035</v>
      </c>
      <c r="I954" s="235"/>
      <c r="J954" s="230"/>
      <c r="K954" s="230"/>
      <c r="L954" s="236"/>
      <c r="M954" s="237"/>
      <c r="N954" s="238"/>
      <c r="O954" s="238"/>
      <c r="P954" s="238"/>
      <c r="Q954" s="238"/>
      <c r="R954" s="238"/>
      <c r="S954" s="238"/>
      <c r="T954" s="239"/>
      <c r="AT954" s="240" t="s">
        <v>144</v>
      </c>
      <c r="AU954" s="240" t="s">
        <v>84</v>
      </c>
      <c r="AV954" s="12" t="s">
        <v>84</v>
      </c>
      <c r="AW954" s="12" t="s">
        <v>146</v>
      </c>
      <c r="AX954" s="12" t="s">
        <v>78</v>
      </c>
      <c r="AY954" s="240" t="s">
        <v>135</v>
      </c>
    </row>
    <row r="955" s="12" customFormat="1">
      <c r="B955" s="229"/>
      <c r="C955" s="230"/>
      <c r="D955" s="231" t="s">
        <v>144</v>
      </c>
      <c r="E955" s="232" t="s">
        <v>1</v>
      </c>
      <c r="F955" s="233" t="s">
        <v>1153</v>
      </c>
      <c r="G955" s="230"/>
      <c r="H955" s="234">
        <v>133.0188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144</v>
      </c>
      <c r="AU955" s="240" t="s">
        <v>84</v>
      </c>
      <c r="AV955" s="12" t="s">
        <v>84</v>
      </c>
      <c r="AW955" s="12" t="s">
        <v>146</v>
      </c>
      <c r="AX955" s="12" t="s">
        <v>78</v>
      </c>
      <c r="AY955" s="240" t="s">
        <v>135</v>
      </c>
    </row>
    <row r="956" s="13" customFormat="1">
      <c r="B956" s="241"/>
      <c r="C956" s="242"/>
      <c r="D956" s="231" t="s">
        <v>144</v>
      </c>
      <c r="E956" s="243" t="s">
        <v>1</v>
      </c>
      <c r="F956" s="244" t="s">
        <v>149</v>
      </c>
      <c r="G956" s="242"/>
      <c r="H956" s="245">
        <v>301.02229999999997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AT956" s="251" t="s">
        <v>144</v>
      </c>
      <c r="AU956" s="251" t="s">
        <v>84</v>
      </c>
      <c r="AV956" s="13" t="s">
        <v>142</v>
      </c>
      <c r="AW956" s="13" t="s">
        <v>146</v>
      </c>
      <c r="AX956" s="13" t="s">
        <v>21</v>
      </c>
      <c r="AY956" s="251" t="s">
        <v>135</v>
      </c>
    </row>
    <row r="957" s="1" customFormat="1" ht="16.5" customHeight="1">
      <c r="B957" s="37"/>
      <c r="C957" s="262" t="s">
        <v>1154</v>
      </c>
      <c r="D957" s="262" t="s">
        <v>205</v>
      </c>
      <c r="E957" s="263" t="s">
        <v>1155</v>
      </c>
      <c r="F957" s="264" t="s">
        <v>1156</v>
      </c>
      <c r="G957" s="265" t="s">
        <v>140</v>
      </c>
      <c r="H957" s="266">
        <v>307.04300000000001</v>
      </c>
      <c r="I957" s="267"/>
      <c r="J957" s="268">
        <f>ROUND(I957*H957,2)</f>
        <v>0</v>
      </c>
      <c r="K957" s="264" t="s">
        <v>1</v>
      </c>
      <c r="L957" s="269"/>
      <c r="M957" s="270" t="s">
        <v>1</v>
      </c>
      <c r="N957" s="271" t="s">
        <v>44</v>
      </c>
      <c r="O957" s="85"/>
      <c r="P957" s="225">
        <f>O957*H957</f>
        <v>0</v>
      </c>
      <c r="Q957" s="225">
        <v>0.00059999999999999995</v>
      </c>
      <c r="R957" s="225">
        <f>Q957*H957</f>
        <v>0.1842258</v>
      </c>
      <c r="S957" s="225">
        <v>0</v>
      </c>
      <c r="T957" s="226">
        <f>S957*H957</f>
        <v>0</v>
      </c>
      <c r="AR957" s="227" t="s">
        <v>336</v>
      </c>
      <c r="AT957" s="227" t="s">
        <v>205</v>
      </c>
      <c r="AU957" s="227" t="s">
        <v>84</v>
      </c>
      <c r="AY957" s="16" t="s">
        <v>135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16" t="s">
        <v>84</v>
      </c>
      <c r="BK957" s="228">
        <f>ROUND(I957*H957,2)</f>
        <v>0</v>
      </c>
      <c r="BL957" s="16" t="s">
        <v>227</v>
      </c>
      <c r="BM957" s="227" t="s">
        <v>1157</v>
      </c>
    </row>
    <row r="958" s="12" customFormat="1">
      <c r="B958" s="229"/>
      <c r="C958" s="230"/>
      <c r="D958" s="231" t="s">
        <v>144</v>
      </c>
      <c r="E958" s="232" t="s">
        <v>1</v>
      </c>
      <c r="F958" s="233" t="s">
        <v>1152</v>
      </c>
      <c r="G958" s="230"/>
      <c r="H958" s="234">
        <v>168.0035</v>
      </c>
      <c r="I958" s="235"/>
      <c r="J958" s="230"/>
      <c r="K958" s="230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144</v>
      </c>
      <c r="AU958" s="240" t="s">
        <v>84</v>
      </c>
      <c r="AV958" s="12" t="s">
        <v>84</v>
      </c>
      <c r="AW958" s="12" t="s">
        <v>146</v>
      </c>
      <c r="AX958" s="12" t="s">
        <v>78</v>
      </c>
      <c r="AY958" s="240" t="s">
        <v>135</v>
      </c>
    </row>
    <row r="959" s="12" customFormat="1">
      <c r="B959" s="229"/>
      <c r="C959" s="230"/>
      <c r="D959" s="231" t="s">
        <v>144</v>
      </c>
      <c r="E959" s="232" t="s">
        <v>1</v>
      </c>
      <c r="F959" s="233" t="s">
        <v>1153</v>
      </c>
      <c r="G959" s="230"/>
      <c r="H959" s="234">
        <v>133.0188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144</v>
      </c>
      <c r="AU959" s="240" t="s">
        <v>84</v>
      </c>
      <c r="AV959" s="12" t="s">
        <v>84</v>
      </c>
      <c r="AW959" s="12" t="s">
        <v>146</v>
      </c>
      <c r="AX959" s="12" t="s">
        <v>78</v>
      </c>
      <c r="AY959" s="240" t="s">
        <v>135</v>
      </c>
    </row>
    <row r="960" s="13" customFormat="1">
      <c r="B960" s="241"/>
      <c r="C960" s="242"/>
      <c r="D960" s="231" t="s">
        <v>144</v>
      </c>
      <c r="E960" s="243" t="s">
        <v>1</v>
      </c>
      <c r="F960" s="244" t="s">
        <v>149</v>
      </c>
      <c r="G960" s="242"/>
      <c r="H960" s="245">
        <v>301.02229999999997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AT960" s="251" t="s">
        <v>144</v>
      </c>
      <c r="AU960" s="251" t="s">
        <v>84</v>
      </c>
      <c r="AV960" s="13" t="s">
        <v>142</v>
      </c>
      <c r="AW960" s="13" t="s">
        <v>146</v>
      </c>
      <c r="AX960" s="13" t="s">
        <v>21</v>
      </c>
      <c r="AY960" s="251" t="s">
        <v>135</v>
      </c>
    </row>
    <row r="961" s="12" customFormat="1">
      <c r="B961" s="229"/>
      <c r="C961" s="230"/>
      <c r="D961" s="231" t="s">
        <v>144</v>
      </c>
      <c r="E961" s="230"/>
      <c r="F961" s="233" t="s">
        <v>1158</v>
      </c>
      <c r="G961" s="230"/>
      <c r="H961" s="234">
        <v>307.04300000000001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144</v>
      </c>
      <c r="AU961" s="240" t="s">
        <v>84</v>
      </c>
      <c r="AV961" s="12" t="s">
        <v>84</v>
      </c>
      <c r="AW961" s="12" t="s">
        <v>4</v>
      </c>
      <c r="AX961" s="12" t="s">
        <v>21</v>
      </c>
      <c r="AY961" s="240" t="s">
        <v>135</v>
      </c>
    </row>
    <row r="962" s="1" customFormat="1" ht="16.5" customHeight="1">
      <c r="B962" s="37"/>
      <c r="C962" s="216" t="s">
        <v>1159</v>
      </c>
      <c r="D962" s="216" t="s">
        <v>137</v>
      </c>
      <c r="E962" s="217" t="s">
        <v>1160</v>
      </c>
      <c r="F962" s="218" t="s">
        <v>1161</v>
      </c>
      <c r="G962" s="219" t="s">
        <v>194</v>
      </c>
      <c r="H962" s="220">
        <v>2.363</v>
      </c>
      <c r="I962" s="221"/>
      <c r="J962" s="222">
        <f>ROUND(I962*H962,2)</f>
        <v>0</v>
      </c>
      <c r="K962" s="218" t="s">
        <v>1</v>
      </c>
      <c r="L962" s="42"/>
      <c r="M962" s="223" t="s">
        <v>1</v>
      </c>
      <c r="N962" s="224" t="s">
        <v>44</v>
      </c>
      <c r="O962" s="85"/>
      <c r="P962" s="225">
        <f>O962*H962</f>
        <v>0</v>
      </c>
      <c r="Q962" s="225">
        <v>0</v>
      </c>
      <c r="R962" s="225">
        <f>Q962*H962</f>
        <v>0</v>
      </c>
      <c r="S962" s="225">
        <v>0</v>
      </c>
      <c r="T962" s="226">
        <f>S962*H962</f>
        <v>0</v>
      </c>
      <c r="AR962" s="227" t="s">
        <v>227</v>
      </c>
      <c r="AT962" s="227" t="s">
        <v>137</v>
      </c>
      <c r="AU962" s="227" t="s">
        <v>84</v>
      </c>
      <c r="AY962" s="16" t="s">
        <v>135</v>
      </c>
      <c r="BE962" s="228">
        <f>IF(N962="základní",J962,0)</f>
        <v>0</v>
      </c>
      <c r="BF962" s="228">
        <f>IF(N962="snížená",J962,0)</f>
        <v>0</v>
      </c>
      <c r="BG962" s="228">
        <f>IF(N962="zákl. přenesená",J962,0)</f>
        <v>0</v>
      </c>
      <c r="BH962" s="228">
        <f>IF(N962="sníž. přenesená",J962,0)</f>
        <v>0</v>
      </c>
      <c r="BI962" s="228">
        <f>IF(N962="nulová",J962,0)</f>
        <v>0</v>
      </c>
      <c r="BJ962" s="16" t="s">
        <v>84</v>
      </c>
      <c r="BK962" s="228">
        <f>ROUND(I962*H962,2)</f>
        <v>0</v>
      </c>
      <c r="BL962" s="16" t="s">
        <v>227</v>
      </c>
      <c r="BM962" s="227" t="s">
        <v>1162</v>
      </c>
    </row>
    <row r="963" s="11" customFormat="1" ht="22.8" customHeight="1">
      <c r="B963" s="200"/>
      <c r="C963" s="201"/>
      <c r="D963" s="202" t="s">
        <v>77</v>
      </c>
      <c r="E963" s="214" t="s">
        <v>1163</v>
      </c>
      <c r="F963" s="214" t="s">
        <v>1164</v>
      </c>
      <c r="G963" s="201"/>
      <c r="H963" s="201"/>
      <c r="I963" s="204"/>
      <c r="J963" s="215">
        <f>BK963</f>
        <v>0</v>
      </c>
      <c r="K963" s="201"/>
      <c r="L963" s="206"/>
      <c r="M963" s="207"/>
      <c r="N963" s="208"/>
      <c r="O963" s="208"/>
      <c r="P963" s="209">
        <f>SUM(P964:P982)</f>
        <v>0</v>
      </c>
      <c r="Q963" s="208"/>
      <c r="R963" s="209">
        <f>SUM(R964:R982)</f>
        <v>0.068879999999999997</v>
      </c>
      <c r="S963" s="208"/>
      <c r="T963" s="210">
        <f>SUM(T964:T982)</f>
        <v>0.83040999999999998</v>
      </c>
      <c r="AR963" s="211" t="s">
        <v>84</v>
      </c>
      <c r="AT963" s="212" t="s">
        <v>77</v>
      </c>
      <c r="AU963" s="212" t="s">
        <v>21</v>
      </c>
      <c r="AY963" s="211" t="s">
        <v>135</v>
      </c>
      <c r="BK963" s="213">
        <f>SUM(BK964:BK982)</f>
        <v>0</v>
      </c>
    </row>
    <row r="964" s="1" customFormat="1" ht="24" customHeight="1">
      <c r="B964" s="37"/>
      <c r="C964" s="216" t="s">
        <v>1165</v>
      </c>
      <c r="D964" s="216" t="s">
        <v>137</v>
      </c>
      <c r="E964" s="217" t="s">
        <v>1166</v>
      </c>
      <c r="F964" s="218" t="s">
        <v>1167</v>
      </c>
      <c r="G964" s="219" t="s">
        <v>259</v>
      </c>
      <c r="H964" s="220">
        <v>2</v>
      </c>
      <c r="I964" s="221"/>
      <c r="J964" s="222">
        <f>ROUND(I964*H964,2)</f>
        <v>0</v>
      </c>
      <c r="K964" s="218" t="s">
        <v>1</v>
      </c>
      <c r="L964" s="42"/>
      <c r="M964" s="223" t="s">
        <v>1</v>
      </c>
      <c r="N964" s="224" t="s">
        <v>44</v>
      </c>
      <c r="O964" s="85"/>
      <c r="P964" s="225">
        <f>O964*H964</f>
        <v>0</v>
      </c>
      <c r="Q964" s="225">
        <v>0.0021199999999999999</v>
      </c>
      <c r="R964" s="225">
        <f>Q964*H964</f>
        <v>0.0042399999999999998</v>
      </c>
      <c r="S964" s="225">
        <v>0.0014300000000000001</v>
      </c>
      <c r="T964" s="226">
        <f>S964*H964</f>
        <v>0.0028600000000000001</v>
      </c>
      <c r="AR964" s="227" t="s">
        <v>227</v>
      </c>
      <c r="AT964" s="227" t="s">
        <v>137</v>
      </c>
      <c r="AU964" s="227" t="s">
        <v>84</v>
      </c>
      <c r="AY964" s="16" t="s">
        <v>135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16" t="s">
        <v>84</v>
      </c>
      <c r="BK964" s="228">
        <f>ROUND(I964*H964,2)</f>
        <v>0</v>
      </c>
      <c r="BL964" s="16" t="s">
        <v>227</v>
      </c>
      <c r="BM964" s="227" t="s">
        <v>1168</v>
      </c>
    </row>
    <row r="965" s="12" customFormat="1">
      <c r="B965" s="229"/>
      <c r="C965" s="230"/>
      <c r="D965" s="231" t="s">
        <v>144</v>
      </c>
      <c r="E965" s="232" t="s">
        <v>1</v>
      </c>
      <c r="F965" s="233" t="s">
        <v>1169</v>
      </c>
      <c r="G965" s="230"/>
      <c r="H965" s="234">
        <v>2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144</v>
      </c>
      <c r="AU965" s="240" t="s">
        <v>84</v>
      </c>
      <c r="AV965" s="12" t="s">
        <v>84</v>
      </c>
      <c r="AW965" s="12" t="s">
        <v>146</v>
      </c>
      <c r="AX965" s="12" t="s">
        <v>78</v>
      </c>
      <c r="AY965" s="240" t="s">
        <v>135</v>
      </c>
    </row>
    <row r="966" s="13" customFormat="1">
      <c r="B966" s="241"/>
      <c r="C966" s="242"/>
      <c r="D966" s="231" t="s">
        <v>144</v>
      </c>
      <c r="E966" s="243" t="s">
        <v>1</v>
      </c>
      <c r="F966" s="244" t="s">
        <v>149</v>
      </c>
      <c r="G966" s="242"/>
      <c r="H966" s="245">
        <v>2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AT966" s="251" t="s">
        <v>144</v>
      </c>
      <c r="AU966" s="251" t="s">
        <v>84</v>
      </c>
      <c r="AV966" s="13" t="s">
        <v>142</v>
      </c>
      <c r="AW966" s="13" t="s">
        <v>146</v>
      </c>
      <c r="AX966" s="13" t="s">
        <v>21</v>
      </c>
      <c r="AY966" s="251" t="s">
        <v>135</v>
      </c>
    </row>
    <row r="967" s="1" customFormat="1" ht="24" customHeight="1">
      <c r="B967" s="37"/>
      <c r="C967" s="216" t="s">
        <v>1170</v>
      </c>
      <c r="D967" s="216" t="s">
        <v>137</v>
      </c>
      <c r="E967" s="217" t="s">
        <v>1171</v>
      </c>
      <c r="F967" s="218" t="s">
        <v>1172</v>
      </c>
      <c r="G967" s="219" t="s">
        <v>263</v>
      </c>
      <c r="H967" s="220">
        <v>27</v>
      </c>
      <c r="I967" s="221"/>
      <c r="J967" s="222">
        <f>ROUND(I967*H967,2)</f>
        <v>0</v>
      </c>
      <c r="K967" s="218" t="s">
        <v>141</v>
      </c>
      <c r="L967" s="42"/>
      <c r="M967" s="223" t="s">
        <v>1</v>
      </c>
      <c r="N967" s="224" t="s">
        <v>44</v>
      </c>
      <c r="O967" s="85"/>
      <c r="P967" s="225">
        <f>O967*H967</f>
        <v>0</v>
      </c>
      <c r="Q967" s="225">
        <v>0</v>
      </c>
      <c r="R967" s="225">
        <f>Q967*H967</f>
        <v>0</v>
      </c>
      <c r="S967" s="225">
        <v>0.03065</v>
      </c>
      <c r="T967" s="226">
        <f>S967*H967</f>
        <v>0.82755000000000001</v>
      </c>
      <c r="AR967" s="227" t="s">
        <v>227</v>
      </c>
      <c r="AT967" s="227" t="s">
        <v>137</v>
      </c>
      <c r="AU967" s="227" t="s">
        <v>84</v>
      </c>
      <c r="AY967" s="16" t="s">
        <v>135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16" t="s">
        <v>84</v>
      </c>
      <c r="BK967" s="228">
        <f>ROUND(I967*H967,2)</f>
        <v>0</v>
      </c>
      <c r="BL967" s="16" t="s">
        <v>227</v>
      </c>
      <c r="BM967" s="227" t="s">
        <v>1173</v>
      </c>
    </row>
    <row r="968" s="12" customFormat="1">
      <c r="B968" s="229"/>
      <c r="C968" s="230"/>
      <c r="D968" s="231" t="s">
        <v>144</v>
      </c>
      <c r="E968" s="232" t="s">
        <v>1</v>
      </c>
      <c r="F968" s="233" t="s">
        <v>1174</v>
      </c>
      <c r="G968" s="230"/>
      <c r="H968" s="234">
        <v>27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144</v>
      </c>
      <c r="AU968" s="240" t="s">
        <v>84</v>
      </c>
      <c r="AV968" s="12" t="s">
        <v>84</v>
      </c>
      <c r="AW968" s="12" t="s">
        <v>146</v>
      </c>
      <c r="AX968" s="12" t="s">
        <v>78</v>
      </c>
      <c r="AY968" s="240" t="s">
        <v>135</v>
      </c>
    </row>
    <row r="969" s="13" customFormat="1">
      <c r="B969" s="241"/>
      <c r="C969" s="242"/>
      <c r="D969" s="231" t="s">
        <v>144</v>
      </c>
      <c r="E969" s="243" t="s">
        <v>1</v>
      </c>
      <c r="F969" s="244" t="s">
        <v>149</v>
      </c>
      <c r="G969" s="242"/>
      <c r="H969" s="245">
        <v>27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AT969" s="251" t="s">
        <v>144</v>
      </c>
      <c r="AU969" s="251" t="s">
        <v>84</v>
      </c>
      <c r="AV969" s="13" t="s">
        <v>142</v>
      </c>
      <c r="AW969" s="13" t="s">
        <v>146</v>
      </c>
      <c r="AX969" s="13" t="s">
        <v>21</v>
      </c>
      <c r="AY969" s="251" t="s">
        <v>135</v>
      </c>
    </row>
    <row r="970" s="1" customFormat="1" ht="24" customHeight="1">
      <c r="B970" s="37"/>
      <c r="C970" s="216" t="s">
        <v>1175</v>
      </c>
      <c r="D970" s="216" t="s">
        <v>137</v>
      </c>
      <c r="E970" s="217" t="s">
        <v>1176</v>
      </c>
      <c r="F970" s="218" t="s">
        <v>1177</v>
      </c>
      <c r="G970" s="219" t="s">
        <v>259</v>
      </c>
      <c r="H970" s="220">
        <v>1</v>
      </c>
      <c r="I970" s="221"/>
      <c r="J970" s="222">
        <f>ROUND(I970*H970,2)</f>
        <v>0</v>
      </c>
      <c r="K970" s="218" t="s">
        <v>1</v>
      </c>
      <c r="L970" s="42"/>
      <c r="M970" s="223" t="s">
        <v>1</v>
      </c>
      <c r="N970" s="224" t="s">
        <v>44</v>
      </c>
      <c r="O970" s="85"/>
      <c r="P970" s="225">
        <f>O970*H970</f>
        <v>0</v>
      </c>
      <c r="Q970" s="225">
        <v>0.0027699999999999999</v>
      </c>
      <c r="R970" s="225">
        <f>Q970*H970</f>
        <v>0.0027699999999999999</v>
      </c>
      <c r="S970" s="225">
        <v>0</v>
      </c>
      <c r="T970" s="226">
        <f>S970*H970</f>
        <v>0</v>
      </c>
      <c r="AR970" s="227" t="s">
        <v>227</v>
      </c>
      <c r="AT970" s="227" t="s">
        <v>137</v>
      </c>
      <c r="AU970" s="227" t="s">
        <v>84</v>
      </c>
      <c r="AY970" s="16" t="s">
        <v>135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6" t="s">
        <v>84</v>
      </c>
      <c r="BK970" s="228">
        <f>ROUND(I970*H970,2)</f>
        <v>0</v>
      </c>
      <c r="BL970" s="16" t="s">
        <v>227</v>
      </c>
      <c r="BM970" s="227" t="s">
        <v>1178</v>
      </c>
    </row>
    <row r="971" s="12" customFormat="1">
      <c r="B971" s="229"/>
      <c r="C971" s="230"/>
      <c r="D971" s="231" t="s">
        <v>144</v>
      </c>
      <c r="E971" s="232" t="s">
        <v>1</v>
      </c>
      <c r="F971" s="233" t="s">
        <v>1179</v>
      </c>
      <c r="G971" s="230"/>
      <c r="H971" s="234">
        <v>1</v>
      </c>
      <c r="I971" s="235"/>
      <c r="J971" s="230"/>
      <c r="K971" s="230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144</v>
      </c>
      <c r="AU971" s="240" t="s">
        <v>84</v>
      </c>
      <c r="AV971" s="12" t="s">
        <v>84</v>
      </c>
      <c r="AW971" s="12" t="s">
        <v>146</v>
      </c>
      <c r="AX971" s="12" t="s">
        <v>78</v>
      </c>
      <c r="AY971" s="240" t="s">
        <v>135</v>
      </c>
    </row>
    <row r="972" s="13" customFormat="1">
      <c r="B972" s="241"/>
      <c r="C972" s="242"/>
      <c r="D972" s="231" t="s">
        <v>144</v>
      </c>
      <c r="E972" s="243" t="s">
        <v>1</v>
      </c>
      <c r="F972" s="244" t="s">
        <v>149</v>
      </c>
      <c r="G972" s="242"/>
      <c r="H972" s="245">
        <v>1</v>
      </c>
      <c r="I972" s="246"/>
      <c r="J972" s="242"/>
      <c r="K972" s="242"/>
      <c r="L972" s="247"/>
      <c r="M972" s="248"/>
      <c r="N972" s="249"/>
      <c r="O972" s="249"/>
      <c r="P972" s="249"/>
      <c r="Q972" s="249"/>
      <c r="R972" s="249"/>
      <c r="S972" s="249"/>
      <c r="T972" s="250"/>
      <c r="AT972" s="251" t="s">
        <v>144</v>
      </c>
      <c r="AU972" s="251" t="s">
        <v>84</v>
      </c>
      <c r="AV972" s="13" t="s">
        <v>142</v>
      </c>
      <c r="AW972" s="13" t="s">
        <v>146</v>
      </c>
      <c r="AX972" s="13" t="s">
        <v>21</v>
      </c>
      <c r="AY972" s="251" t="s">
        <v>135</v>
      </c>
    </row>
    <row r="973" s="1" customFormat="1" ht="24" customHeight="1">
      <c r="B973" s="37"/>
      <c r="C973" s="216" t="s">
        <v>1180</v>
      </c>
      <c r="D973" s="216" t="s">
        <v>137</v>
      </c>
      <c r="E973" s="217" t="s">
        <v>1181</v>
      </c>
      <c r="F973" s="218" t="s">
        <v>1177</v>
      </c>
      <c r="G973" s="219" t="s">
        <v>259</v>
      </c>
      <c r="H973" s="220">
        <v>4</v>
      </c>
      <c r="I973" s="221"/>
      <c r="J973" s="222">
        <f>ROUND(I973*H973,2)</f>
        <v>0</v>
      </c>
      <c r="K973" s="218" t="s">
        <v>1</v>
      </c>
      <c r="L973" s="42"/>
      <c r="M973" s="223" t="s">
        <v>1</v>
      </c>
      <c r="N973" s="224" t="s">
        <v>44</v>
      </c>
      <c r="O973" s="85"/>
      <c r="P973" s="225">
        <f>O973*H973</f>
        <v>0</v>
      </c>
      <c r="Q973" s="225">
        <v>0.0027699999999999999</v>
      </c>
      <c r="R973" s="225">
        <f>Q973*H973</f>
        <v>0.01108</v>
      </c>
      <c r="S973" s="225">
        <v>0</v>
      </c>
      <c r="T973" s="226">
        <f>S973*H973</f>
        <v>0</v>
      </c>
      <c r="AR973" s="227" t="s">
        <v>227</v>
      </c>
      <c r="AT973" s="227" t="s">
        <v>137</v>
      </c>
      <c r="AU973" s="227" t="s">
        <v>84</v>
      </c>
      <c r="AY973" s="16" t="s">
        <v>135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6" t="s">
        <v>84</v>
      </c>
      <c r="BK973" s="228">
        <f>ROUND(I973*H973,2)</f>
        <v>0</v>
      </c>
      <c r="BL973" s="16" t="s">
        <v>227</v>
      </c>
      <c r="BM973" s="227" t="s">
        <v>1182</v>
      </c>
    </row>
    <row r="974" s="12" customFormat="1">
      <c r="B974" s="229"/>
      <c r="C974" s="230"/>
      <c r="D974" s="231" t="s">
        <v>144</v>
      </c>
      <c r="E974" s="232" t="s">
        <v>1</v>
      </c>
      <c r="F974" s="233" t="s">
        <v>1183</v>
      </c>
      <c r="G974" s="230"/>
      <c r="H974" s="234">
        <v>2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AT974" s="240" t="s">
        <v>144</v>
      </c>
      <c r="AU974" s="240" t="s">
        <v>84</v>
      </c>
      <c r="AV974" s="12" t="s">
        <v>84</v>
      </c>
      <c r="AW974" s="12" t="s">
        <v>146</v>
      </c>
      <c r="AX974" s="12" t="s">
        <v>78</v>
      </c>
      <c r="AY974" s="240" t="s">
        <v>135</v>
      </c>
    </row>
    <row r="975" s="12" customFormat="1">
      <c r="B975" s="229"/>
      <c r="C975" s="230"/>
      <c r="D975" s="231" t="s">
        <v>144</v>
      </c>
      <c r="E975" s="232" t="s">
        <v>1</v>
      </c>
      <c r="F975" s="233" t="s">
        <v>1184</v>
      </c>
      <c r="G975" s="230"/>
      <c r="H975" s="234">
        <v>2</v>
      </c>
      <c r="I975" s="235"/>
      <c r="J975" s="230"/>
      <c r="K975" s="230"/>
      <c r="L975" s="236"/>
      <c r="M975" s="237"/>
      <c r="N975" s="238"/>
      <c r="O975" s="238"/>
      <c r="P975" s="238"/>
      <c r="Q975" s="238"/>
      <c r="R975" s="238"/>
      <c r="S975" s="238"/>
      <c r="T975" s="239"/>
      <c r="AT975" s="240" t="s">
        <v>144</v>
      </c>
      <c r="AU975" s="240" t="s">
        <v>84</v>
      </c>
      <c r="AV975" s="12" t="s">
        <v>84</v>
      </c>
      <c r="AW975" s="12" t="s">
        <v>146</v>
      </c>
      <c r="AX975" s="12" t="s">
        <v>78</v>
      </c>
      <c r="AY975" s="240" t="s">
        <v>135</v>
      </c>
    </row>
    <row r="976" s="13" customFormat="1">
      <c r="B976" s="241"/>
      <c r="C976" s="242"/>
      <c r="D976" s="231" t="s">
        <v>144</v>
      </c>
      <c r="E976" s="243" t="s">
        <v>1</v>
      </c>
      <c r="F976" s="244" t="s">
        <v>149</v>
      </c>
      <c r="G976" s="242"/>
      <c r="H976" s="245">
        <v>4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AT976" s="251" t="s">
        <v>144</v>
      </c>
      <c r="AU976" s="251" t="s">
        <v>84</v>
      </c>
      <c r="AV976" s="13" t="s">
        <v>142</v>
      </c>
      <c r="AW976" s="13" t="s">
        <v>146</v>
      </c>
      <c r="AX976" s="13" t="s">
        <v>21</v>
      </c>
      <c r="AY976" s="251" t="s">
        <v>135</v>
      </c>
    </row>
    <row r="977" s="1" customFormat="1" ht="24" customHeight="1">
      <c r="B977" s="37"/>
      <c r="C977" s="216" t="s">
        <v>1185</v>
      </c>
      <c r="D977" s="216" t="s">
        <v>137</v>
      </c>
      <c r="E977" s="217" t="s">
        <v>1186</v>
      </c>
      <c r="F977" s="218" t="s">
        <v>1187</v>
      </c>
      <c r="G977" s="219" t="s">
        <v>263</v>
      </c>
      <c r="H977" s="220">
        <v>27</v>
      </c>
      <c r="I977" s="221"/>
      <c r="J977" s="222">
        <f>ROUND(I977*H977,2)</f>
        <v>0</v>
      </c>
      <c r="K977" s="218" t="s">
        <v>1</v>
      </c>
      <c r="L977" s="42"/>
      <c r="M977" s="223" t="s">
        <v>1</v>
      </c>
      <c r="N977" s="224" t="s">
        <v>44</v>
      </c>
      <c r="O977" s="85"/>
      <c r="P977" s="225">
        <f>O977*H977</f>
        <v>0</v>
      </c>
      <c r="Q977" s="225">
        <v>0.0017700000000000001</v>
      </c>
      <c r="R977" s="225">
        <f>Q977*H977</f>
        <v>0.047789999999999999</v>
      </c>
      <c r="S977" s="225">
        <v>0</v>
      </c>
      <c r="T977" s="226">
        <f>S977*H977</f>
        <v>0</v>
      </c>
      <c r="AR977" s="227" t="s">
        <v>227</v>
      </c>
      <c r="AT977" s="227" t="s">
        <v>137</v>
      </c>
      <c r="AU977" s="227" t="s">
        <v>84</v>
      </c>
      <c r="AY977" s="16" t="s">
        <v>135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16" t="s">
        <v>84</v>
      </c>
      <c r="BK977" s="228">
        <f>ROUND(I977*H977,2)</f>
        <v>0</v>
      </c>
      <c r="BL977" s="16" t="s">
        <v>227</v>
      </c>
      <c r="BM977" s="227" t="s">
        <v>1188</v>
      </c>
    </row>
    <row r="978" s="12" customFormat="1">
      <c r="B978" s="229"/>
      <c r="C978" s="230"/>
      <c r="D978" s="231" t="s">
        <v>144</v>
      </c>
      <c r="E978" s="232" t="s">
        <v>1</v>
      </c>
      <c r="F978" s="233" t="s">
        <v>1189</v>
      </c>
      <c r="G978" s="230"/>
      <c r="H978" s="234">
        <v>27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AT978" s="240" t="s">
        <v>144</v>
      </c>
      <c r="AU978" s="240" t="s">
        <v>84</v>
      </c>
      <c r="AV978" s="12" t="s">
        <v>84</v>
      </c>
      <c r="AW978" s="12" t="s">
        <v>146</v>
      </c>
      <c r="AX978" s="12" t="s">
        <v>78</v>
      </c>
      <c r="AY978" s="240" t="s">
        <v>135</v>
      </c>
    </row>
    <row r="979" s="13" customFormat="1">
      <c r="B979" s="241"/>
      <c r="C979" s="242"/>
      <c r="D979" s="231" t="s">
        <v>144</v>
      </c>
      <c r="E979" s="243" t="s">
        <v>1</v>
      </c>
      <c r="F979" s="244" t="s">
        <v>149</v>
      </c>
      <c r="G979" s="242"/>
      <c r="H979" s="245">
        <v>27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AT979" s="251" t="s">
        <v>144</v>
      </c>
      <c r="AU979" s="251" t="s">
        <v>84</v>
      </c>
      <c r="AV979" s="13" t="s">
        <v>142</v>
      </c>
      <c r="AW979" s="13" t="s">
        <v>146</v>
      </c>
      <c r="AX979" s="13" t="s">
        <v>21</v>
      </c>
      <c r="AY979" s="251" t="s">
        <v>135</v>
      </c>
    </row>
    <row r="980" s="1" customFormat="1" ht="24" customHeight="1">
      <c r="B980" s="37"/>
      <c r="C980" s="216" t="s">
        <v>1190</v>
      </c>
      <c r="D980" s="216" t="s">
        <v>137</v>
      </c>
      <c r="E980" s="217" t="s">
        <v>1191</v>
      </c>
      <c r="F980" s="218" t="s">
        <v>1192</v>
      </c>
      <c r="G980" s="219" t="s">
        <v>259</v>
      </c>
      <c r="H980" s="220">
        <v>2</v>
      </c>
      <c r="I980" s="221"/>
      <c r="J980" s="222">
        <f>ROUND(I980*H980,2)</f>
        <v>0</v>
      </c>
      <c r="K980" s="218" t="s">
        <v>141</v>
      </c>
      <c r="L980" s="42"/>
      <c r="M980" s="223" t="s">
        <v>1</v>
      </c>
      <c r="N980" s="224" t="s">
        <v>44</v>
      </c>
      <c r="O980" s="85"/>
      <c r="P980" s="225">
        <f>O980*H980</f>
        <v>0</v>
      </c>
      <c r="Q980" s="225">
        <v>0.0015</v>
      </c>
      <c r="R980" s="225">
        <f>Q980*H980</f>
        <v>0.0030000000000000001</v>
      </c>
      <c r="S980" s="225">
        <v>0</v>
      </c>
      <c r="T980" s="226">
        <f>S980*H980</f>
        <v>0</v>
      </c>
      <c r="AR980" s="227" t="s">
        <v>227</v>
      </c>
      <c r="AT980" s="227" t="s">
        <v>137</v>
      </c>
      <c r="AU980" s="227" t="s">
        <v>84</v>
      </c>
      <c r="AY980" s="16" t="s">
        <v>135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16" t="s">
        <v>84</v>
      </c>
      <c r="BK980" s="228">
        <f>ROUND(I980*H980,2)</f>
        <v>0</v>
      </c>
      <c r="BL980" s="16" t="s">
        <v>227</v>
      </c>
      <c r="BM980" s="227" t="s">
        <v>1193</v>
      </c>
    </row>
    <row r="981" s="12" customFormat="1">
      <c r="B981" s="229"/>
      <c r="C981" s="230"/>
      <c r="D981" s="231" t="s">
        <v>144</v>
      </c>
      <c r="E981" s="232" t="s">
        <v>1</v>
      </c>
      <c r="F981" s="233" t="s">
        <v>1169</v>
      </c>
      <c r="G981" s="230"/>
      <c r="H981" s="234">
        <v>2</v>
      </c>
      <c r="I981" s="235"/>
      <c r="J981" s="230"/>
      <c r="K981" s="230"/>
      <c r="L981" s="236"/>
      <c r="M981" s="237"/>
      <c r="N981" s="238"/>
      <c r="O981" s="238"/>
      <c r="P981" s="238"/>
      <c r="Q981" s="238"/>
      <c r="R981" s="238"/>
      <c r="S981" s="238"/>
      <c r="T981" s="239"/>
      <c r="AT981" s="240" t="s">
        <v>144</v>
      </c>
      <c r="AU981" s="240" t="s">
        <v>84</v>
      </c>
      <c r="AV981" s="12" t="s">
        <v>84</v>
      </c>
      <c r="AW981" s="12" t="s">
        <v>146</v>
      </c>
      <c r="AX981" s="12" t="s">
        <v>78</v>
      </c>
      <c r="AY981" s="240" t="s">
        <v>135</v>
      </c>
    </row>
    <row r="982" s="13" customFormat="1">
      <c r="B982" s="241"/>
      <c r="C982" s="242"/>
      <c r="D982" s="231" t="s">
        <v>144</v>
      </c>
      <c r="E982" s="243" t="s">
        <v>1</v>
      </c>
      <c r="F982" s="244" t="s">
        <v>149</v>
      </c>
      <c r="G982" s="242"/>
      <c r="H982" s="245">
        <v>2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AT982" s="251" t="s">
        <v>144</v>
      </c>
      <c r="AU982" s="251" t="s">
        <v>84</v>
      </c>
      <c r="AV982" s="13" t="s">
        <v>142</v>
      </c>
      <c r="AW982" s="13" t="s">
        <v>146</v>
      </c>
      <c r="AX982" s="13" t="s">
        <v>21</v>
      </c>
      <c r="AY982" s="251" t="s">
        <v>135</v>
      </c>
    </row>
    <row r="983" s="11" customFormat="1" ht="22.8" customHeight="1">
      <c r="B983" s="200"/>
      <c r="C983" s="201"/>
      <c r="D983" s="202" t="s">
        <v>77</v>
      </c>
      <c r="E983" s="214" t="s">
        <v>1194</v>
      </c>
      <c r="F983" s="214" t="s">
        <v>1195</v>
      </c>
      <c r="G983" s="201"/>
      <c r="H983" s="201"/>
      <c r="I983" s="204"/>
      <c r="J983" s="215">
        <f>BK983</f>
        <v>0</v>
      </c>
      <c r="K983" s="201"/>
      <c r="L983" s="206"/>
      <c r="M983" s="207"/>
      <c r="N983" s="208"/>
      <c r="O983" s="208"/>
      <c r="P983" s="209">
        <f>SUM(P984:P1051)</f>
        <v>0</v>
      </c>
      <c r="Q983" s="208"/>
      <c r="R983" s="209">
        <f>SUM(R984:R1051)</f>
        <v>0.15446000000000001</v>
      </c>
      <c r="S983" s="208"/>
      <c r="T983" s="210">
        <f>SUM(T984:T1051)</f>
        <v>0</v>
      </c>
      <c r="AR983" s="211" t="s">
        <v>84</v>
      </c>
      <c r="AT983" s="212" t="s">
        <v>77</v>
      </c>
      <c r="AU983" s="212" t="s">
        <v>21</v>
      </c>
      <c r="AY983" s="211" t="s">
        <v>135</v>
      </c>
      <c r="BK983" s="213">
        <f>SUM(BK984:BK1051)</f>
        <v>0</v>
      </c>
    </row>
    <row r="984" s="1" customFormat="1" ht="24" customHeight="1">
      <c r="B984" s="37"/>
      <c r="C984" s="216" t="s">
        <v>1196</v>
      </c>
      <c r="D984" s="216" t="s">
        <v>137</v>
      </c>
      <c r="E984" s="217" t="s">
        <v>1197</v>
      </c>
      <c r="F984" s="218" t="s">
        <v>1198</v>
      </c>
      <c r="G984" s="219" t="s">
        <v>259</v>
      </c>
      <c r="H984" s="220">
        <v>5</v>
      </c>
      <c r="I984" s="221"/>
      <c r="J984" s="222">
        <f>ROUND(I984*H984,2)</f>
        <v>0</v>
      </c>
      <c r="K984" s="218" t="s">
        <v>1</v>
      </c>
      <c r="L984" s="42"/>
      <c r="M984" s="223" t="s">
        <v>1</v>
      </c>
      <c r="N984" s="224" t="s">
        <v>44</v>
      </c>
      <c r="O984" s="85"/>
      <c r="P984" s="225">
        <f>O984*H984</f>
        <v>0</v>
      </c>
      <c r="Q984" s="225">
        <v>0</v>
      </c>
      <c r="R984" s="225">
        <f>Q984*H984</f>
        <v>0</v>
      </c>
      <c r="S984" s="225">
        <v>0</v>
      </c>
      <c r="T984" s="226">
        <f>S984*H984</f>
        <v>0</v>
      </c>
      <c r="AR984" s="227" t="s">
        <v>227</v>
      </c>
      <c r="AT984" s="227" t="s">
        <v>137</v>
      </c>
      <c r="AU984" s="227" t="s">
        <v>84</v>
      </c>
      <c r="AY984" s="16" t="s">
        <v>135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16" t="s">
        <v>84</v>
      </c>
      <c r="BK984" s="228">
        <f>ROUND(I984*H984,2)</f>
        <v>0</v>
      </c>
      <c r="BL984" s="16" t="s">
        <v>227</v>
      </c>
      <c r="BM984" s="227" t="s">
        <v>1199</v>
      </c>
    </row>
    <row r="985" s="12" customFormat="1">
      <c r="B985" s="229"/>
      <c r="C985" s="230"/>
      <c r="D985" s="231" t="s">
        <v>144</v>
      </c>
      <c r="E985" s="232" t="s">
        <v>1</v>
      </c>
      <c r="F985" s="233" t="s">
        <v>170</v>
      </c>
      <c r="G985" s="230"/>
      <c r="H985" s="234">
        <v>5</v>
      </c>
      <c r="I985" s="235"/>
      <c r="J985" s="230"/>
      <c r="K985" s="230"/>
      <c r="L985" s="236"/>
      <c r="M985" s="237"/>
      <c r="N985" s="238"/>
      <c r="O985" s="238"/>
      <c r="P985" s="238"/>
      <c r="Q985" s="238"/>
      <c r="R985" s="238"/>
      <c r="S985" s="238"/>
      <c r="T985" s="239"/>
      <c r="AT985" s="240" t="s">
        <v>144</v>
      </c>
      <c r="AU985" s="240" t="s">
        <v>84</v>
      </c>
      <c r="AV985" s="12" t="s">
        <v>84</v>
      </c>
      <c r="AW985" s="12" t="s">
        <v>146</v>
      </c>
      <c r="AX985" s="12" t="s">
        <v>78</v>
      </c>
      <c r="AY985" s="240" t="s">
        <v>135</v>
      </c>
    </row>
    <row r="986" s="13" customFormat="1">
      <c r="B986" s="241"/>
      <c r="C986" s="242"/>
      <c r="D986" s="231" t="s">
        <v>144</v>
      </c>
      <c r="E986" s="243" t="s">
        <v>1</v>
      </c>
      <c r="F986" s="244" t="s">
        <v>149</v>
      </c>
      <c r="G986" s="242"/>
      <c r="H986" s="245">
        <v>5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AT986" s="251" t="s">
        <v>144</v>
      </c>
      <c r="AU986" s="251" t="s">
        <v>84</v>
      </c>
      <c r="AV986" s="13" t="s">
        <v>142</v>
      </c>
      <c r="AW986" s="13" t="s">
        <v>146</v>
      </c>
      <c r="AX986" s="13" t="s">
        <v>21</v>
      </c>
      <c r="AY986" s="251" t="s">
        <v>135</v>
      </c>
    </row>
    <row r="987" s="1" customFormat="1" ht="24" customHeight="1">
      <c r="B987" s="37"/>
      <c r="C987" s="216" t="s">
        <v>1200</v>
      </c>
      <c r="D987" s="216" t="s">
        <v>137</v>
      </c>
      <c r="E987" s="217" t="s">
        <v>1201</v>
      </c>
      <c r="F987" s="218" t="s">
        <v>1202</v>
      </c>
      <c r="G987" s="219" t="s">
        <v>259</v>
      </c>
      <c r="H987" s="220">
        <v>72</v>
      </c>
      <c r="I987" s="221"/>
      <c r="J987" s="222">
        <f>ROUND(I987*H987,2)</f>
        <v>0</v>
      </c>
      <c r="K987" s="218" t="s">
        <v>1</v>
      </c>
      <c r="L987" s="42"/>
      <c r="M987" s="223" t="s">
        <v>1</v>
      </c>
      <c r="N987" s="224" t="s">
        <v>44</v>
      </c>
      <c r="O987" s="85"/>
      <c r="P987" s="225">
        <f>O987*H987</f>
        <v>0</v>
      </c>
      <c r="Q987" s="225">
        <v>0</v>
      </c>
      <c r="R987" s="225">
        <f>Q987*H987</f>
        <v>0</v>
      </c>
      <c r="S987" s="225">
        <v>0</v>
      </c>
      <c r="T987" s="226">
        <f>S987*H987</f>
        <v>0</v>
      </c>
      <c r="AR987" s="227" t="s">
        <v>227</v>
      </c>
      <c r="AT987" s="227" t="s">
        <v>137</v>
      </c>
      <c r="AU987" s="227" t="s">
        <v>84</v>
      </c>
      <c r="AY987" s="16" t="s">
        <v>135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16" t="s">
        <v>84</v>
      </c>
      <c r="BK987" s="228">
        <f>ROUND(I987*H987,2)</f>
        <v>0</v>
      </c>
      <c r="BL987" s="16" t="s">
        <v>227</v>
      </c>
      <c r="BM987" s="227" t="s">
        <v>1203</v>
      </c>
    </row>
    <row r="988" s="12" customFormat="1">
      <c r="B988" s="229"/>
      <c r="C988" s="230"/>
      <c r="D988" s="231" t="s">
        <v>144</v>
      </c>
      <c r="E988" s="232" t="s">
        <v>1</v>
      </c>
      <c r="F988" s="233" t="s">
        <v>1204</v>
      </c>
      <c r="G988" s="230"/>
      <c r="H988" s="234">
        <v>72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144</v>
      </c>
      <c r="AU988" s="240" t="s">
        <v>84</v>
      </c>
      <c r="AV988" s="12" t="s">
        <v>84</v>
      </c>
      <c r="AW988" s="12" t="s">
        <v>146</v>
      </c>
      <c r="AX988" s="12" t="s">
        <v>78</v>
      </c>
      <c r="AY988" s="240" t="s">
        <v>135</v>
      </c>
    </row>
    <row r="989" s="13" customFormat="1">
      <c r="B989" s="241"/>
      <c r="C989" s="242"/>
      <c r="D989" s="231" t="s">
        <v>144</v>
      </c>
      <c r="E989" s="243" t="s">
        <v>1</v>
      </c>
      <c r="F989" s="244" t="s">
        <v>149</v>
      </c>
      <c r="G989" s="242"/>
      <c r="H989" s="245">
        <v>72</v>
      </c>
      <c r="I989" s="246"/>
      <c r="J989" s="242"/>
      <c r="K989" s="242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144</v>
      </c>
      <c r="AU989" s="251" t="s">
        <v>84</v>
      </c>
      <c r="AV989" s="13" t="s">
        <v>142</v>
      </c>
      <c r="AW989" s="13" t="s">
        <v>146</v>
      </c>
      <c r="AX989" s="13" t="s">
        <v>21</v>
      </c>
      <c r="AY989" s="251" t="s">
        <v>135</v>
      </c>
    </row>
    <row r="990" s="1" customFormat="1" ht="24" customHeight="1">
      <c r="B990" s="37"/>
      <c r="C990" s="216" t="s">
        <v>1205</v>
      </c>
      <c r="D990" s="216" t="s">
        <v>137</v>
      </c>
      <c r="E990" s="217" t="s">
        <v>1206</v>
      </c>
      <c r="F990" s="218" t="s">
        <v>1207</v>
      </c>
      <c r="G990" s="219" t="s">
        <v>263</v>
      </c>
      <c r="H990" s="220">
        <v>15</v>
      </c>
      <c r="I990" s="221"/>
      <c r="J990" s="222">
        <f>ROUND(I990*H990,2)</f>
        <v>0</v>
      </c>
      <c r="K990" s="218" t="s">
        <v>1</v>
      </c>
      <c r="L990" s="42"/>
      <c r="M990" s="223" t="s">
        <v>1</v>
      </c>
      <c r="N990" s="224" t="s">
        <v>44</v>
      </c>
      <c r="O990" s="85"/>
      <c r="P990" s="225">
        <f>O990*H990</f>
        <v>0</v>
      </c>
      <c r="Q990" s="225">
        <v>0</v>
      </c>
      <c r="R990" s="225">
        <f>Q990*H990</f>
        <v>0</v>
      </c>
      <c r="S990" s="225">
        <v>0</v>
      </c>
      <c r="T990" s="226">
        <f>S990*H990</f>
        <v>0</v>
      </c>
      <c r="AR990" s="227" t="s">
        <v>227</v>
      </c>
      <c r="AT990" s="227" t="s">
        <v>137</v>
      </c>
      <c r="AU990" s="227" t="s">
        <v>84</v>
      </c>
      <c r="AY990" s="16" t="s">
        <v>135</v>
      </c>
      <c r="BE990" s="228">
        <f>IF(N990="základní",J990,0)</f>
        <v>0</v>
      </c>
      <c r="BF990" s="228">
        <f>IF(N990="snížená",J990,0)</f>
        <v>0</v>
      </c>
      <c r="BG990" s="228">
        <f>IF(N990="zákl. přenesená",J990,0)</f>
        <v>0</v>
      </c>
      <c r="BH990" s="228">
        <f>IF(N990="sníž. přenesená",J990,0)</f>
        <v>0</v>
      </c>
      <c r="BI990" s="228">
        <f>IF(N990="nulová",J990,0)</f>
        <v>0</v>
      </c>
      <c r="BJ990" s="16" t="s">
        <v>84</v>
      </c>
      <c r="BK990" s="228">
        <f>ROUND(I990*H990,2)</f>
        <v>0</v>
      </c>
      <c r="BL990" s="16" t="s">
        <v>227</v>
      </c>
      <c r="BM990" s="227" t="s">
        <v>1208</v>
      </c>
    </row>
    <row r="991" s="12" customFormat="1">
      <c r="B991" s="229"/>
      <c r="C991" s="230"/>
      <c r="D991" s="231" t="s">
        <v>144</v>
      </c>
      <c r="E991" s="232" t="s">
        <v>1</v>
      </c>
      <c r="F991" s="233" t="s">
        <v>1209</v>
      </c>
      <c r="G991" s="230"/>
      <c r="H991" s="234">
        <v>15</v>
      </c>
      <c r="I991" s="235"/>
      <c r="J991" s="230"/>
      <c r="K991" s="230"/>
      <c r="L991" s="236"/>
      <c r="M991" s="237"/>
      <c r="N991" s="238"/>
      <c r="O991" s="238"/>
      <c r="P991" s="238"/>
      <c r="Q991" s="238"/>
      <c r="R991" s="238"/>
      <c r="S991" s="238"/>
      <c r="T991" s="239"/>
      <c r="AT991" s="240" t="s">
        <v>144</v>
      </c>
      <c r="AU991" s="240" t="s">
        <v>84</v>
      </c>
      <c r="AV991" s="12" t="s">
        <v>84</v>
      </c>
      <c r="AW991" s="12" t="s">
        <v>146</v>
      </c>
      <c r="AX991" s="12" t="s">
        <v>78</v>
      </c>
      <c r="AY991" s="240" t="s">
        <v>135</v>
      </c>
    </row>
    <row r="992" s="13" customFormat="1">
      <c r="B992" s="241"/>
      <c r="C992" s="242"/>
      <c r="D992" s="231" t="s">
        <v>144</v>
      </c>
      <c r="E992" s="243" t="s">
        <v>1</v>
      </c>
      <c r="F992" s="244" t="s">
        <v>149</v>
      </c>
      <c r="G992" s="242"/>
      <c r="H992" s="245">
        <v>15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AT992" s="251" t="s">
        <v>144</v>
      </c>
      <c r="AU992" s="251" t="s">
        <v>84</v>
      </c>
      <c r="AV992" s="13" t="s">
        <v>142</v>
      </c>
      <c r="AW992" s="13" t="s">
        <v>146</v>
      </c>
      <c r="AX992" s="13" t="s">
        <v>21</v>
      </c>
      <c r="AY992" s="251" t="s">
        <v>135</v>
      </c>
    </row>
    <row r="993" s="1" customFormat="1" ht="24" customHeight="1">
      <c r="B993" s="37"/>
      <c r="C993" s="216" t="s">
        <v>1210</v>
      </c>
      <c r="D993" s="216" t="s">
        <v>137</v>
      </c>
      <c r="E993" s="217" t="s">
        <v>1211</v>
      </c>
      <c r="F993" s="218" t="s">
        <v>1212</v>
      </c>
      <c r="G993" s="219" t="s">
        <v>259</v>
      </c>
      <c r="H993" s="220">
        <v>1</v>
      </c>
      <c r="I993" s="221"/>
      <c r="J993" s="222">
        <f>ROUND(I993*H993,2)</f>
        <v>0</v>
      </c>
      <c r="K993" s="218" t="s">
        <v>1</v>
      </c>
      <c r="L993" s="42"/>
      <c r="M993" s="223" t="s">
        <v>1</v>
      </c>
      <c r="N993" s="224" t="s">
        <v>44</v>
      </c>
      <c r="O993" s="85"/>
      <c r="P993" s="225">
        <f>O993*H993</f>
        <v>0</v>
      </c>
      <c r="Q993" s="225">
        <v>0</v>
      </c>
      <c r="R993" s="225">
        <f>Q993*H993</f>
        <v>0</v>
      </c>
      <c r="S993" s="225">
        <v>0</v>
      </c>
      <c r="T993" s="226">
        <f>S993*H993</f>
        <v>0</v>
      </c>
      <c r="AR993" s="227" t="s">
        <v>227</v>
      </c>
      <c r="AT993" s="227" t="s">
        <v>137</v>
      </c>
      <c r="AU993" s="227" t="s">
        <v>84</v>
      </c>
      <c r="AY993" s="16" t="s">
        <v>135</v>
      </c>
      <c r="BE993" s="228">
        <f>IF(N993="základní",J993,0)</f>
        <v>0</v>
      </c>
      <c r="BF993" s="228">
        <f>IF(N993="snížená",J993,0)</f>
        <v>0</v>
      </c>
      <c r="BG993" s="228">
        <f>IF(N993="zákl. přenesená",J993,0)</f>
        <v>0</v>
      </c>
      <c r="BH993" s="228">
        <f>IF(N993="sníž. přenesená",J993,0)</f>
        <v>0</v>
      </c>
      <c r="BI993" s="228">
        <f>IF(N993="nulová",J993,0)</f>
        <v>0</v>
      </c>
      <c r="BJ993" s="16" t="s">
        <v>84</v>
      </c>
      <c r="BK993" s="228">
        <f>ROUND(I993*H993,2)</f>
        <v>0</v>
      </c>
      <c r="BL993" s="16" t="s">
        <v>227</v>
      </c>
      <c r="BM993" s="227" t="s">
        <v>1213</v>
      </c>
    </row>
    <row r="994" s="12" customFormat="1">
      <c r="B994" s="229"/>
      <c r="C994" s="230"/>
      <c r="D994" s="231" t="s">
        <v>144</v>
      </c>
      <c r="E994" s="232" t="s">
        <v>1</v>
      </c>
      <c r="F994" s="233" t="s">
        <v>21</v>
      </c>
      <c r="G994" s="230"/>
      <c r="H994" s="234">
        <v>1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144</v>
      </c>
      <c r="AU994" s="240" t="s">
        <v>84</v>
      </c>
      <c r="AV994" s="12" t="s">
        <v>84</v>
      </c>
      <c r="AW994" s="12" t="s">
        <v>146</v>
      </c>
      <c r="AX994" s="12" t="s">
        <v>78</v>
      </c>
      <c r="AY994" s="240" t="s">
        <v>135</v>
      </c>
    </row>
    <row r="995" s="13" customFormat="1">
      <c r="B995" s="241"/>
      <c r="C995" s="242"/>
      <c r="D995" s="231" t="s">
        <v>144</v>
      </c>
      <c r="E995" s="243" t="s">
        <v>1</v>
      </c>
      <c r="F995" s="244" t="s">
        <v>149</v>
      </c>
      <c r="G995" s="242"/>
      <c r="H995" s="245">
        <v>1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AT995" s="251" t="s">
        <v>144</v>
      </c>
      <c r="AU995" s="251" t="s">
        <v>84</v>
      </c>
      <c r="AV995" s="13" t="s">
        <v>142</v>
      </c>
      <c r="AW995" s="13" t="s">
        <v>146</v>
      </c>
      <c r="AX995" s="13" t="s">
        <v>21</v>
      </c>
      <c r="AY995" s="251" t="s">
        <v>135</v>
      </c>
    </row>
    <row r="996" s="1" customFormat="1" ht="24" customHeight="1">
      <c r="B996" s="37"/>
      <c r="C996" s="216" t="s">
        <v>1214</v>
      </c>
      <c r="D996" s="216" t="s">
        <v>137</v>
      </c>
      <c r="E996" s="217" t="s">
        <v>1215</v>
      </c>
      <c r="F996" s="218" t="s">
        <v>1216</v>
      </c>
      <c r="G996" s="219" t="s">
        <v>259</v>
      </c>
      <c r="H996" s="220">
        <v>40</v>
      </c>
      <c r="I996" s="221"/>
      <c r="J996" s="222">
        <f>ROUND(I996*H996,2)</f>
        <v>0</v>
      </c>
      <c r="K996" s="218" t="s">
        <v>1</v>
      </c>
      <c r="L996" s="42"/>
      <c r="M996" s="223" t="s">
        <v>1</v>
      </c>
      <c r="N996" s="224" t="s">
        <v>44</v>
      </c>
      <c r="O996" s="85"/>
      <c r="P996" s="225">
        <f>O996*H996</f>
        <v>0</v>
      </c>
      <c r="Q996" s="225">
        <v>0</v>
      </c>
      <c r="R996" s="225">
        <f>Q996*H996</f>
        <v>0</v>
      </c>
      <c r="S996" s="225">
        <v>0</v>
      </c>
      <c r="T996" s="226">
        <f>S996*H996</f>
        <v>0</v>
      </c>
      <c r="AR996" s="227" t="s">
        <v>227</v>
      </c>
      <c r="AT996" s="227" t="s">
        <v>137</v>
      </c>
      <c r="AU996" s="227" t="s">
        <v>84</v>
      </c>
      <c r="AY996" s="16" t="s">
        <v>135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16" t="s">
        <v>84</v>
      </c>
      <c r="BK996" s="228">
        <f>ROUND(I996*H996,2)</f>
        <v>0</v>
      </c>
      <c r="BL996" s="16" t="s">
        <v>227</v>
      </c>
      <c r="BM996" s="227" t="s">
        <v>1217</v>
      </c>
    </row>
    <row r="997" s="12" customFormat="1">
      <c r="B997" s="229"/>
      <c r="C997" s="230"/>
      <c r="D997" s="231" t="s">
        <v>144</v>
      </c>
      <c r="E997" s="232" t="s">
        <v>1</v>
      </c>
      <c r="F997" s="233" t="s">
        <v>1218</v>
      </c>
      <c r="G997" s="230"/>
      <c r="H997" s="234">
        <v>40</v>
      </c>
      <c r="I997" s="235"/>
      <c r="J997" s="230"/>
      <c r="K997" s="230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144</v>
      </c>
      <c r="AU997" s="240" t="s">
        <v>84</v>
      </c>
      <c r="AV997" s="12" t="s">
        <v>84</v>
      </c>
      <c r="AW997" s="12" t="s">
        <v>146</v>
      </c>
      <c r="AX997" s="12" t="s">
        <v>78</v>
      </c>
      <c r="AY997" s="240" t="s">
        <v>135</v>
      </c>
    </row>
    <row r="998" s="13" customFormat="1">
      <c r="B998" s="241"/>
      <c r="C998" s="242"/>
      <c r="D998" s="231" t="s">
        <v>144</v>
      </c>
      <c r="E998" s="243" t="s">
        <v>1</v>
      </c>
      <c r="F998" s="244" t="s">
        <v>149</v>
      </c>
      <c r="G998" s="242"/>
      <c r="H998" s="245">
        <v>40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AT998" s="251" t="s">
        <v>144</v>
      </c>
      <c r="AU998" s="251" t="s">
        <v>84</v>
      </c>
      <c r="AV998" s="13" t="s">
        <v>142</v>
      </c>
      <c r="AW998" s="13" t="s">
        <v>146</v>
      </c>
      <c r="AX998" s="13" t="s">
        <v>21</v>
      </c>
      <c r="AY998" s="251" t="s">
        <v>135</v>
      </c>
    </row>
    <row r="999" s="1" customFormat="1" ht="16.5" customHeight="1">
      <c r="B999" s="37"/>
      <c r="C999" s="216" t="s">
        <v>1219</v>
      </c>
      <c r="D999" s="216" t="s">
        <v>137</v>
      </c>
      <c r="E999" s="217" t="s">
        <v>1220</v>
      </c>
      <c r="F999" s="218" t="s">
        <v>1221</v>
      </c>
      <c r="G999" s="219" t="s">
        <v>263</v>
      </c>
      <c r="H999" s="220">
        <v>56.799999999999997</v>
      </c>
      <c r="I999" s="221"/>
      <c r="J999" s="222">
        <f>ROUND(I999*H999,2)</f>
        <v>0</v>
      </c>
      <c r="K999" s="218" t="s">
        <v>1</v>
      </c>
      <c r="L999" s="42"/>
      <c r="M999" s="223" t="s">
        <v>1</v>
      </c>
      <c r="N999" s="224" t="s">
        <v>44</v>
      </c>
      <c r="O999" s="85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AR999" s="227" t="s">
        <v>227</v>
      </c>
      <c r="AT999" s="227" t="s">
        <v>137</v>
      </c>
      <c r="AU999" s="227" t="s">
        <v>84</v>
      </c>
      <c r="AY999" s="16" t="s">
        <v>135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16" t="s">
        <v>84</v>
      </c>
      <c r="BK999" s="228">
        <f>ROUND(I999*H999,2)</f>
        <v>0</v>
      </c>
      <c r="BL999" s="16" t="s">
        <v>227</v>
      </c>
      <c r="BM999" s="227" t="s">
        <v>1222</v>
      </c>
    </row>
    <row r="1000" s="12" customFormat="1">
      <c r="B1000" s="229"/>
      <c r="C1000" s="230"/>
      <c r="D1000" s="231" t="s">
        <v>144</v>
      </c>
      <c r="E1000" s="232" t="s">
        <v>1</v>
      </c>
      <c r="F1000" s="233" t="s">
        <v>1223</v>
      </c>
      <c r="G1000" s="230"/>
      <c r="H1000" s="234">
        <v>56.799999999999997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144</v>
      </c>
      <c r="AU1000" s="240" t="s">
        <v>84</v>
      </c>
      <c r="AV1000" s="12" t="s">
        <v>84</v>
      </c>
      <c r="AW1000" s="12" t="s">
        <v>146</v>
      </c>
      <c r="AX1000" s="12" t="s">
        <v>78</v>
      </c>
      <c r="AY1000" s="240" t="s">
        <v>135</v>
      </c>
    </row>
    <row r="1001" s="13" customFormat="1">
      <c r="B1001" s="241"/>
      <c r="C1001" s="242"/>
      <c r="D1001" s="231" t="s">
        <v>144</v>
      </c>
      <c r="E1001" s="243" t="s">
        <v>1</v>
      </c>
      <c r="F1001" s="244" t="s">
        <v>149</v>
      </c>
      <c r="G1001" s="242"/>
      <c r="H1001" s="245">
        <v>56.799999999999997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AT1001" s="251" t="s">
        <v>144</v>
      </c>
      <c r="AU1001" s="251" t="s">
        <v>84</v>
      </c>
      <c r="AV1001" s="13" t="s">
        <v>142</v>
      </c>
      <c r="AW1001" s="13" t="s">
        <v>146</v>
      </c>
      <c r="AX1001" s="13" t="s">
        <v>21</v>
      </c>
      <c r="AY1001" s="251" t="s">
        <v>135</v>
      </c>
    </row>
    <row r="1002" s="1" customFormat="1" ht="24" customHeight="1">
      <c r="B1002" s="37"/>
      <c r="C1002" s="216" t="s">
        <v>1224</v>
      </c>
      <c r="D1002" s="216" t="s">
        <v>137</v>
      </c>
      <c r="E1002" s="217" t="s">
        <v>1225</v>
      </c>
      <c r="F1002" s="218" t="s">
        <v>1226</v>
      </c>
      <c r="G1002" s="219" t="s">
        <v>263</v>
      </c>
      <c r="H1002" s="220">
        <v>104.8</v>
      </c>
      <c r="I1002" s="221"/>
      <c r="J1002" s="222">
        <f>ROUND(I1002*H1002,2)</f>
        <v>0</v>
      </c>
      <c r="K1002" s="218" t="s">
        <v>141</v>
      </c>
      <c r="L1002" s="42"/>
      <c r="M1002" s="223" t="s">
        <v>1</v>
      </c>
      <c r="N1002" s="224" t="s">
        <v>44</v>
      </c>
      <c r="O1002" s="85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AR1002" s="227" t="s">
        <v>227</v>
      </c>
      <c r="AT1002" s="227" t="s">
        <v>137</v>
      </c>
      <c r="AU1002" s="227" t="s">
        <v>84</v>
      </c>
      <c r="AY1002" s="16" t="s">
        <v>135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6" t="s">
        <v>84</v>
      </c>
      <c r="BK1002" s="228">
        <f>ROUND(I1002*H1002,2)</f>
        <v>0</v>
      </c>
      <c r="BL1002" s="16" t="s">
        <v>227</v>
      </c>
      <c r="BM1002" s="227" t="s">
        <v>1227</v>
      </c>
    </row>
    <row r="1003" s="12" customFormat="1">
      <c r="B1003" s="229"/>
      <c r="C1003" s="230"/>
      <c r="D1003" s="231" t="s">
        <v>144</v>
      </c>
      <c r="E1003" s="232" t="s">
        <v>1</v>
      </c>
      <c r="F1003" s="233" t="s">
        <v>1223</v>
      </c>
      <c r="G1003" s="230"/>
      <c r="H1003" s="234">
        <v>56.799999999999997</v>
      </c>
      <c r="I1003" s="235"/>
      <c r="J1003" s="230"/>
      <c r="K1003" s="230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144</v>
      </c>
      <c r="AU1003" s="240" t="s">
        <v>84</v>
      </c>
      <c r="AV1003" s="12" t="s">
        <v>84</v>
      </c>
      <c r="AW1003" s="12" t="s">
        <v>146</v>
      </c>
      <c r="AX1003" s="12" t="s">
        <v>78</v>
      </c>
      <c r="AY1003" s="240" t="s">
        <v>135</v>
      </c>
    </row>
    <row r="1004" s="12" customFormat="1">
      <c r="B1004" s="229"/>
      <c r="C1004" s="230"/>
      <c r="D1004" s="231" t="s">
        <v>144</v>
      </c>
      <c r="E1004" s="232" t="s">
        <v>1</v>
      </c>
      <c r="F1004" s="233" t="s">
        <v>1228</v>
      </c>
      <c r="G1004" s="230"/>
      <c r="H1004" s="234">
        <v>28</v>
      </c>
      <c r="I1004" s="235"/>
      <c r="J1004" s="230"/>
      <c r="K1004" s="230"/>
      <c r="L1004" s="236"/>
      <c r="M1004" s="237"/>
      <c r="N1004" s="238"/>
      <c r="O1004" s="238"/>
      <c r="P1004" s="238"/>
      <c r="Q1004" s="238"/>
      <c r="R1004" s="238"/>
      <c r="S1004" s="238"/>
      <c r="T1004" s="239"/>
      <c r="AT1004" s="240" t="s">
        <v>144</v>
      </c>
      <c r="AU1004" s="240" t="s">
        <v>84</v>
      </c>
      <c r="AV1004" s="12" t="s">
        <v>84</v>
      </c>
      <c r="AW1004" s="12" t="s">
        <v>146</v>
      </c>
      <c r="AX1004" s="12" t="s">
        <v>78</v>
      </c>
      <c r="AY1004" s="240" t="s">
        <v>135</v>
      </c>
    </row>
    <row r="1005" s="12" customFormat="1">
      <c r="B1005" s="229"/>
      <c r="C1005" s="230"/>
      <c r="D1005" s="231" t="s">
        <v>144</v>
      </c>
      <c r="E1005" s="232" t="s">
        <v>1</v>
      </c>
      <c r="F1005" s="233" t="s">
        <v>1229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AT1005" s="240" t="s">
        <v>144</v>
      </c>
      <c r="AU1005" s="240" t="s">
        <v>84</v>
      </c>
      <c r="AV1005" s="12" t="s">
        <v>84</v>
      </c>
      <c r="AW1005" s="12" t="s">
        <v>146</v>
      </c>
      <c r="AX1005" s="12" t="s">
        <v>78</v>
      </c>
      <c r="AY1005" s="240" t="s">
        <v>135</v>
      </c>
    </row>
    <row r="1006" s="13" customFormat="1">
      <c r="B1006" s="241"/>
      <c r="C1006" s="242"/>
      <c r="D1006" s="231" t="s">
        <v>144</v>
      </c>
      <c r="E1006" s="243" t="s">
        <v>1</v>
      </c>
      <c r="F1006" s="244" t="s">
        <v>149</v>
      </c>
      <c r="G1006" s="242"/>
      <c r="H1006" s="245">
        <v>104.8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AT1006" s="251" t="s">
        <v>144</v>
      </c>
      <c r="AU1006" s="251" t="s">
        <v>84</v>
      </c>
      <c r="AV1006" s="13" t="s">
        <v>142</v>
      </c>
      <c r="AW1006" s="13" t="s">
        <v>146</v>
      </c>
      <c r="AX1006" s="13" t="s">
        <v>21</v>
      </c>
      <c r="AY1006" s="251" t="s">
        <v>135</v>
      </c>
    </row>
    <row r="1007" s="1" customFormat="1" ht="16.5" customHeight="1">
      <c r="B1007" s="37"/>
      <c r="C1007" s="262" t="s">
        <v>1230</v>
      </c>
      <c r="D1007" s="262" t="s">
        <v>205</v>
      </c>
      <c r="E1007" s="263" t="s">
        <v>1231</v>
      </c>
      <c r="F1007" s="264" t="s">
        <v>1232</v>
      </c>
      <c r="G1007" s="265" t="s">
        <v>219</v>
      </c>
      <c r="H1007" s="266">
        <v>115.28</v>
      </c>
      <c r="I1007" s="267"/>
      <c r="J1007" s="268">
        <f>ROUND(I1007*H1007,2)</f>
        <v>0</v>
      </c>
      <c r="K1007" s="264" t="s">
        <v>141</v>
      </c>
      <c r="L1007" s="269"/>
      <c r="M1007" s="270" t="s">
        <v>1</v>
      </c>
      <c r="N1007" s="271" t="s">
        <v>44</v>
      </c>
      <c r="O1007" s="85"/>
      <c r="P1007" s="225">
        <f>O1007*H1007</f>
        <v>0</v>
      </c>
      <c r="Q1007" s="225">
        <v>0.001</v>
      </c>
      <c r="R1007" s="225">
        <f>Q1007*H1007</f>
        <v>0.11528000000000001</v>
      </c>
      <c r="S1007" s="225">
        <v>0</v>
      </c>
      <c r="T1007" s="226">
        <f>S1007*H1007</f>
        <v>0</v>
      </c>
      <c r="AR1007" s="227" t="s">
        <v>336</v>
      </c>
      <c r="AT1007" s="227" t="s">
        <v>205</v>
      </c>
      <c r="AU1007" s="227" t="s">
        <v>84</v>
      </c>
      <c r="AY1007" s="16" t="s">
        <v>135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16" t="s">
        <v>84</v>
      </c>
      <c r="BK1007" s="228">
        <f>ROUND(I1007*H1007,2)</f>
        <v>0</v>
      </c>
      <c r="BL1007" s="16" t="s">
        <v>227</v>
      </c>
      <c r="BM1007" s="227" t="s">
        <v>1233</v>
      </c>
    </row>
    <row r="1008" s="12" customFormat="1">
      <c r="B1008" s="229"/>
      <c r="C1008" s="230"/>
      <c r="D1008" s="231" t="s">
        <v>144</v>
      </c>
      <c r="E1008" s="232" t="s">
        <v>1</v>
      </c>
      <c r="F1008" s="233" t="s">
        <v>1223</v>
      </c>
      <c r="G1008" s="230"/>
      <c r="H1008" s="234">
        <v>56.799999999999997</v>
      </c>
      <c r="I1008" s="235"/>
      <c r="J1008" s="230"/>
      <c r="K1008" s="230"/>
      <c r="L1008" s="236"/>
      <c r="M1008" s="237"/>
      <c r="N1008" s="238"/>
      <c r="O1008" s="238"/>
      <c r="P1008" s="238"/>
      <c r="Q1008" s="238"/>
      <c r="R1008" s="238"/>
      <c r="S1008" s="238"/>
      <c r="T1008" s="239"/>
      <c r="AT1008" s="240" t="s">
        <v>144</v>
      </c>
      <c r="AU1008" s="240" t="s">
        <v>84</v>
      </c>
      <c r="AV1008" s="12" t="s">
        <v>84</v>
      </c>
      <c r="AW1008" s="12" t="s">
        <v>146</v>
      </c>
      <c r="AX1008" s="12" t="s">
        <v>78</v>
      </c>
      <c r="AY1008" s="240" t="s">
        <v>135</v>
      </c>
    </row>
    <row r="1009" s="12" customFormat="1">
      <c r="B1009" s="229"/>
      <c r="C1009" s="230"/>
      <c r="D1009" s="231" t="s">
        <v>144</v>
      </c>
      <c r="E1009" s="232" t="s">
        <v>1</v>
      </c>
      <c r="F1009" s="233" t="s">
        <v>1228</v>
      </c>
      <c r="G1009" s="230"/>
      <c r="H1009" s="234">
        <v>28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AT1009" s="240" t="s">
        <v>144</v>
      </c>
      <c r="AU1009" s="240" t="s">
        <v>84</v>
      </c>
      <c r="AV1009" s="12" t="s">
        <v>84</v>
      </c>
      <c r="AW1009" s="12" t="s">
        <v>146</v>
      </c>
      <c r="AX1009" s="12" t="s">
        <v>78</v>
      </c>
      <c r="AY1009" s="240" t="s">
        <v>135</v>
      </c>
    </row>
    <row r="1010" s="12" customFormat="1">
      <c r="B1010" s="229"/>
      <c r="C1010" s="230"/>
      <c r="D1010" s="231" t="s">
        <v>144</v>
      </c>
      <c r="E1010" s="232" t="s">
        <v>1</v>
      </c>
      <c r="F1010" s="233" t="s">
        <v>1229</v>
      </c>
      <c r="G1010" s="230"/>
      <c r="H1010" s="234">
        <v>20</v>
      </c>
      <c r="I1010" s="235"/>
      <c r="J1010" s="230"/>
      <c r="K1010" s="230"/>
      <c r="L1010" s="236"/>
      <c r="M1010" s="237"/>
      <c r="N1010" s="238"/>
      <c r="O1010" s="238"/>
      <c r="P1010" s="238"/>
      <c r="Q1010" s="238"/>
      <c r="R1010" s="238"/>
      <c r="S1010" s="238"/>
      <c r="T1010" s="239"/>
      <c r="AT1010" s="240" t="s">
        <v>144</v>
      </c>
      <c r="AU1010" s="240" t="s">
        <v>84</v>
      </c>
      <c r="AV1010" s="12" t="s">
        <v>84</v>
      </c>
      <c r="AW1010" s="12" t="s">
        <v>146</v>
      </c>
      <c r="AX1010" s="12" t="s">
        <v>78</v>
      </c>
      <c r="AY1010" s="240" t="s">
        <v>135</v>
      </c>
    </row>
    <row r="1011" s="13" customFormat="1">
      <c r="B1011" s="241"/>
      <c r="C1011" s="242"/>
      <c r="D1011" s="231" t="s">
        <v>144</v>
      </c>
      <c r="E1011" s="243" t="s">
        <v>1</v>
      </c>
      <c r="F1011" s="244" t="s">
        <v>149</v>
      </c>
      <c r="G1011" s="242"/>
      <c r="H1011" s="245">
        <v>104.8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AT1011" s="251" t="s">
        <v>144</v>
      </c>
      <c r="AU1011" s="251" t="s">
        <v>84</v>
      </c>
      <c r="AV1011" s="13" t="s">
        <v>142</v>
      </c>
      <c r="AW1011" s="13" t="s">
        <v>146</v>
      </c>
      <c r="AX1011" s="13" t="s">
        <v>21</v>
      </c>
      <c r="AY1011" s="251" t="s">
        <v>135</v>
      </c>
    </row>
    <row r="1012" s="12" customFormat="1">
      <c r="B1012" s="229"/>
      <c r="C1012" s="230"/>
      <c r="D1012" s="231" t="s">
        <v>144</v>
      </c>
      <c r="E1012" s="230"/>
      <c r="F1012" s="233" t="s">
        <v>1234</v>
      </c>
      <c r="G1012" s="230"/>
      <c r="H1012" s="234">
        <v>115.28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144</v>
      </c>
      <c r="AU1012" s="240" t="s">
        <v>84</v>
      </c>
      <c r="AV1012" s="12" t="s">
        <v>84</v>
      </c>
      <c r="AW1012" s="12" t="s">
        <v>4</v>
      </c>
      <c r="AX1012" s="12" t="s">
        <v>21</v>
      </c>
      <c r="AY1012" s="240" t="s">
        <v>135</v>
      </c>
    </row>
    <row r="1013" s="1" customFormat="1" ht="16.5" customHeight="1">
      <c r="B1013" s="37"/>
      <c r="C1013" s="262" t="s">
        <v>1235</v>
      </c>
      <c r="D1013" s="262" t="s">
        <v>205</v>
      </c>
      <c r="E1013" s="263" t="s">
        <v>1236</v>
      </c>
      <c r="F1013" s="264" t="s">
        <v>1237</v>
      </c>
      <c r="G1013" s="265" t="s">
        <v>259</v>
      </c>
      <c r="H1013" s="266">
        <v>4</v>
      </c>
      <c r="I1013" s="267"/>
      <c r="J1013" s="268">
        <f>ROUND(I1013*H1013,2)</f>
        <v>0</v>
      </c>
      <c r="K1013" s="264" t="s">
        <v>141</v>
      </c>
      <c r="L1013" s="269"/>
      <c r="M1013" s="270" t="s">
        <v>1</v>
      </c>
      <c r="N1013" s="271" t="s">
        <v>44</v>
      </c>
      <c r="O1013" s="85"/>
      <c r="P1013" s="225">
        <f>O1013*H1013</f>
        <v>0</v>
      </c>
      <c r="Q1013" s="225">
        <v>0</v>
      </c>
      <c r="R1013" s="225">
        <f>Q1013*H1013</f>
        <v>0</v>
      </c>
      <c r="S1013" s="225">
        <v>0</v>
      </c>
      <c r="T1013" s="226">
        <f>S1013*H1013</f>
        <v>0</v>
      </c>
      <c r="AR1013" s="227" t="s">
        <v>336</v>
      </c>
      <c r="AT1013" s="227" t="s">
        <v>205</v>
      </c>
      <c r="AU1013" s="227" t="s">
        <v>84</v>
      </c>
      <c r="AY1013" s="16" t="s">
        <v>135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16" t="s">
        <v>84</v>
      </c>
      <c r="BK1013" s="228">
        <f>ROUND(I1013*H1013,2)</f>
        <v>0</v>
      </c>
      <c r="BL1013" s="16" t="s">
        <v>227</v>
      </c>
      <c r="BM1013" s="227" t="s">
        <v>1238</v>
      </c>
    </row>
    <row r="1014" s="12" customFormat="1">
      <c r="B1014" s="229"/>
      <c r="C1014" s="230"/>
      <c r="D1014" s="231" t="s">
        <v>144</v>
      </c>
      <c r="E1014" s="232" t="s">
        <v>1</v>
      </c>
      <c r="F1014" s="233" t="s">
        <v>1239</v>
      </c>
      <c r="G1014" s="230"/>
      <c r="H1014" s="234">
        <v>4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AT1014" s="240" t="s">
        <v>144</v>
      </c>
      <c r="AU1014" s="240" t="s">
        <v>84</v>
      </c>
      <c r="AV1014" s="12" t="s">
        <v>84</v>
      </c>
      <c r="AW1014" s="12" t="s">
        <v>146</v>
      </c>
      <c r="AX1014" s="12" t="s">
        <v>78</v>
      </c>
      <c r="AY1014" s="240" t="s">
        <v>135</v>
      </c>
    </row>
    <row r="1015" s="13" customFormat="1">
      <c r="B1015" s="241"/>
      <c r="C1015" s="242"/>
      <c r="D1015" s="231" t="s">
        <v>144</v>
      </c>
      <c r="E1015" s="243" t="s">
        <v>1</v>
      </c>
      <c r="F1015" s="244" t="s">
        <v>149</v>
      </c>
      <c r="G1015" s="242"/>
      <c r="H1015" s="245">
        <v>4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AT1015" s="251" t="s">
        <v>144</v>
      </c>
      <c r="AU1015" s="251" t="s">
        <v>84</v>
      </c>
      <c r="AV1015" s="13" t="s">
        <v>142</v>
      </c>
      <c r="AW1015" s="13" t="s">
        <v>146</v>
      </c>
      <c r="AX1015" s="13" t="s">
        <v>21</v>
      </c>
      <c r="AY1015" s="251" t="s">
        <v>135</v>
      </c>
    </row>
    <row r="1016" s="1" customFormat="1" ht="24" customHeight="1">
      <c r="B1016" s="37"/>
      <c r="C1016" s="216" t="s">
        <v>1240</v>
      </c>
      <c r="D1016" s="216" t="s">
        <v>137</v>
      </c>
      <c r="E1016" s="217" t="s">
        <v>1241</v>
      </c>
      <c r="F1016" s="218" t="s">
        <v>1242</v>
      </c>
      <c r="G1016" s="219" t="s">
        <v>259</v>
      </c>
      <c r="H1016" s="220">
        <v>60</v>
      </c>
      <c r="I1016" s="221"/>
      <c r="J1016" s="222">
        <f>ROUND(I1016*H1016,2)</f>
        <v>0</v>
      </c>
      <c r="K1016" s="218" t="s">
        <v>141</v>
      </c>
      <c r="L1016" s="42"/>
      <c r="M1016" s="223" t="s">
        <v>1</v>
      </c>
      <c r="N1016" s="224" t="s">
        <v>44</v>
      </c>
      <c r="O1016" s="85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AR1016" s="227" t="s">
        <v>227</v>
      </c>
      <c r="AT1016" s="227" t="s">
        <v>137</v>
      </c>
      <c r="AU1016" s="227" t="s">
        <v>84</v>
      </c>
      <c r="AY1016" s="16" t="s">
        <v>135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16" t="s">
        <v>84</v>
      </c>
      <c r="BK1016" s="228">
        <f>ROUND(I1016*H1016,2)</f>
        <v>0</v>
      </c>
      <c r="BL1016" s="16" t="s">
        <v>227</v>
      </c>
      <c r="BM1016" s="227" t="s">
        <v>1243</v>
      </c>
    </row>
    <row r="1017" s="12" customFormat="1">
      <c r="B1017" s="229"/>
      <c r="C1017" s="230"/>
      <c r="D1017" s="231" t="s">
        <v>144</v>
      </c>
      <c r="E1017" s="232" t="s">
        <v>1</v>
      </c>
      <c r="F1017" s="233" t="s">
        <v>1244</v>
      </c>
      <c r="G1017" s="230"/>
      <c r="H1017" s="234">
        <v>60</v>
      </c>
      <c r="I1017" s="235"/>
      <c r="J1017" s="230"/>
      <c r="K1017" s="230"/>
      <c r="L1017" s="236"/>
      <c r="M1017" s="237"/>
      <c r="N1017" s="238"/>
      <c r="O1017" s="238"/>
      <c r="P1017" s="238"/>
      <c r="Q1017" s="238"/>
      <c r="R1017" s="238"/>
      <c r="S1017" s="238"/>
      <c r="T1017" s="239"/>
      <c r="AT1017" s="240" t="s">
        <v>144</v>
      </c>
      <c r="AU1017" s="240" t="s">
        <v>84</v>
      </c>
      <c r="AV1017" s="12" t="s">
        <v>84</v>
      </c>
      <c r="AW1017" s="12" t="s">
        <v>146</v>
      </c>
      <c r="AX1017" s="12" t="s">
        <v>78</v>
      </c>
      <c r="AY1017" s="240" t="s">
        <v>135</v>
      </c>
    </row>
    <row r="1018" s="13" customFormat="1">
      <c r="B1018" s="241"/>
      <c r="C1018" s="242"/>
      <c r="D1018" s="231" t="s">
        <v>144</v>
      </c>
      <c r="E1018" s="243" t="s">
        <v>1</v>
      </c>
      <c r="F1018" s="244" t="s">
        <v>149</v>
      </c>
      <c r="G1018" s="242"/>
      <c r="H1018" s="245">
        <v>60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AT1018" s="251" t="s">
        <v>144</v>
      </c>
      <c r="AU1018" s="251" t="s">
        <v>84</v>
      </c>
      <c r="AV1018" s="13" t="s">
        <v>142</v>
      </c>
      <c r="AW1018" s="13" t="s">
        <v>146</v>
      </c>
      <c r="AX1018" s="13" t="s">
        <v>21</v>
      </c>
      <c r="AY1018" s="251" t="s">
        <v>135</v>
      </c>
    </row>
    <row r="1019" s="1" customFormat="1" ht="16.5" customHeight="1">
      <c r="B1019" s="37"/>
      <c r="C1019" s="262" t="s">
        <v>1245</v>
      </c>
      <c r="D1019" s="262" t="s">
        <v>205</v>
      </c>
      <c r="E1019" s="263" t="s">
        <v>1246</v>
      </c>
      <c r="F1019" s="264" t="s">
        <v>1247</v>
      </c>
      <c r="G1019" s="265" t="s">
        <v>259</v>
      </c>
      <c r="H1019" s="266">
        <v>60</v>
      </c>
      <c r="I1019" s="267"/>
      <c r="J1019" s="268">
        <f>ROUND(I1019*H1019,2)</f>
        <v>0</v>
      </c>
      <c r="K1019" s="264" t="s">
        <v>1</v>
      </c>
      <c r="L1019" s="269"/>
      <c r="M1019" s="270" t="s">
        <v>1</v>
      </c>
      <c r="N1019" s="271" t="s">
        <v>44</v>
      </c>
      <c r="O1019" s="85"/>
      <c r="P1019" s="225">
        <f>O1019*H1019</f>
        <v>0</v>
      </c>
      <c r="Q1019" s="225">
        <v>0.00013999999999999999</v>
      </c>
      <c r="R1019" s="225">
        <f>Q1019*H1019</f>
        <v>0.0083999999999999995</v>
      </c>
      <c r="S1019" s="225">
        <v>0</v>
      </c>
      <c r="T1019" s="226">
        <f>S1019*H1019</f>
        <v>0</v>
      </c>
      <c r="AR1019" s="227" t="s">
        <v>336</v>
      </c>
      <c r="AT1019" s="227" t="s">
        <v>205</v>
      </c>
      <c r="AU1019" s="227" t="s">
        <v>84</v>
      </c>
      <c r="AY1019" s="16" t="s">
        <v>135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6" t="s">
        <v>84</v>
      </c>
      <c r="BK1019" s="228">
        <f>ROUND(I1019*H1019,2)</f>
        <v>0</v>
      </c>
      <c r="BL1019" s="16" t="s">
        <v>227</v>
      </c>
      <c r="BM1019" s="227" t="s">
        <v>1248</v>
      </c>
    </row>
    <row r="1020" s="1" customFormat="1" ht="24" customHeight="1">
      <c r="B1020" s="37"/>
      <c r="C1020" s="216" t="s">
        <v>1249</v>
      </c>
      <c r="D1020" s="216" t="s">
        <v>137</v>
      </c>
      <c r="E1020" s="217" t="s">
        <v>1250</v>
      </c>
      <c r="F1020" s="218" t="s">
        <v>1251</v>
      </c>
      <c r="G1020" s="219" t="s">
        <v>259</v>
      </c>
      <c r="H1020" s="220">
        <v>4</v>
      </c>
      <c r="I1020" s="221"/>
      <c r="J1020" s="222">
        <f>ROUND(I1020*H1020,2)</f>
        <v>0</v>
      </c>
      <c r="K1020" s="218" t="s">
        <v>141</v>
      </c>
      <c r="L1020" s="42"/>
      <c r="M1020" s="223" t="s">
        <v>1</v>
      </c>
      <c r="N1020" s="224" t="s">
        <v>44</v>
      </c>
      <c r="O1020" s="85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AR1020" s="227" t="s">
        <v>227</v>
      </c>
      <c r="AT1020" s="227" t="s">
        <v>137</v>
      </c>
      <c r="AU1020" s="227" t="s">
        <v>84</v>
      </c>
      <c r="AY1020" s="16" t="s">
        <v>135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16" t="s">
        <v>84</v>
      </c>
      <c r="BK1020" s="228">
        <f>ROUND(I1020*H1020,2)</f>
        <v>0</v>
      </c>
      <c r="BL1020" s="16" t="s">
        <v>227</v>
      </c>
      <c r="BM1020" s="227" t="s">
        <v>1252</v>
      </c>
    </row>
    <row r="1021" s="12" customFormat="1">
      <c r="B1021" s="229"/>
      <c r="C1021" s="230"/>
      <c r="D1021" s="231" t="s">
        <v>144</v>
      </c>
      <c r="E1021" s="232" t="s">
        <v>1</v>
      </c>
      <c r="F1021" s="233" t="s">
        <v>1239</v>
      </c>
      <c r="G1021" s="230"/>
      <c r="H1021" s="234">
        <v>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144</v>
      </c>
      <c r="AU1021" s="240" t="s">
        <v>84</v>
      </c>
      <c r="AV1021" s="12" t="s">
        <v>84</v>
      </c>
      <c r="AW1021" s="12" t="s">
        <v>146</v>
      </c>
      <c r="AX1021" s="12" t="s">
        <v>78</v>
      </c>
      <c r="AY1021" s="240" t="s">
        <v>135</v>
      </c>
    </row>
    <row r="1022" s="13" customFormat="1">
      <c r="B1022" s="241"/>
      <c r="C1022" s="242"/>
      <c r="D1022" s="231" t="s">
        <v>144</v>
      </c>
      <c r="E1022" s="243" t="s">
        <v>1</v>
      </c>
      <c r="F1022" s="244" t="s">
        <v>149</v>
      </c>
      <c r="G1022" s="242"/>
      <c r="H1022" s="245">
        <v>4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AT1022" s="251" t="s">
        <v>144</v>
      </c>
      <c r="AU1022" s="251" t="s">
        <v>84</v>
      </c>
      <c r="AV1022" s="13" t="s">
        <v>142</v>
      </c>
      <c r="AW1022" s="13" t="s">
        <v>146</v>
      </c>
      <c r="AX1022" s="13" t="s">
        <v>21</v>
      </c>
      <c r="AY1022" s="251" t="s">
        <v>135</v>
      </c>
    </row>
    <row r="1023" s="1" customFormat="1" ht="16.5" customHeight="1">
      <c r="B1023" s="37"/>
      <c r="C1023" s="262" t="s">
        <v>1253</v>
      </c>
      <c r="D1023" s="262" t="s">
        <v>205</v>
      </c>
      <c r="E1023" s="263" t="s">
        <v>1254</v>
      </c>
      <c r="F1023" s="264" t="s">
        <v>1255</v>
      </c>
      <c r="G1023" s="265" t="s">
        <v>259</v>
      </c>
      <c r="H1023" s="266">
        <v>4</v>
      </c>
      <c r="I1023" s="267"/>
      <c r="J1023" s="268">
        <f>ROUND(I1023*H1023,2)</f>
        <v>0</v>
      </c>
      <c r="K1023" s="264" t="s">
        <v>141</v>
      </c>
      <c r="L1023" s="269"/>
      <c r="M1023" s="270" t="s">
        <v>1</v>
      </c>
      <c r="N1023" s="271" t="s">
        <v>44</v>
      </c>
      <c r="O1023" s="85"/>
      <c r="P1023" s="225">
        <f>O1023*H1023</f>
        <v>0</v>
      </c>
      <c r="Q1023" s="225">
        <v>0.002</v>
      </c>
      <c r="R1023" s="225">
        <f>Q1023*H1023</f>
        <v>0.0080000000000000002</v>
      </c>
      <c r="S1023" s="225">
        <v>0</v>
      </c>
      <c r="T1023" s="226">
        <f>S1023*H1023</f>
        <v>0</v>
      </c>
      <c r="AR1023" s="227" t="s">
        <v>336</v>
      </c>
      <c r="AT1023" s="227" t="s">
        <v>205</v>
      </c>
      <c r="AU1023" s="227" t="s">
        <v>84</v>
      </c>
      <c r="AY1023" s="16" t="s">
        <v>135</v>
      </c>
      <c r="BE1023" s="228">
        <f>IF(N1023="základní",J1023,0)</f>
        <v>0</v>
      </c>
      <c r="BF1023" s="228">
        <f>IF(N1023="snížená",J1023,0)</f>
        <v>0</v>
      </c>
      <c r="BG1023" s="228">
        <f>IF(N1023="zákl. přenesená",J1023,0)</f>
        <v>0</v>
      </c>
      <c r="BH1023" s="228">
        <f>IF(N1023="sníž. přenesená",J1023,0)</f>
        <v>0</v>
      </c>
      <c r="BI1023" s="228">
        <f>IF(N1023="nulová",J1023,0)</f>
        <v>0</v>
      </c>
      <c r="BJ1023" s="16" t="s">
        <v>84</v>
      </c>
      <c r="BK1023" s="228">
        <f>ROUND(I1023*H1023,2)</f>
        <v>0</v>
      </c>
      <c r="BL1023" s="16" t="s">
        <v>227</v>
      </c>
      <c r="BM1023" s="227" t="s">
        <v>1256</v>
      </c>
    </row>
    <row r="1024" s="1" customFormat="1" ht="24" customHeight="1">
      <c r="B1024" s="37"/>
      <c r="C1024" s="216" t="s">
        <v>1257</v>
      </c>
      <c r="D1024" s="216" t="s">
        <v>137</v>
      </c>
      <c r="E1024" s="217" t="s">
        <v>1258</v>
      </c>
      <c r="F1024" s="218" t="s">
        <v>1259</v>
      </c>
      <c r="G1024" s="219" t="s">
        <v>259</v>
      </c>
      <c r="H1024" s="220">
        <v>125</v>
      </c>
      <c r="I1024" s="221"/>
      <c r="J1024" s="222">
        <f>ROUND(I1024*H1024,2)</f>
        <v>0</v>
      </c>
      <c r="K1024" s="218" t="s">
        <v>1</v>
      </c>
      <c r="L1024" s="42"/>
      <c r="M1024" s="223" t="s">
        <v>1</v>
      </c>
      <c r="N1024" s="224" t="s">
        <v>44</v>
      </c>
      <c r="O1024" s="85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AR1024" s="227" t="s">
        <v>227</v>
      </c>
      <c r="AT1024" s="227" t="s">
        <v>137</v>
      </c>
      <c r="AU1024" s="227" t="s">
        <v>84</v>
      </c>
      <c r="AY1024" s="16" t="s">
        <v>135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16" t="s">
        <v>84</v>
      </c>
      <c r="BK1024" s="228">
        <f>ROUND(I1024*H1024,2)</f>
        <v>0</v>
      </c>
      <c r="BL1024" s="16" t="s">
        <v>227</v>
      </c>
      <c r="BM1024" s="227" t="s">
        <v>1260</v>
      </c>
    </row>
    <row r="1025" s="12" customFormat="1">
      <c r="B1025" s="229"/>
      <c r="C1025" s="230"/>
      <c r="D1025" s="231" t="s">
        <v>144</v>
      </c>
      <c r="E1025" s="232" t="s">
        <v>1</v>
      </c>
      <c r="F1025" s="233" t="s">
        <v>1261</v>
      </c>
      <c r="G1025" s="230"/>
      <c r="H1025" s="234">
        <v>47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144</v>
      </c>
      <c r="AU1025" s="240" t="s">
        <v>84</v>
      </c>
      <c r="AV1025" s="12" t="s">
        <v>84</v>
      </c>
      <c r="AW1025" s="12" t="s">
        <v>146</v>
      </c>
      <c r="AX1025" s="12" t="s">
        <v>78</v>
      </c>
      <c r="AY1025" s="240" t="s">
        <v>135</v>
      </c>
    </row>
    <row r="1026" s="12" customFormat="1">
      <c r="B1026" s="229"/>
      <c r="C1026" s="230"/>
      <c r="D1026" s="231" t="s">
        <v>144</v>
      </c>
      <c r="E1026" s="232" t="s">
        <v>1</v>
      </c>
      <c r="F1026" s="233" t="s">
        <v>1262</v>
      </c>
      <c r="G1026" s="230"/>
      <c r="H1026" s="234">
        <v>8</v>
      </c>
      <c r="I1026" s="235"/>
      <c r="J1026" s="230"/>
      <c r="K1026" s="230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144</v>
      </c>
      <c r="AU1026" s="240" t="s">
        <v>84</v>
      </c>
      <c r="AV1026" s="12" t="s">
        <v>84</v>
      </c>
      <c r="AW1026" s="12" t="s">
        <v>146</v>
      </c>
      <c r="AX1026" s="12" t="s">
        <v>78</v>
      </c>
      <c r="AY1026" s="240" t="s">
        <v>135</v>
      </c>
    </row>
    <row r="1027" s="12" customFormat="1">
      <c r="B1027" s="229"/>
      <c r="C1027" s="230"/>
      <c r="D1027" s="231" t="s">
        <v>144</v>
      </c>
      <c r="E1027" s="232" t="s">
        <v>1</v>
      </c>
      <c r="F1027" s="233" t="s">
        <v>1263</v>
      </c>
      <c r="G1027" s="230"/>
      <c r="H1027" s="234">
        <v>4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144</v>
      </c>
      <c r="AU1027" s="240" t="s">
        <v>84</v>
      </c>
      <c r="AV1027" s="12" t="s">
        <v>84</v>
      </c>
      <c r="AW1027" s="12" t="s">
        <v>146</v>
      </c>
      <c r="AX1027" s="12" t="s">
        <v>78</v>
      </c>
      <c r="AY1027" s="240" t="s">
        <v>135</v>
      </c>
    </row>
    <row r="1028" s="12" customFormat="1">
      <c r="B1028" s="229"/>
      <c r="C1028" s="230"/>
      <c r="D1028" s="231" t="s">
        <v>144</v>
      </c>
      <c r="E1028" s="232" t="s">
        <v>1</v>
      </c>
      <c r="F1028" s="233" t="s">
        <v>1264</v>
      </c>
      <c r="G1028" s="230"/>
      <c r="H1028" s="234">
        <v>18</v>
      </c>
      <c r="I1028" s="235"/>
      <c r="J1028" s="230"/>
      <c r="K1028" s="230"/>
      <c r="L1028" s="236"/>
      <c r="M1028" s="237"/>
      <c r="N1028" s="238"/>
      <c r="O1028" s="238"/>
      <c r="P1028" s="238"/>
      <c r="Q1028" s="238"/>
      <c r="R1028" s="238"/>
      <c r="S1028" s="238"/>
      <c r="T1028" s="239"/>
      <c r="AT1028" s="240" t="s">
        <v>144</v>
      </c>
      <c r="AU1028" s="240" t="s">
        <v>84</v>
      </c>
      <c r="AV1028" s="12" t="s">
        <v>84</v>
      </c>
      <c r="AW1028" s="12" t="s">
        <v>146</v>
      </c>
      <c r="AX1028" s="12" t="s">
        <v>78</v>
      </c>
      <c r="AY1028" s="240" t="s">
        <v>135</v>
      </c>
    </row>
    <row r="1029" s="12" customFormat="1">
      <c r="B1029" s="229"/>
      <c r="C1029" s="230"/>
      <c r="D1029" s="231" t="s">
        <v>144</v>
      </c>
      <c r="E1029" s="232" t="s">
        <v>1</v>
      </c>
      <c r="F1029" s="233" t="s">
        <v>1265</v>
      </c>
      <c r="G1029" s="230"/>
      <c r="H1029" s="234">
        <v>20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144</v>
      </c>
      <c r="AU1029" s="240" t="s">
        <v>84</v>
      </c>
      <c r="AV1029" s="12" t="s">
        <v>84</v>
      </c>
      <c r="AW1029" s="12" t="s">
        <v>146</v>
      </c>
      <c r="AX1029" s="12" t="s">
        <v>78</v>
      </c>
      <c r="AY1029" s="240" t="s">
        <v>135</v>
      </c>
    </row>
    <row r="1030" s="12" customFormat="1">
      <c r="B1030" s="229"/>
      <c r="C1030" s="230"/>
      <c r="D1030" s="231" t="s">
        <v>144</v>
      </c>
      <c r="E1030" s="232" t="s">
        <v>1</v>
      </c>
      <c r="F1030" s="233" t="s">
        <v>1266</v>
      </c>
      <c r="G1030" s="230"/>
      <c r="H1030" s="234">
        <v>28</v>
      </c>
      <c r="I1030" s="235"/>
      <c r="J1030" s="230"/>
      <c r="K1030" s="230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144</v>
      </c>
      <c r="AU1030" s="240" t="s">
        <v>84</v>
      </c>
      <c r="AV1030" s="12" t="s">
        <v>84</v>
      </c>
      <c r="AW1030" s="12" t="s">
        <v>146</v>
      </c>
      <c r="AX1030" s="12" t="s">
        <v>78</v>
      </c>
      <c r="AY1030" s="240" t="s">
        <v>135</v>
      </c>
    </row>
    <row r="1031" s="13" customFormat="1">
      <c r="B1031" s="241"/>
      <c r="C1031" s="242"/>
      <c r="D1031" s="231" t="s">
        <v>144</v>
      </c>
      <c r="E1031" s="243" t="s">
        <v>1</v>
      </c>
      <c r="F1031" s="244" t="s">
        <v>149</v>
      </c>
      <c r="G1031" s="242"/>
      <c r="H1031" s="245">
        <v>125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AT1031" s="251" t="s">
        <v>144</v>
      </c>
      <c r="AU1031" s="251" t="s">
        <v>84</v>
      </c>
      <c r="AV1031" s="13" t="s">
        <v>142</v>
      </c>
      <c r="AW1031" s="13" t="s">
        <v>146</v>
      </c>
      <c r="AX1031" s="13" t="s">
        <v>21</v>
      </c>
      <c r="AY1031" s="251" t="s">
        <v>135</v>
      </c>
    </row>
    <row r="1032" s="1" customFormat="1" ht="16.5" customHeight="1">
      <c r="B1032" s="37"/>
      <c r="C1032" s="262" t="s">
        <v>1267</v>
      </c>
      <c r="D1032" s="262" t="s">
        <v>205</v>
      </c>
      <c r="E1032" s="263" t="s">
        <v>1268</v>
      </c>
      <c r="F1032" s="264" t="s">
        <v>1269</v>
      </c>
      <c r="G1032" s="265" t="s">
        <v>259</v>
      </c>
      <c r="H1032" s="266">
        <v>47</v>
      </c>
      <c r="I1032" s="267"/>
      <c r="J1032" s="268">
        <f>ROUND(I1032*H1032,2)</f>
        <v>0</v>
      </c>
      <c r="K1032" s="264" t="s">
        <v>141</v>
      </c>
      <c r="L1032" s="269"/>
      <c r="M1032" s="270" t="s">
        <v>1</v>
      </c>
      <c r="N1032" s="271" t="s">
        <v>44</v>
      </c>
      <c r="O1032" s="85"/>
      <c r="P1032" s="225">
        <f>O1032*H1032</f>
        <v>0</v>
      </c>
      <c r="Q1032" s="225">
        <v>0.00013999999999999999</v>
      </c>
      <c r="R1032" s="225">
        <f>Q1032*H1032</f>
        <v>0.006579999999999999</v>
      </c>
      <c r="S1032" s="225">
        <v>0</v>
      </c>
      <c r="T1032" s="226">
        <f>S1032*H1032</f>
        <v>0</v>
      </c>
      <c r="AR1032" s="227" t="s">
        <v>336</v>
      </c>
      <c r="AT1032" s="227" t="s">
        <v>205</v>
      </c>
      <c r="AU1032" s="227" t="s">
        <v>84</v>
      </c>
      <c r="AY1032" s="16" t="s">
        <v>135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6" t="s">
        <v>84</v>
      </c>
      <c r="BK1032" s="228">
        <f>ROUND(I1032*H1032,2)</f>
        <v>0</v>
      </c>
      <c r="BL1032" s="16" t="s">
        <v>227</v>
      </c>
      <c r="BM1032" s="227" t="s">
        <v>1270</v>
      </c>
    </row>
    <row r="1033" s="12" customFormat="1">
      <c r="B1033" s="229"/>
      <c r="C1033" s="230"/>
      <c r="D1033" s="231" t="s">
        <v>144</v>
      </c>
      <c r="E1033" s="232" t="s">
        <v>1</v>
      </c>
      <c r="F1033" s="233" t="s">
        <v>1271</v>
      </c>
      <c r="G1033" s="230"/>
      <c r="H1033" s="234">
        <v>12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144</v>
      </c>
      <c r="AU1033" s="240" t="s">
        <v>84</v>
      </c>
      <c r="AV1033" s="12" t="s">
        <v>84</v>
      </c>
      <c r="AW1033" s="12" t="s">
        <v>146</v>
      </c>
      <c r="AX1033" s="12" t="s">
        <v>78</v>
      </c>
      <c r="AY1033" s="240" t="s">
        <v>135</v>
      </c>
    </row>
    <row r="1034" s="12" customFormat="1">
      <c r="B1034" s="229"/>
      <c r="C1034" s="230"/>
      <c r="D1034" s="231" t="s">
        <v>144</v>
      </c>
      <c r="E1034" s="232" t="s">
        <v>1</v>
      </c>
      <c r="F1034" s="233" t="s">
        <v>1272</v>
      </c>
      <c r="G1034" s="230"/>
      <c r="H1034" s="234">
        <v>30</v>
      </c>
      <c r="I1034" s="235"/>
      <c r="J1034" s="230"/>
      <c r="K1034" s="230"/>
      <c r="L1034" s="236"/>
      <c r="M1034" s="237"/>
      <c r="N1034" s="238"/>
      <c r="O1034" s="238"/>
      <c r="P1034" s="238"/>
      <c r="Q1034" s="238"/>
      <c r="R1034" s="238"/>
      <c r="S1034" s="238"/>
      <c r="T1034" s="239"/>
      <c r="AT1034" s="240" t="s">
        <v>144</v>
      </c>
      <c r="AU1034" s="240" t="s">
        <v>84</v>
      </c>
      <c r="AV1034" s="12" t="s">
        <v>84</v>
      </c>
      <c r="AW1034" s="12" t="s">
        <v>146</v>
      </c>
      <c r="AX1034" s="12" t="s">
        <v>78</v>
      </c>
      <c r="AY1034" s="240" t="s">
        <v>135</v>
      </c>
    </row>
    <row r="1035" s="12" customFormat="1">
      <c r="B1035" s="229"/>
      <c r="C1035" s="230"/>
      <c r="D1035" s="231" t="s">
        <v>144</v>
      </c>
      <c r="E1035" s="232" t="s">
        <v>1</v>
      </c>
      <c r="F1035" s="233" t="s">
        <v>1273</v>
      </c>
      <c r="G1035" s="230"/>
      <c r="H1035" s="234">
        <v>5</v>
      </c>
      <c r="I1035" s="235"/>
      <c r="J1035" s="230"/>
      <c r="K1035" s="230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144</v>
      </c>
      <c r="AU1035" s="240" t="s">
        <v>84</v>
      </c>
      <c r="AV1035" s="12" t="s">
        <v>84</v>
      </c>
      <c r="AW1035" s="12" t="s">
        <v>146</v>
      </c>
      <c r="AX1035" s="12" t="s">
        <v>78</v>
      </c>
      <c r="AY1035" s="240" t="s">
        <v>135</v>
      </c>
    </row>
    <row r="1036" s="13" customFormat="1">
      <c r="B1036" s="241"/>
      <c r="C1036" s="242"/>
      <c r="D1036" s="231" t="s">
        <v>144</v>
      </c>
      <c r="E1036" s="243" t="s">
        <v>1</v>
      </c>
      <c r="F1036" s="244" t="s">
        <v>149</v>
      </c>
      <c r="G1036" s="242"/>
      <c r="H1036" s="245">
        <v>47</v>
      </c>
      <c r="I1036" s="246"/>
      <c r="J1036" s="242"/>
      <c r="K1036" s="242"/>
      <c r="L1036" s="247"/>
      <c r="M1036" s="248"/>
      <c r="N1036" s="249"/>
      <c r="O1036" s="249"/>
      <c r="P1036" s="249"/>
      <c r="Q1036" s="249"/>
      <c r="R1036" s="249"/>
      <c r="S1036" s="249"/>
      <c r="T1036" s="250"/>
      <c r="AT1036" s="251" t="s">
        <v>144</v>
      </c>
      <c r="AU1036" s="251" t="s">
        <v>84</v>
      </c>
      <c r="AV1036" s="13" t="s">
        <v>142</v>
      </c>
      <c r="AW1036" s="13" t="s">
        <v>146</v>
      </c>
      <c r="AX1036" s="13" t="s">
        <v>21</v>
      </c>
      <c r="AY1036" s="251" t="s">
        <v>135</v>
      </c>
    </row>
    <row r="1037" s="1" customFormat="1" ht="16.5" customHeight="1">
      <c r="B1037" s="37"/>
      <c r="C1037" s="262" t="s">
        <v>1274</v>
      </c>
      <c r="D1037" s="262" t="s">
        <v>205</v>
      </c>
      <c r="E1037" s="263" t="s">
        <v>1275</v>
      </c>
      <c r="F1037" s="264" t="s">
        <v>1276</v>
      </c>
      <c r="G1037" s="265" t="s">
        <v>259</v>
      </c>
      <c r="H1037" s="266">
        <v>8</v>
      </c>
      <c r="I1037" s="267"/>
      <c r="J1037" s="268">
        <f>ROUND(I1037*H1037,2)</f>
        <v>0</v>
      </c>
      <c r="K1037" s="264" t="s">
        <v>141</v>
      </c>
      <c r="L1037" s="269"/>
      <c r="M1037" s="270" t="s">
        <v>1</v>
      </c>
      <c r="N1037" s="271" t="s">
        <v>44</v>
      </c>
      <c r="O1037" s="85"/>
      <c r="P1037" s="225">
        <f>O1037*H1037</f>
        <v>0</v>
      </c>
      <c r="Q1037" s="225">
        <v>0.00042999999999999999</v>
      </c>
      <c r="R1037" s="225">
        <f>Q1037*H1037</f>
        <v>0.0034399999999999999</v>
      </c>
      <c r="S1037" s="225">
        <v>0</v>
      </c>
      <c r="T1037" s="226">
        <f>S1037*H1037</f>
        <v>0</v>
      </c>
      <c r="AR1037" s="227" t="s">
        <v>336</v>
      </c>
      <c r="AT1037" s="227" t="s">
        <v>205</v>
      </c>
      <c r="AU1037" s="227" t="s">
        <v>84</v>
      </c>
      <c r="AY1037" s="16" t="s">
        <v>135</v>
      </c>
      <c r="BE1037" s="228">
        <f>IF(N1037="základní",J1037,0)</f>
        <v>0</v>
      </c>
      <c r="BF1037" s="228">
        <f>IF(N1037="snížená",J1037,0)</f>
        <v>0</v>
      </c>
      <c r="BG1037" s="228">
        <f>IF(N1037="zákl. přenesená",J1037,0)</f>
        <v>0</v>
      </c>
      <c r="BH1037" s="228">
        <f>IF(N1037="sníž. přenesená",J1037,0)</f>
        <v>0</v>
      </c>
      <c r="BI1037" s="228">
        <f>IF(N1037="nulová",J1037,0)</f>
        <v>0</v>
      </c>
      <c r="BJ1037" s="16" t="s">
        <v>84</v>
      </c>
      <c r="BK1037" s="228">
        <f>ROUND(I1037*H1037,2)</f>
        <v>0</v>
      </c>
      <c r="BL1037" s="16" t="s">
        <v>227</v>
      </c>
      <c r="BM1037" s="227" t="s">
        <v>1277</v>
      </c>
    </row>
    <row r="1038" s="12" customFormat="1">
      <c r="B1038" s="229"/>
      <c r="C1038" s="230"/>
      <c r="D1038" s="231" t="s">
        <v>144</v>
      </c>
      <c r="E1038" s="232" t="s">
        <v>1</v>
      </c>
      <c r="F1038" s="233" t="s">
        <v>1278</v>
      </c>
      <c r="G1038" s="230"/>
      <c r="H1038" s="234">
        <v>8</v>
      </c>
      <c r="I1038" s="235"/>
      <c r="J1038" s="230"/>
      <c r="K1038" s="230"/>
      <c r="L1038" s="236"/>
      <c r="M1038" s="237"/>
      <c r="N1038" s="238"/>
      <c r="O1038" s="238"/>
      <c r="P1038" s="238"/>
      <c r="Q1038" s="238"/>
      <c r="R1038" s="238"/>
      <c r="S1038" s="238"/>
      <c r="T1038" s="239"/>
      <c r="AT1038" s="240" t="s">
        <v>144</v>
      </c>
      <c r="AU1038" s="240" t="s">
        <v>84</v>
      </c>
      <c r="AV1038" s="12" t="s">
        <v>84</v>
      </c>
      <c r="AW1038" s="12" t="s">
        <v>146</v>
      </c>
      <c r="AX1038" s="12" t="s">
        <v>78</v>
      </c>
      <c r="AY1038" s="240" t="s">
        <v>135</v>
      </c>
    </row>
    <row r="1039" s="13" customFormat="1">
      <c r="B1039" s="241"/>
      <c r="C1039" s="242"/>
      <c r="D1039" s="231" t="s">
        <v>144</v>
      </c>
      <c r="E1039" s="243" t="s">
        <v>1</v>
      </c>
      <c r="F1039" s="244" t="s">
        <v>149</v>
      </c>
      <c r="G1039" s="242"/>
      <c r="H1039" s="245">
        <v>8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AT1039" s="251" t="s">
        <v>144</v>
      </c>
      <c r="AU1039" s="251" t="s">
        <v>84</v>
      </c>
      <c r="AV1039" s="13" t="s">
        <v>142</v>
      </c>
      <c r="AW1039" s="13" t="s">
        <v>146</v>
      </c>
      <c r="AX1039" s="13" t="s">
        <v>21</v>
      </c>
      <c r="AY1039" s="251" t="s">
        <v>135</v>
      </c>
    </row>
    <row r="1040" s="1" customFormat="1" ht="16.5" customHeight="1">
      <c r="B1040" s="37"/>
      <c r="C1040" s="262" t="s">
        <v>1279</v>
      </c>
      <c r="D1040" s="262" t="s">
        <v>205</v>
      </c>
      <c r="E1040" s="263" t="s">
        <v>1280</v>
      </c>
      <c r="F1040" s="264" t="s">
        <v>1281</v>
      </c>
      <c r="G1040" s="265" t="s">
        <v>259</v>
      </c>
      <c r="H1040" s="266">
        <v>4</v>
      </c>
      <c r="I1040" s="267"/>
      <c r="J1040" s="268">
        <f>ROUND(I1040*H1040,2)</f>
        <v>0</v>
      </c>
      <c r="K1040" s="264" t="s">
        <v>141</v>
      </c>
      <c r="L1040" s="269"/>
      <c r="M1040" s="270" t="s">
        <v>1</v>
      </c>
      <c r="N1040" s="271" t="s">
        <v>44</v>
      </c>
      <c r="O1040" s="85"/>
      <c r="P1040" s="225">
        <f>O1040*H1040</f>
        <v>0</v>
      </c>
      <c r="Q1040" s="225">
        <v>0.00020000000000000001</v>
      </c>
      <c r="R1040" s="225">
        <f>Q1040*H1040</f>
        <v>0.00080000000000000004</v>
      </c>
      <c r="S1040" s="225">
        <v>0</v>
      </c>
      <c r="T1040" s="226">
        <f>S1040*H1040</f>
        <v>0</v>
      </c>
      <c r="AR1040" s="227" t="s">
        <v>336</v>
      </c>
      <c r="AT1040" s="227" t="s">
        <v>205</v>
      </c>
      <c r="AU1040" s="227" t="s">
        <v>84</v>
      </c>
      <c r="AY1040" s="16" t="s">
        <v>135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16" t="s">
        <v>84</v>
      </c>
      <c r="BK1040" s="228">
        <f>ROUND(I1040*H1040,2)</f>
        <v>0</v>
      </c>
      <c r="BL1040" s="16" t="s">
        <v>227</v>
      </c>
      <c r="BM1040" s="227" t="s">
        <v>1282</v>
      </c>
    </row>
    <row r="1041" s="12" customFormat="1">
      <c r="B1041" s="229"/>
      <c r="C1041" s="230"/>
      <c r="D1041" s="231" t="s">
        <v>144</v>
      </c>
      <c r="E1041" s="232" t="s">
        <v>1</v>
      </c>
      <c r="F1041" s="233" t="s">
        <v>1239</v>
      </c>
      <c r="G1041" s="230"/>
      <c r="H1041" s="234">
        <v>4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AT1041" s="240" t="s">
        <v>144</v>
      </c>
      <c r="AU1041" s="240" t="s">
        <v>84</v>
      </c>
      <c r="AV1041" s="12" t="s">
        <v>84</v>
      </c>
      <c r="AW1041" s="12" t="s">
        <v>146</v>
      </c>
      <c r="AX1041" s="12" t="s">
        <v>78</v>
      </c>
      <c r="AY1041" s="240" t="s">
        <v>135</v>
      </c>
    </row>
    <row r="1042" s="13" customFormat="1">
      <c r="B1042" s="241"/>
      <c r="C1042" s="242"/>
      <c r="D1042" s="231" t="s">
        <v>144</v>
      </c>
      <c r="E1042" s="243" t="s">
        <v>1</v>
      </c>
      <c r="F1042" s="244" t="s">
        <v>149</v>
      </c>
      <c r="G1042" s="242"/>
      <c r="H1042" s="245">
        <v>4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AT1042" s="251" t="s">
        <v>144</v>
      </c>
      <c r="AU1042" s="251" t="s">
        <v>84</v>
      </c>
      <c r="AV1042" s="13" t="s">
        <v>142</v>
      </c>
      <c r="AW1042" s="13" t="s">
        <v>146</v>
      </c>
      <c r="AX1042" s="13" t="s">
        <v>21</v>
      </c>
      <c r="AY1042" s="251" t="s">
        <v>135</v>
      </c>
    </row>
    <row r="1043" s="1" customFormat="1" ht="16.5" customHeight="1">
      <c r="B1043" s="37"/>
      <c r="C1043" s="262" t="s">
        <v>1283</v>
      </c>
      <c r="D1043" s="262" t="s">
        <v>205</v>
      </c>
      <c r="E1043" s="263" t="s">
        <v>1284</v>
      </c>
      <c r="F1043" s="264" t="s">
        <v>1285</v>
      </c>
      <c r="G1043" s="265" t="s">
        <v>259</v>
      </c>
      <c r="H1043" s="266">
        <v>18</v>
      </c>
      <c r="I1043" s="267"/>
      <c r="J1043" s="268">
        <f>ROUND(I1043*H1043,2)</f>
        <v>0</v>
      </c>
      <c r="K1043" s="264" t="s">
        <v>141</v>
      </c>
      <c r="L1043" s="269"/>
      <c r="M1043" s="270" t="s">
        <v>1</v>
      </c>
      <c r="N1043" s="271" t="s">
        <v>44</v>
      </c>
      <c r="O1043" s="85"/>
      <c r="P1043" s="225">
        <f>O1043*H1043</f>
        <v>0</v>
      </c>
      <c r="Q1043" s="225">
        <v>0.00016000000000000001</v>
      </c>
      <c r="R1043" s="225">
        <f>Q1043*H1043</f>
        <v>0.0028800000000000002</v>
      </c>
      <c r="S1043" s="225">
        <v>0</v>
      </c>
      <c r="T1043" s="226">
        <f>S1043*H1043</f>
        <v>0</v>
      </c>
      <c r="AR1043" s="227" t="s">
        <v>336</v>
      </c>
      <c r="AT1043" s="227" t="s">
        <v>205</v>
      </c>
      <c r="AU1043" s="227" t="s">
        <v>84</v>
      </c>
      <c r="AY1043" s="16" t="s">
        <v>135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16" t="s">
        <v>84</v>
      </c>
      <c r="BK1043" s="228">
        <f>ROUND(I1043*H1043,2)</f>
        <v>0</v>
      </c>
      <c r="BL1043" s="16" t="s">
        <v>227</v>
      </c>
      <c r="BM1043" s="227" t="s">
        <v>1286</v>
      </c>
    </row>
    <row r="1044" s="12" customFormat="1">
      <c r="B1044" s="229"/>
      <c r="C1044" s="230"/>
      <c r="D1044" s="231" t="s">
        <v>144</v>
      </c>
      <c r="E1044" s="232" t="s">
        <v>1</v>
      </c>
      <c r="F1044" s="233" t="s">
        <v>1287</v>
      </c>
      <c r="G1044" s="230"/>
      <c r="H1044" s="234">
        <v>18</v>
      </c>
      <c r="I1044" s="235"/>
      <c r="J1044" s="230"/>
      <c r="K1044" s="230"/>
      <c r="L1044" s="236"/>
      <c r="M1044" s="237"/>
      <c r="N1044" s="238"/>
      <c r="O1044" s="238"/>
      <c r="P1044" s="238"/>
      <c r="Q1044" s="238"/>
      <c r="R1044" s="238"/>
      <c r="S1044" s="238"/>
      <c r="T1044" s="239"/>
      <c r="AT1044" s="240" t="s">
        <v>144</v>
      </c>
      <c r="AU1044" s="240" t="s">
        <v>84</v>
      </c>
      <c r="AV1044" s="12" t="s">
        <v>84</v>
      </c>
      <c r="AW1044" s="12" t="s">
        <v>146</v>
      </c>
      <c r="AX1044" s="12" t="s">
        <v>78</v>
      </c>
      <c r="AY1044" s="240" t="s">
        <v>135</v>
      </c>
    </row>
    <row r="1045" s="13" customFormat="1">
      <c r="B1045" s="241"/>
      <c r="C1045" s="242"/>
      <c r="D1045" s="231" t="s">
        <v>144</v>
      </c>
      <c r="E1045" s="243" t="s">
        <v>1</v>
      </c>
      <c r="F1045" s="244" t="s">
        <v>149</v>
      </c>
      <c r="G1045" s="242"/>
      <c r="H1045" s="245">
        <v>18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AT1045" s="251" t="s">
        <v>144</v>
      </c>
      <c r="AU1045" s="251" t="s">
        <v>84</v>
      </c>
      <c r="AV1045" s="13" t="s">
        <v>142</v>
      </c>
      <c r="AW1045" s="13" t="s">
        <v>146</v>
      </c>
      <c r="AX1045" s="13" t="s">
        <v>21</v>
      </c>
      <c r="AY1045" s="251" t="s">
        <v>135</v>
      </c>
    </row>
    <row r="1046" s="1" customFormat="1" ht="16.5" customHeight="1">
      <c r="B1046" s="37"/>
      <c r="C1046" s="262" t="s">
        <v>1288</v>
      </c>
      <c r="D1046" s="262" t="s">
        <v>205</v>
      </c>
      <c r="E1046" s="263" t="s">
        <v>1289</v>
      </c>
      <c r="F1046" s="264" t="s">
        <v>1290</v>
      </c>
      <c r="G1046" s="265" t="s">
        <v>259</v>
      </c>
      <c r="H1046" s="266">
        <v>20</v>
      </c>
      <c r="I1046" s="267"/>
      <c r="J1046" s="268">
        <f>ROUND(I1046*H1046,2)</f>
        <v>0</v>
      </c>
      <c r="K1046" s="264" t="s">
        <v>141</v>
      </c>
      <c r="L1046" s="269"/>
      <c r="M1046" s="270" t="s">
        <v>1</v>
      </c>
      <c r="N1046" s="271" t="s">
        <v>44</v>
      </c>
      <c r="O1046" s="85"/>
      <c r="P1046" s="225">
        <f>O1046*H1046</f>
        <v>0</v>
      </c>
      <c r="Q1046" s="225">
        <v>0.00023000000000000001</v>
      </c>
      <c r="R1046" s="225">
        <f>Q1046*H1046</f>
        <v>0.0045999999999999999</v>
      </c>
      <c r="S1046" s="225">
        <v>0</v>
      </c>
      <c r="T1046" s="226">
        <f>S1046*H1046</f>
        <v>0</v>
      </c>
      <c r="AR1046" s="227" t="s">
        <v>336</v>
      </c>
      <c r="AT1046" s="227" t="s">
        <v>205</v>
      </c>
      <c r="AU1046" s="227" t="s">
        <v>84</v>
      </c>
      <c r="AY1046" s="16" t="s">
        <v>135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16" t="s">
        <v>84</v>
      </c>
      <c r="BK1046" s="228">
        <f>ROUND(I1046*H1046,2)</f>
        <v>0</v>
      </c>
      <c r="BL1046" s="16" t="s">
        <v>227</v>
      </c>
      <c r="BM1046" s="227" t="s">
        <v>1291</v>
      </c>
    </row>
    <row r="1047" s="12" customFormat="1">
      <c r="B1047" s="229"/>
      <c r="C1047" s="230"/>
      <c r="D1047" s="231" t="s">
        <v>144</v>
      </c>
      <c r="E1047" s="232" t="s">
        <v>1</v>
      </c>
      <c r="F1047" s="233" t="s">
        <v>1292</v>
      </c>
      <c r="G1047" s="230"/>
      <c r="H1047" s="234">
        <v>20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144</v>
      </c>
      <c r="AU1047" s="240" t="s">
        <v>84</v>
      </c>
      <c r="AV1047" s="12" t="s">
        <v>84</v>
      </c>
      <c r="AW1047" s="12" t="s">
        <v>146</v>
      </c>
      <c r="AX1047" s="12" t="s">
        <v>78</v>
      </c>
      <c r="AY1047" s="240" t="s">
        <v>135</v>
      </c>
    </row>
    <row r="1048" s="13" customFormat="1">
      <c r="B1048" s="241"/>
      <c r="C1048" s="242"/>
      <c r="D1048" s="231" t="s">
        <v>144</v>
      </c>
      <c r="E1048" s="243" t="s">
        <v>1</v>
      </c>
      <c r="F1048" s="244" t="s">
        <v>149</v>
      </c>
      <c r="G1048" s="242"/>
      <c r="H1048" s="245">
        <v>20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AT1048" s="251" t="s">
        <v>144</v>
      </c>
      <c r="AU1048" s="251" t="s">
        <v>84</v>
      </c>
      <c r="AV1048" s="13" t="s">
        <v>142</v>
      </c>
      <c r="AW1048" s="13" t="s">
        <v>146</v>
      </c>
      <c r="AX1048" s="13" t="s">
        <v>21</v>
      </c>
      <c r="AY1048" s="251" t="s">
        <v>135</v>
      </c>
    </row>
    <row r="1049" s="1" customFormat="1" ht="16.5" customHeight="1">
      <c r="B1049" s="37"/>
      <c r="C1049" s="262" t="s">
        <v>1293</v>
      </c>
      <c r="D1049" s="262" t="s">
        <v>205</v>
      </c>
      <c r="E1049" s="263" t="s">
        <v>1294</v>
      </c>
      <c r="F1049" s="264" t="s">
        <v>1295</v>
      </c>
      <c r="G1049" s="265" t="s">
        <v>259</v>
      </c>
      <c r="H1049" s="266">
        <v>28</v>
      </c>
      <c r="I1049" s="267"/>
      <c r="J1049" s="268">
        <f>ROUND(I1049*H1049,2)</f>
        <v>0</v>
      </c>
      <c r="K1049" s="264" t="s">
        <v>141</v>
      </c>
      <c r="L1049" s="269"/>
      <c r="M1049" s="270" t="s">
        <v>1</v>
      </c>
      <c r="N1049" s="271" t="s">
        <v>44</v>
      </c>
      <c r="O1049" s="85"/>
      <c r="P1049" s="225">
        <f>O1049*H1049</f>
        <v>0</v>
      </c>
      <c r="Q1049" s="225">
        <v>0.00016000000000000001</v>
      </c>
      <c r="R1049" s="225">
        <f>Q1049*H1049</f>
        <v>0.0044800000000000005</v>
      </c>
      <c r="S1049" s="225">
        <v>0</v>
      </c>
      <c r="T1049" s="226">
        <f>S1049*H1049</f>
        <v>0</v>
      </c>
      <c r="AR1049" s="227" t="s">
        <v>336</v>
      </c>
      <c r="AT1049" s="227" t="s">
        <v>205</v>
      </c>
      <c r="AU1049" s="227" t="s">
        <v>84</v>
      </c>
      <c r="AY1049" s="16" t="s">
        <v>135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16" t="s">
        <v>84</v>
      </c>
      <c r="BK1049" s="228">
        <f>ROUND(I1049*H1049,2)</f>
        <v>0</v>
      </c>
      <c r="BL1049" s="16" t="s">
        <v>227</v>
      </c>
      <c r="BM1049" s="227" t="s">
        <v>1296</v>
      </c>
    </row>
    <row r="1050" s="12" customFormat="1">
      <c r="B1050" s="229"/>
      <c r="C1050" s="230"/>
      <c r="D1050" s="231" t="s">
        <v>144</v>
      </c>
      <c r="E1050" s="232" t="s">
        <v>1</v>
      </c>
      <c r="F1050" s="233" t="s">
        <v>1297</v>
      </c>
      <c r="G1050" s="230"/>
      <c r="H1050" s="234">
        <v>28</v>
      </c>
      <c r="I1050" s="235"/>
      <c r="J1050" s="230"/>
      <c r="K1050" s="230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144</v>
      </c>
      <c r="AU1050" s="240" t="s">
        <v>84</v>
      </c>
      <c r="AV1050" s="12" t="s">
        <v>84</v>
      </c>
      <c r="AW1050" s="12" t="s">
        <v>146</v>
      </c>
      <c r="AX1050" s="12" t="s">
        <v>78</v>
      </c>
      <c r="AY1050" s="240" t="s">
        <v>135</v>
      </c>
    </row>
    <row r="1051" s="13" customFormat="1">
      <c r="B1051" s="241"/>
      <c r="C1051" s="242"/>
      <c r="D1051" s="231" t="s">
        <v>144</v>
      </c>
      <c r="E1051" s="243" t="s">
        <v>1</v>
      </c>
      <c r="F1051" s="244" t="s">
        <v>149</v>
      </c>
      <c r="G1051" s="242"/>
      <c r="H1051" s="245">
        <v>28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AT1051" s="251" t="s">
        <v>144</v>
      </c>
      <c r="AU1051" s="251" t="s">
        <v>84</v>
      </c>
      <c r="AV1051" s="13" t="s">
        <v>142</v>
      </c>
      <c r="AW1051" s="13" t="s">
        <v>146</v>
      </c>
      <c r="AX1051" s="13" t="s">
        <v>21</v>
      </c>
      <c r="AY1051" s="251" t="s">
        <v>135</v>
      </c>
    </row>
    <row r="1052" s="11" customFormat="1" ht="22.8" customHeight="1">
      <c r="B1052" s="200"/>
      <c r="C1052" s="201"/>
      <c r="D1052" s="202" t="s">
        <v>77</v>
      </c>
      <c r="E1052" s="214" t="s">
        <v>1298</v>
      </c>
      <c r="F1052" s="214" t="s">
        <v>1299</v>
      </c>
      <c r="G1052" s="201"/>
      <c r="H1052" s="201"/>
      <c r="I1052" s="204"/>
      <c r="J1052" s="215">
        <f>BK1052</f>
        <v>0</v>
      </c>
      <c r="K1052" s="201"/>
      <c r="L1052" s="206"/>
      <c r="M1052" s="207"/>
      <c r="N1052" s="208"/>
      <c r="O1052" s="208"/>
      <c r="P1052" s="209">
        <f>SUM(P1053:P1069)</f>
        <v>0</v>
      </c>
      <c r="Q1052" s="208"/>
      <c r="R1052" s="209">
        <f>SUM(R1053:R1069)</f>
        <v>0</v>
      </c>
      <c r="S1052" s="208"/>
      <c r="T1052" s="210">
        <f>SUM(T1053:T1069)</f>
        <v>0</v>
      </c>
      <c r="AR1052" s="211" t="s">
        <v>84</v>
      </c>
      <c r="AT1052" s="212" t="s">
        <v>77</v>
      </c>
      <c r="AU1052" s="212" t="s">
        <v>21</v>
      </c>
      <c r="AY1052" s="211" t="s">
        <v>135</v>
      </c>
      <c r="BK1052" s="213">
        <f>SUM(BK1053:BK1069)</f>
        <v>0</v>
      </c>
    </row>
    <row r="1053" s="1" customFormat="1" ht="24" customHeight="1">
      <c r="B1053" s="37"/>
      <c r="C1053" s="216" t="s">
        <v>1300</v>
      </c>
      <c r="D1053" s="216" t="s">
        <v>137</v>
      </c>
      <c r="E1053" s="217" t="s">
        <v>1301</v>
      </c>
      <c r="F1053" s="218" t="s">
        <v>1302</v>
      </c>
      <c r="G1053" s="219" t="s">
        <v>259</v>
      </c>
      <c r="H1053" s="220">
        <v>1</v>
      </c>
      <c r="I1053" s="221"/>
      <c r="J1053" s="222">
        <f>ROUND(I1053*H1053,2)</f>
        <v>0</v>
      </c>
      <c r="K1053" s="218" t="s">
        <v>1</v>
      </c>
      <c r="L1053" s="42"/>
      <c r="M1053" s="223" t="s">
        <v>1</v>
      </c>
      <c r="N1053" s="224" t="s">
        <v>44</v>
      </c>
      <c r="O1053" s="85"/>
      <c r="P1053" s="225">
        <f>O1053*H1053</f>
        <v>0</v>
      </c>
      <c r="Q1053" s="225">
        <v>0</v>
      </c>
      <c r="R1053" s="225">
        <f>Q1053*H1053</f>
        <v>0</v>
      </c>
      <c r="S1053" s="225">
        <v>0</v>
      </c>
      <c r="T1053" s="226">
        <f>S1053*H1053</f>
        <v>0</v>
      </c>
      <c r="AR1053" s="227" t="s">
        <v>227</v>
      </c>
      <c r="AT1053" s="227" t="s">
        <v>137</v>
      </c>
      <c r="AU1053" s="227" t="s">
        <v>84</v>
      </c>
      <c r="AY1053" s="16" t="s">
        <v>135</v>
      </c>
      <c r="BE1053" s="228">
        <f>IF(N1053="základní",J1053,0)</f>
        <v>0</v>
      </c>
      <c r="BF1053" s="228">
        <f>IF(N1053="snížená",J1053,0)</f>
        <v>0</v>
      </c>
      <c r="BG1053" s="228">
        <f>IF(N1053="zákl. přenesená",J1053,0)</f>
        <v>0</v>
      </c>
      <c r="BH1053" s="228">
        <f>IF(N1053="sníž. přenesená",J1053,0)</f>
        <v>0</v>
      </c>
      <c r="BI1053" s="228">
        <f>IF(N1053="nulová",J1053,0)</f>
        <v>0</v>
      </c>
      <c r="BJ1053" s="16" t="s">
        <v>84</v>
      </c>
      <c r="BK1053" s="228">
        <f>ROUND(I1053*H1053,2)</f>
        <v>0</v>
      </c>
      <c r="BL1053" s="16" t="s">
        <v>227</v>
      </c>
      <c r="BM1053" s="227" t="s">
        <v>1303</v>
      </c>
    </row>
    <row r="1054" s="12" customFormat="1">
      <c r="B1054" s="229"/>
      <c r="C1054" s="230"/>
      <c r="D1054" s="231" t="s">
        <v>144</v>
      </c>
      <c r="E1054" s="232" t="s">
        <v>1</v>
      </c>
      <c r="F1054" s="233" t="s">
        <v>21</v>
      </c>
      <c r="G1054" s="230"/>
      <c r="H1054" s="234">
        <v>1</v>
      </c>
      <c r="I1054" s="235"/>
      <c r="J1054" s="230"/>
      <c r="K1054" s="230"/>
      <c r="L1054" s="236"/>
      <c r="M1054" s="237"/>
      <c r="N1054" s="238"/>
      <c r="O1054" s="238"/>
      <c r="P1054" s="238"/>
      <c r="Q1054" s="238"/>
      <c r="R1054" s="238"/>
      <c r="S1054" s="238"/>
      <c r="T1054" s="239"/>
      <c r="AT1054" s="240" t="s">
        <v>144</v>
      </c>
      <c r="AU1054" s="240" t="s">
        <v>84</v>
      </c>
      <c r="AV1054" s="12" t="s">
        <v>84</v>
      </c>
      <c r="AW1054" s="12" t="s">
        <v>146</v>
      </c>
      <c r="AX1054" s="12" t="s">
        <v>78</v>
      </c>
      <c r="AY1054" s="240" t="s">
        <v>135</v>
      </c>
    </row>
    <row r="1055" s="13" customFormat="1">
      <c r="B1055" s="241"/>
      <c r="C1055" s="242"/>
      <c r="D1055" s="231" t="s">
        <v>144</v>
      </c>
      <c r="E1055" s="243" t="s">
        <v>1</v>
      </c>
      <c r="F1055" s="244" t="s">
        <v>149</v>
      </c>
      <c r="G1055" s="242"/>
      <c r="H1055" s="245">
        <v>1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AT1055" s="251" t="s">
        <v>144</v>
      </c>
      <c r="AU1055" s="251" t="s">
        <v>84</v>
      </c>
      <c r="AV1055" s="13" t="s">
        <v>142</v>
      </c>
      <c r="AW1055" s="13" t="s">
        <v>146</v>
      </c>
      <c r="AX1055" s="13" t="s">
        <v>21</v>
      </c>
      <c r="AY1055" s="251" t="s">
        <v>135</v>
      </c>
    </row>
    <row r="1056" s="1" customFormat="1" ht="24" customHeight="1">
      <c r="B1056" s="37"/>
      <c r="C1056" s="262" t="s">
        <v>1304</v>
      </c>
      <c r="D1056" s="262" t="s">
        <v>205</v>
      </c>
      <c r="E1056" s="263" t="s">
        <v>1305</v>
      </c>
      <c r="F1056" s="264" t="s">
        <v>1306</v>
      </c>
      <c r="G1056" s="265" t="s">
        <v>259</v>
      </c>
      <c r="H1056" s="266">
        <v>1</v>
      </c>
      <c r="I1056" s="267"/>
      <c r="J1056" s="268">
        <f>ROUND(I1056*H1056,2)</f>
        <v>0</v>
      </c>
      <c r="K1056" s="264" t="s">
        <v>1</v>
      </c>
      <c r="L1056" s="269"/>
      <c r="M1056" s="270" t="s">
        <v>1</v>
      </c>
      <c r="N1056" s="271" t="s">
        <v>44</v>
      </c>
      <c r="O1056" s="85"/>
      <c r="P1056" s="225">
        <f>O1056*H1056</f>
        <v>0</v>
      </c>
      <c r="Q1056" s="225">
        <v>0</v>
      </c>
      <c r="R1056" s="225">
        <f>Q1056*H1056</f>
        <v>0</v>
      </c>
      <c r="S1056" s="225">
        <v>0</v>
      </c>
      <c r="T1056" s="226">
        <f>S1056*H1056</f>
        <v>0</v>
      </c>
      <c r="AR1056" s="227" t="s">
        <v>336</v>
      </c>
      <c r="AT1056" s="227" t="s">
        <v>205</v>
      </c>
      <c r="AU1056" s="227" t="s">
        <v>84</v>
      </c>
      <c r="AY1056" s="16" t="s">
        <v>135</v>
      </c>
      <c r="BE1056" s="228">
        <f>IF(N1056="základní",J1056,0)</f>
        <v>0</v>
      </c>
      <c r="BF1056" s="228">
        <f>IF(N1056="snížená",J1056,0)</f>
        <v>0</v>
      </c>
      <c r="BG1056" s="228">
        <f>IF(N1056="zákl. přenesená",J1056,0)</f>
        <v>0</v>
      </c>
      <c r="BH1056" s="228">
        <f>IF(N1056="sníž. přenesená",J1056,0)</f>
        <v>0</v>
      </c>
      <c r="BI1056" s="228">
        <f>IF(N1056="nulová",J1056,0)</f>
        <v>0</v>
      </c>
      <c r="BJ1056" s="16" t="s">
        <v>84</v>
      </c>
      <c r="BK1056" s="228">
        <f>ROUND(I1056*H1056,2)</f>
        <v>0</v>
      </c>
      <c r="BL1056" s="16" t="s">
        <v>227</v>
      </c>
      <c r="BM1056" s="227" t="s">
        <v>1307</v>
      </c>
    </row>
    <row r="1057" s="1" customFormat="1" ht="24" customHeight="1">
      <c r="B1057" s="37"/>
      <c r="C1057" s="216" t="s">
        <v>1308</v>
      </c>
      <c r="D1057" s="216" t="s">
        <v>137</v>
      </c>
      <c r="E1057" s="217" t="s">
        <v>1309</v>
      </c>
      <c r="F1057" s="218" t="s">
        <v>1302</v>
      </c>
      <c r="G1057" s="219" t="s">
        <v>259</v>
      </c>
      <c r="H1057" s="220">
        <v>1</v>
      </c>
      <c r="I1057" s="221"/>
      <c r="J1057" s="222">
        <f>ROUND(I1057*H1057,2)</f>
        <v>0</v>
      </c>
      <c r="K1057" s="218" t="s">
        <v>1</v>
      </c>
      <c r="L1057" s="42"/>
      <c r="M1057" s="223" t="s">
        <v>1</v>
      </c>
      <c r="N1057" s="224" t="s">
        <v>44</v>
      </c>
      <c r="O1057" s="85"/>
      <c r="P1057" s="225">
        <f>O1057*H1057</f>
        <v>0</v>
      </c>
      <c r="Q1057" s="225">
        <v>0</v>
      </c>
      <c r="R1057" s="225">
        <f>Q1057*H1057</f>
        <v>0</v>
      </c>
      <c r="S1057" s="225">
        <v>0</v>
      </c>
      <c r="T1057" s="226">
        <f>S1057*H1057</f>
        <v>0</v>
      </c>
      <c r="AR1057" s="227" t="s">
        <v>227</v>
      </c>
      <c r="AT1057" s="227" t="s">
        <v>137</v>
      </c>
      <c r="AU1057" s="227" t="s">
        <v>84</v>
      </c>
      <c r="AY1057" s="16" t="s">
        <v>135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16" t="s">
        <v>84</v>
      </c>
      <c r="BK1057" s="228">
        <f>ROUND(I1057*H1057,2)</f>
        <v>0</v>
      </c>
      <c r="BL1057" s="16" t="s">
        <v>227</v>
      </c>
      <c r="BM1057" s="227" t="s">
        <v>1310</v>
      </c>
    </row>
    <row r="1058" s="12" customFormat="1">
      <c r="B1058" s="229"/>
      <c r="C1058" s="230"/>
      <c r="D1058" s="231" t="s">
        <v>144</v>
      </c>
      <c r="E1058" s="232" t="s">
        <v>1</v>
      </c>
      <c r="F1058" s="233" t="s">
        <v>21</v>
      </c>
      <c r="G1058" s="230"/>
      <c r="H1058" s="234">
        <v>1</v>
      </c>
      <c r="I1058" s="235"/>
      <c r="J1058" s="230"/>
      <c r="K1058" s="230"/>
      <c r="L1058" s="236"/>
      <c r="M1058" s="237"/>
      <c r="N1058" s="238"/>
      <c r="O1058" s="238"/>
      <c r="P1058" s="238"/>
      <c r="Q1058" s="238"/>
      <c r="R1058" s="238"/>
      <c r="S1058" s="238"/>
      <c r="T1058" s="239"/>
      <c r="AT1058" s="240" t="s">
        <v>144</v>
      </c>
      <c r="AU1058" s="240" t="s">
        <v>84</v>
      </c>
      <c r="AV1058" s="12" t="s">
        <v>84</v>
      </c>
      <c r="AW1058" s="12" t="s">
        <v>146</v>
      </c>
      <c r="AX1058" s="12" t="s">
        <v>78</v>
      </c>
      <c r="AY1058" s="240" t="s">
        <v>135</v>
      </c>
    </row>
    <row r="1059" s="13" customFormat="1">
      <c r="B1059" s="241"/>
      <c r="C1059" s="242"/>
      <c r="D1059" s="231" t="s">
        <v>144</v>
      </c>
      <c r="E1059" s="243" t="s">
        <v>1</v>
      </c>
      <c r="F1059" s="244" t="s">
        <v>149</v>
      </c>
      <c r="G1059" s="242"/>
      <c r="H1059" s="245">
        <v>1</v>
      </c>
      <c r="I1059" s="246"/>
      <c r="J1059" s="242"/>
      <c r="K1059" s="242"/>
      <c r="L1059" s="247"/>
      <c r="M1059" s="248"/>
      <c r="N1059" s="249"/>
      <c r="O1059" s="249"/>
      <c r="P1059" s="249"/>
      <c r="Q1059" s="249"/>
      <c r="R1059" s="249"/>
      <c r="S1059" s="249"/>
      <c r="T1059" s="250"/>
      <c r="AT1059" s="251" t="s">
        <v>144</v>
      </c>
      <c r="AU1059" s="251" t="s">
        <v>84</v>
      </c>
      <c r="AV1059" s="13" t="s">
        <v>142</v>
      </c>
      <c r="AW1059" s="13" t="s">
        <v>146</v>
      </c>
      <c r="AX1059" s="13" t="s">
        <v>21</v>
      </c>
      <c r="AY1059" s="251" t="s">
        <v>135</v>
      </c>
    </row>
    <row r="1060" s="1" customFormat="1" ht="36" customHeight="1">
      <c r="B1060" s="37"/>
      <c r="C1060" s="216" t="s">
        <v>1311</v>
      </c>
      <c r="D1060" s="216" t="s">
        <v>137</v>
      </c>
      <c r="E1060" s="217" t="s">
        <v>1312</v>
      </c>
      <c r="F1060" s="218" t="s">
        <v>1313</v>
      </c>
      <c r="G1060" s="219" t="s">
        <v>259</v>
      </c>
      <c r="H1060" s="220">
        <v>3</v>
      </c>
      <c r="I1060" s="221"/>
      <c r="J1060" s="222">
        <f>ROUND(I1060*H1060,2)</f>
        <v>0</v>
      </c>
      <c r="K1060" s="218" t="s">
        <v>1</v>
      </c>
      <c r="L1060" s="42"/>
      <c r="M1060" s="223" t="s">
        <v>1</v>
      </c>
      <c r="N1060" s="224" t="s">
        <v>44</v>
      </c>
      <c r="O1060" s="85"/>
      <c r="P1060" s="225">
        <f>O1060*H1060</f>
        <v>0</v>
      </c>
      <c r="Q1060" s="225">
        <v>0</v>
      </c>
      <c r="R1060" s="225">
        <f>Q1060*H1060</f>
        <v>0</v>
      </c>
      <c r="S1060" s="225">
        <v>0</v>
      </c>
      <c r="T1060" s="226">
        <f>S1060*H1060</f>
        <v>0</v>
      </c>
      <c r="AR1060" s="227" t="s">
        <v>227</v>
      </c>
      <c r="AT1060" s="227" t="s">
        <v>137</v>
      </c>
      <c r="AU1060" s="227" t="s">
        <v>84</v>
      </c>
      <c r="AY1060" s="16" t="s">
        <v>135</v>
      </c>
      <c r="BE1060" s="228">
        <f>IF(N1060="základní",J1060,0)</f>
        <v>0</v>
      </c>
      <c r="BF1060" s="228">
        <f>IF(N1060="snížená",J1060,0)</f>
        <v>0</v>
      </c>
      <c r="BG1060" s="228">
        <f>IF(N1060="zákl. přenesená",J1060,0)</f>
        <v>0</v>
      </c>
      <c r="BH1060" s="228">
        <f>IF(N1060="sníž. přenesená",J1060,0)</f>
        <v>0</v>
      </c>
      <c r="BI1060" s="228">
        <f>IF(N1060="nulová",J1060,0)</f>
        <v>0</v>
      </c>
      <c r="BJ1060" s="16" t="s">
        <v>84</v>
      </c>
      <c r="BK1060" s="228">
        <f>ROUND(I1060*H1060,2)</f>
        <v>0</v>
      </c>
      <c r="BL1060" s="16" t="s">
        <v>227</v>
      </c>
      <c r="BM1060" s="227" t="s">
        <v>1314</v>
      </c>
    </row>
    <row r="1061" s="12" customFormat="1">
      <c r="B1061" s="229"/>
      <c r="C1061" s="230"/>
      <c r="D1061" s="231" t="s">
        <v>144</v>
      </c>
      <c r="E1061" s="232" t="s">
        <v>1</v>
      </c>
      <c r="F1061" s="233" t="s">
        <v>157</v>
      </c>
      <c r="G1061" s="230"/>
      <c r="H1061" s="234">
        <v>3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AT1061" s="240" t="s">
        <v>144</v>
      </c>
      <c r="AU1061" s="240" t="s">
        <v>84</v>
      </c>
      <c r="AV1061" s="12" t="s">
        <v>84</v>
      </c>
      <c r="AW1061" s="12" t="s">
        <v>146</v>
      </c>
      <c r="AX1061" s="12" t="s">
        <v>78</v>
      </c>
      <c r="AY1061" s="240" t="s">
        <v>135</v>
      </c>
    </row>
    <row r="1062" s="13" customFormat="1">
      <c r="B1062" s="241"/>
      <c r="C1062" s="242"/>
      <c r="D1062" s="231" t="s">
        <v>144</v>
      </c>
      <c r="E1062" s="243" t="s">
        <v>1</v>
      </c>
      <c r="F1062" s="244" t="s">
        <v>149</v>
      </c>
      <c r="G1062" s="242"/>
      <c r="H1062" s="245">
        <v>3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AT1062" s="251" t="s">
        <v>144</v>
      </c>
      <c r="AU1062" s="251" t="s">
        <v>84</v>
      </c>
      <c r="AV1062" s="13" t="s">
        <v>142</v>
      </c>
      <c r="AW1062" s="13" t="s">
        <v>146</v>
      </c>
      <c r="AX1062" s="13" t="s">
        <v>21</v>
      </c>
      <c r="AY1062" s="251" t="s">
        <v>135</v>
      </c>
    </row>
    <row r="1063" s="1" customFormat="1" ht="24" customHeight="1">
      <c r="B1063" s="37"/>
      <c r="C1063" s="216" t="s">
        <v>1315</v>
      </c>
      <c r="D1063" s="216" t="s">
        <v>137</v>
      </c>
      <c r="E1063" s="217" t="s">
        <v>1316</v>
      </c>
      <c r="F1063" s="218" t="s">
        <v>1317</v>
      </c>
      <c r="G1063" s="219" t="s">
        <v>259</v>
      </c>
      <c r="H1063" s="220">
        <v>1</v>
      </c>
      <c r="I1063" s="221"/>
      <c r="J1063" s="222">
        <f>ROUND(I1063*H1063,2)</f>
        <v>0</v>
      </c>
      <c r="K1063" s="218" t="s">
        <v>1</v>
      </c>
      <c r="L1063" s="42"/>
      <c r="M1063" s="223" t="s">
        <v>1</v>
      </c>
      <c r="N1063" s="224" t="s">
        <v>44</v>
      </c>
      <c r="O1063" s="85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AR1063" s="227" t="s">
        <v>227</v>
      </c>
      <c r="AT1063" s="227" t="s">
        <v>137</v>
      </c>
      <c r="AU1063" s="227" t="s">
        <v>84</v>
      </c>
      <c r="AY1063" s="16" t="s">
        <v>135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16" t="s">
        <v>84</v>
      </c>
      <c r="BK1063" s="228">
        <f>ROUND(I1063*H1063,2)</f>
        <v>0</v>
      </c>
      <c r="BL1063" s="16" t="s">
        <v>227</v>
      </c>
      <c r="BM1063" s="227" t="s">
        <v>1318</v>
      </c>
    </row>
    <row r="1064" s="12" customFormat="1">
      <c r="B1064" s="229"/>
      <c r="C1064" s="230"/>
      <c r="D1064" s="231" t="s">
        <v>144</v>
      </c>
      <c r="E1064" s="232" t="s">
        <v>1</v>
      </c>
      <c r="F1064" s="233" t="s">
        <v>21</v>
      </c>
      <c r="G1064" s="230"/>
      <c r="H1064" s="234">
        <v>1</v>
      </c>
      <c r="I1064" s="235"/>
      <c r="J1064" s="230"/>
      <c r="K1064" s="230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144</v>
      </c>
      <c r="AU1064" s="240" t="s">
        <v>84</v>
      </c>
      <c r="AV1064" s="12" t="s">
        <v>84</v>
      </c>
      <c r="AW1064" s="12" t="s">
        <v>146</v>
      </c>
      <c r="AX1064" s="12" t="s">
        <v>78</v>
      </c>
      <c r="AY1064" s="240" t="s">
        <v>135</v>
      </c>
    </row>
    <row r="1065" s="13" customFormat="1">
      <c r="B1065" s="241"/>
      <c r="C1065" s="242"/>
      <c r="D1065" s="231" t="s">
        <v>144</v>
      </c>
      <c r="E1065" s="243" t="s">
        <v>1</v>
      </c>
      <c r="F1065" s="244" t="s">
        <v>149</v>
      </c>
      <c r="G1065" s="242"/>
      <c r="H1065" s="245">
        <v>1</v>
      </c>
      <c r="I1065" s="246"/>
      <c r="J1065" s="242"/>
      <c r="K1065" s="242"/>
      <c r="L1065" s="247"/>
      <c r="M1065" s="248"/>
      <c r="N1065" s="249"/>
      <c r="O1065" s="249"/>
      <c r="P1065" s="249"/>
      <c r="Q1065" s="249"/>
      <c r="R1065" s="249"/>
      <c r="S1065" s="249"/>
      <c r="T1065" s="250"/>
      <c r="AT1065" s="251" t="s">
        <v>144</v>
      </c>
      <c r="AU1065" s="251" t="s">
        <v>84</v>
      </c>
      <c r="AV1065" s="13" t="s">
        <v>142</v>
      </c>
      <c r="AW1065" s="13" t="s">
        <v>146</v>
      </c>
      <c r="AX1065" s="13" t="s">
        <v>21</v>
      </c>
      <c r="AY1065" s="251" t="s">
        <v>135</v>
      </c>
    </row>
    <row r="1066" s="1" customFormat="1" ht="24" customHeight="1">
      <c r="B1066" s="37"/>
      <c r="C1066" s="216" t="s">
        <v>1319</v>
      </c>
      <c r="D1066" s="216" t="s">
        <v>137</v>
      </c>
      <c r="E1066" s="217" t="s">
        <v>1320</v>
      </c>
      <c r="F1066" s="218" t="s">
        <v>1317</v>
      </c>
      <c r="G1066" s="219" t="s">
        <v>259</v>
      </c>
      <c r="H1066" s="220">
        <v>1</v>
      </c>
      <c r="I1066" s="221"/>
      <c r="J1066" s="222">
        <f>ROUND(I1066*H1066,2)</f>
        <v>0</v>
      </c>
      <c r="K1066" s="218" t="s">
        <v>1</v>
      </c>
      <c r="L1066" s="42"/>
      <c r="M1066" s="223" t="s">
        <v>1</v>
      </c>
      <c r="N1066" s="224" t="s">
        <v>44</v>
      </c>
      <c r="O1066" s="85"/>
      <c r="P1066" s="225">
        <f>O1066*H1066</f>
        <v>0</v>
      </c>
      <c r="Q1066" s="225">
        <v>0</v>
      </c>
      <c r="R1066" s="225">
        <f>Q1066*H1066</f>
        <v>0</v>
      </c>
      <c r="S1066" s="225">
        <v>0</v>
      </c>
      <c r="T1066" s="226">
        <f>S1066*H1066</f>
        <v>0</v>
      </c>
      <c r="AR1066" s="227" t="s">
        <v>1057</v>
      </c>
      <c r="AT1066" s="227" t="s">
        <v>137</v>
      </c>
      <c r="AU1066" s="227" t="s">
        <v>84</v>
      </c>
      <c r="AY1066" s="16" t="s">
        <v>135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16" t="s">
        <v>84</v>
      </c>
      <c r="BK1066" s="228">
        <f>ROUND(I1066*H1066,2)</f>
        <v>0</v>
      </c>
      <c r="BL1066" s="16" t="s">
        <v>1057</v>
      </c>
      <c r="BM1066" s="227" t="s">
        <v>1321</v>
      </c>
    </row>
    <row r="1067" s="12" customFormat="1">
      <c r="B1067" s="229"/>
      <c r="C1067" s="230"/>
      <c r="D1067" s="231" t="s">
        <v>144</v>
      </c>
      <c r="E1067" s="232" t="s">
        <v>1</v>
      </c>
      <c r="F1067" s="233" t="s">
        <v>21</v>
      </c>
      <c r="G1067" s="230"/>
      <c r="H1067" s="234">
        <v>1</v>
      </c>
      <c r="I1067" s="235"/>
      <c r="J1067" s="230"/>
      <c r="K1067" s="230"/>
      <c r="L1067" s="236"/>
      <c r="M1067" s="237"/>
      <c r="N1067" s="238"/>
      <c r="O1067" s="238"/>
      <c r="P1067" s="238"/>
      <c r="Q1067" s="238"/>
      <c r="R1067" s="238"/>
      <c r="S1067" s="238"/>
      <c r="T1067" s="239"/>
      <c r="AT1067" s="240" t="s">
        <v>144</v>
      </c>
      <c r="AU1067" s="240" t="s">
        <v>84</v>
      </c>
      <c r="AV1067" s="12" t="s">
        <v>84</v>
      </c>
      <c r="AW1067" s="12" t="s">
        <v>146</v>
      </c>
      <c r="AX1067" s="12" t="s">
        <v>78</v>
      </c>
      <c r="AY1067" s="240" t="s">
        <v>135</v>
      </c>
    </row>
    <row r="1068" s="13" customFormat="1">
      <c r="B1068" s="241"/>
      <c r="C1068" s="242"/>
      <c r="D1068" s="231" t="s">
        <v>144</v>
      </c>
      <c r="E1068" s="243" t="s">
        <v>1</v>
      </c>
      <c r="F1068" s="244" t="s">
        <v>149</v>
      </c>
      <c r="G1068" s="242"/>
      <c r="H1068" s="245">
        <v>1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AT1068" s="251" t="s">
        <v>144</v>
      </c>
      <c r="AU1068" s="251" t="s">
        <v>84</v>
      </c>
      <c r="AV1068" s="13" t="s">
        <v>142</v>
      </c>
      <c r="AW1068" s="13" t="s">
        <v>146</v>
      </c>
      <c r="AX1068" s="13" t="s">
        <v>21</v>
      </c>
      <c r="AY1068" s="251" t="s">
        <v>135</v>
      </c>
    </row>
    <row r="1069" s="1" customFormat="1" ht="48" customHeight="1">
      <c r="B1069" s="37"/>
      <c r="C1069" s="216" t="s">
        <v>1322</v>
      </c>
      <c r="D1069" s="216" t="s">
        <v>137</v>
      </c>
      <c r="E1069" s="217" t="s">
        <v>1323</v>
      </c>
      <c r="F1069" s="218" t="s">
        <v>1324</v>
      </c>
      <c r="G1069" s="219" t="s">
        <v>194</v>
      </c>
      <c r="H1069" s="220">
        <v>0.0089999999999999993</v>
      </c>
      <c r="I1069" s="221"/>
      <c r="J1069" s="222">
        <f>ROUND(I1069*H1069,2)</f>
        <v>0</v>
      </c>
      <c r="K1069" s="218" t="s">
        <v>141</v>
      </c>
      <c r="L1069" s="42"/>
      <c r="M1069" s="223" t="s">
        <v>1</v>
      </c>
      <c r="N1069" s="224" t="s">
        <v>44</v>
      </c>
      <c r="O1069" s="85"/>
      <c r="P1069" s="225">
        <f>O1069*H1069</f>
        <v>0</v>
      </c>
      <c r="Q1069" s="225">
        <v>0</v>
      </c>
      <c r="R1069" s="225">
        <f>Q1069*H1069</f>
        <v>0</v>
      </c>
      <c r="S1069" s="225">
        <v>0</v>
      </c>
      <c r="T1069" s="226">
        <f>S1069*H1069</f>
        <v>0</v>
      </c>
      <c r="AR1069" s="227" t="s">
        <v>227</v>
      </c>
      <c r="AT1069" s="227" t="s">
        <v>137</v>
      </c>
      <c r="AU1069" s="227" t="s">
        <v>84</v>
      </c>
      <c r="AY1069" s="16" t="s">
        <v>135</v>
      </c>
      <c r="BE1069" s="228">
        <f>IF(N1069="základní",J1069,0)</f>
        <v>0</v>
      </c>
      <c r="BF1069" s="228">
        <f>IF(N1069="snížená",J1069,0)</f>
        <v>0</v>
      </c>
      <c r="BG1069" s="228">
        <f>IF(N1069="zákl. přenesená",J1069,0)</f>
        <v>0</v>
      </c>
      <c r="BH1069" s="228">
        <f>IF(N1069="sníž. přenesená",J1069,0)</f>
        <v>0</v>
      </c>
      <c r="BI1069" s="228">
        <f>IF(N1069="nulová",J1069,0)</f>
        <v>0</v>
      </c>
      <c r="BJ1069" s="16" t="s">
        <v>84</v>
      </c>
      <c r="BK1069" s="228">
        <f>ROUND(I1069*H1069,2)</f>
        <v>0</v>
      </c>
      <c r="BL1069" s="16" t="s">
        <v>227</v>
      </c>
      <c r="BM1069" s="227" t="s">
        <v>1325</v>
      </c>
    </row>
    <row r="1070" s="11" customFormat="1" ht="22.8" customHeight="1">
      <c r="B1070" s="200"/>
      <c r="C1070" s="201"/>
      <c r="D1070" s="202" t="s">
        <v>77</v>
      </c>
      <c r="E1070" s="214" t="s">
        <v>1326</v>
      </c>
      <c r="F1070" s="214" t="s">
        <v>1327</v>
      </c>
      <c r="G1070" s="201"/>
      <c r="H1070" s="201"/>
      <c r="I1070" s="204"/>
      <c r="J1070" s="215">
        <f>BK1070</f>
        <v>0</v>
      </c>
      <c r="K1070" s="201"/>
      <c r="L1070" s="206"/>
      <c r="M1070" s="207"/>
      <c r="N1070" s="208"/>
      <c r="O1070" s="208"/>
      <c r="P1070" s="209">
        <f>SUM(P1071:P1074)</f>
        <v>0</v>
      </c>
      <c r="Q1070" s="208"/>
      <c r="R1070" s="209">
        <f>SUM(R1071:R1074)</f>
        <v>0.48608300000000004</v>
      </c>
      <c r="S1070" s="208"/>
      <c r="T1070" s="210">
        <f>SUM(T1071:T1074)</f>
        <v>0</v>
      </c>
      <c r="AR1070" s="211" t="s">
        <v>84</v>
      </c>
      <c r="AT1070" s="212" t="s">
        <v>77</v>
      </c>
      <c r="AU1070" s="212" t="s">
        <v>21</v>
      </c>
      <c r="AY1070" s="211" t="s">
        <v>135</v>
      </c>
      <c r="BK1070" s="213">
        <f>SUM(BK1071:BK1074)</f>
        <v>0</v>
      </c>
    </row>
    <row r="1071" s="1" customFormat="1" ht="72" customHeight="1">
      <c r="B1071" s="37"/>
      <c r="C1071" s="216" t="s">
        <v>1328</v>
      </c>
      <c r="D1071" s="216" t="s">
        <v>137</v>
      </c>
      <c r="E1071" s="217" t="s">
        <v>1329</v>
      </c>
      <c r="F1071" s="218" t="s">
        <v>1330</v>
      </c>
      <c r="G1071" s="219" t="s">
        <v>140</v>
      </c>
      <c r="H1071" s="220">
        <v>13.9</v>
      </c>
      <c r="I1071" s="221"/>
      <c r="J1071" s="222">
        <f>ROUND(I1071*H1071,2)</f>
        <v>0</v>
      </c>
      <c r="K1071" s="218" t="s">
        <v>141</v>
      </c>
      <c r="L1071" s="42"/>
      <c r="M1071" s="223" t="s">
        <v>1</v>
      </c>
      <c r="N1071" s="224" t="s">
        <v>44</v>
      </c>
      <c r="O1071" s="85"/>
      <c r="P1071" s="225">
        <f>O1071*H1071</f>
        <v>0</v>
      </c>
      <c r="Q1071" s="225">
        <v>0.034970000000000001</v>
      </c>
      <c r="R1071" s="225">
        <f>Q1071*H1071</f>
        <v>0.48608300000000004</v>
      </c>
      <c r="S1071" s="225">
        <v>0</v>
      </c>
      <c r="T1071" s="226">
        <f>S1071*H1071</f>
        <v>0</v>
      </c>
      <c r="AR1071" s="227" t="s">
        <v>227</v>
      </c>
      <c r="AT1071" s="227" t="s">
        <v>137</v>
      </c>
      <c r="AU1071" s="227" t="s">
        <v>84</v>
      </c>
      <c r="AY1071" s="16" t="s">
        <v>135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6" t="s">
        <v>84</v>
      </c>
      <c r="BK1071" s="228">
        <f>ROUND(I1071*H1071,2)</f>
        <v>0</v>
      </c>
      <c r="BL1071" s="16" t="s">
        <v>227</v>
      </c>
      <c r="BM1071" s="227" t="s">
        <v>1331</v>
      </c>
    </row>
    <row r="1072" s="12" customFormat="1">
      <c r="B1072" s="229"/>
      <c r="C1072" s="230"/>
      <c r="D1072" s="231" t="s">
        <v>144</v>
      </c>
      <c r="E1072" s="232" t="s">
        <v>1</v>
      </c>
      <c r="F1072" s="233" t="s">
        <v>1332</v>
      </c>
      <c r="G1072" s="230"/>
      <c r="H1072" s="234">
        <v>13.9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AT1072" s="240" t="s">
        <v>144</v>
      </c>
      <c r="AU1072" s="240" t="s">
        <v>84</v>
      </c>
      <c r="AV1072" s="12" t="s">
        <v>84</v>
      </c>
      <c r="AW1072" s="12" t="s">
        <v>146</v>
      </c>
      <c r="AX1072" s="12" t="s">
        <v>78</v>
      </c>
      <c r="AY1072" s="240" t="s">
        <v>135</v>
      </c>
    </row>
    <row r="1073" s="13" customFormat="1">
      <c r="B1073" s="241"/>
      <c r="C1073" s="242"/>
      <c r="D1073" s="231" t="s">
        <v>144</v>
      </c>
      <c r="E1073" s="243" t="s">
        <v>1</v>
      </c>
      <c r="F1073" s="244" t="s">
        <v>149</v>
      </c>
      <c r="G1073" s="242"/>
      <c r="H1073" s="245">
        <v>13.9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AT1073" s="251" t="s">
        <v>144</v>
      </c>
      <c r="AU1073" s="251" t="s">
        <v>84</v>
      </c>
      <c r="AV1073" s="13" t="s">
        <v>142</v>
      </c>
      <c r="AW1073" s="13" t="s">
        <v>146</v>
      </c>
      <c r="AX1073" s="13" t="s">
        <v>21</v>
      </c>
      <c r="AY1073" s="251" t="s">
        <v>135</v>
      </c>
    </row>
    <row r="1074" s="1" customFormat="1" ht="60" customHeight="1">
      <c r="B1074" s="37"/>
      <c r="C1074" s="216" t="s">
        <v>1333</v>
      </c>
      <c r="D1074" s="216" t="s">
        <v>137</v>
      </c>
      <c r="E1074" s="217" t="s">
        <v>1334</v>
      </c>
      <c r="F1074" s="218" t="s">
        <v>1335</v>
      </c>
      <c r="G1074" s="219" t="s">
        <v>194</v>
      </c>
      <c r="H1074" s="220">
        <v>0.48599999999999999</v>
      </c>
      <c r="I1074" s="221"/>
      <c r="J1074" s="222">
        <f>ROUND(I1074*H1074,2)</f>
        <v>0</v>
      </c>
      <c r="K1074" s="218" t="s">
        <v>141</v>
      </c>
      <c r="L1074" s="42"/>
      <c r="M1074" s="223" t="s">
        <v>1</v>
      </c>
      <c r="N1074" s="224" t="s">
        <v>44</v>
      </c>
      <c r="O1074" s="85"/>
      <c r="P1074" s="225">
        <f>O1074*H1074</f>
        <v>0</v>
      </c>
      <c r="Q1074" s="225">
        <v>0</v>
      </c>
      <c r="R1074" s="225">
        <f>Q1074*H1074</f>
        <v>0</v>
      </c>
      <c r="S1074" s="225">
        <v>0</v>
      </c>
      <c r="T1074" s="226">
        <f>S1074*H1074</f>
        <v>0</v>
      </c>
      <c r="AR1074" s="227" t="s">
        <v>227</v>
      </c>
      <c r="AT1074" s="227" t="s">
        <v>137</v>
      </c>
      <c r="AU1074" s="227" t="s">
        <v>84</v>
      </c>
      <c r="AY1074" s="16" t="s">
        <v>135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6" t="s">
        <v>84</v>
      </c>
      <c r="BK1074" s="228">
        <f>ROUND(I1074*H1074,2)</f>
        <v>0</v>
      </c>
      <c r="BL1074" s="16" t="s">
        <v>227</v>
      </c>
      <c r="BM1074" s="227" t="s">
        <v>1336</v>
      </c>
    </row>
    <row r="1075" s="11" customFormat="1" ht="22.8" customHeight="1">
      <c r="B1075" s="200"/>
      <c r="C1075" s="201"/>
      <c r="D1075" s="202" t="s">
        <v>77</v>
      </c>
      <c r="E1075" s="214" t="s">
        <v>1337</v>
      </c>
      <c r="F1075" s="214" t="s">
        <v>1338</v>
      </c>
      <c r="G1075" s="201"/>
      <c r="H1075" s="201"/>
      <c r="I1075" s="204"/>
      <c r="J1075" s="215">
        <f>BK1075</f>
        <v>0</v>
      </c>
      <c r="K1075" s="201"/>
      <c r="L1075" s="206"/>
      <c r="M1075" s="207"/>
      <c r="N1075" s="208"/>
      <c r="O1075" s="208"/>
      <c r="P1075" s="209">
        <f>SUM(P1076:P1113)</f>
        <v>0</v>
      </c>
      <c r="Q1075" s="208"/>
      <c r="R1075" s="209">
        <f>SUM(R1076:R1113)</f>
        <v>1.5325239200000003</v>
      </c>
      <c r="S1075" s="208"/>
      <c r="T1075" s="210">
        <f>SUM(T1076:T1113)</f>
        <v>0.79403497000000001</v>
      </c>
      <c r="AR1075" s="211" t="s">
        <v>84</v>
      </c>
      <c r="AT1075" s="212" t="s">
        <v>77</v>
      </c>
      <c r="AU1075" s="212" t="s">
        <v>21</v>
      </c>
      <c r="AY1075" s="211" t="s">
        <v>135</v>
      </c>
      <c r="BK1075" s="213">
        <f>SUM(BK1076:BK1113)</f>
        <v>0</v>
      </c>
    </row>
    <row r="1076" s="1" customFormat="1" ht="24" customHeight="1">
      <c r="B1076" s="37"/>
      <c r="C1076" s="216" t="s">
        <v>1339</v>
      </c>
      <c r="D1076" s="216" t="s">
        <v>137</v>
      </c>
      <c r="E1076" s="217" t="s">
        <v>1340</v>
      </c>
      <c r="F1076" s="218" t="s">
        <v>1341</v>
      </c>
      <c r="G1076" s="219" t="s">
        <v>263</v>
      </c>
      <c r="H1076" s="220">
        <v>193.90000000000001</v>
      </c>
      <c r="I1076" s="221"/>
      <c r="J1076" s="222">
        <f>ROUND(I1076*H1076,2)</f>
        <v>0</v>
      </c>
      <c r="K1076" s="218" t="s">
        <v>141</v>
      </c>
      <c r="L1076" s="42"/>
      <c r="M1076" s="223" t="s">
        <v>1</v>
      </c>
      <c r="N1076" s="224" t="s">
        <v>44</v>
      </c>
      <c r="O1076" s="85"/>
      <c r="P1076" s="225">
        <f>O1076*H1076</f>
        <v>0</v>
      </c>
      <c r="Q1076" s="225">
        <v>0</v>
      </c>
      <c r="R1076" s="225">
        <f>Q1076*H1076</f>
        <v>0</v>
      </c>
      <c r="S1076" s="225">
        <v>0.00191</v>
      </c>
      <c r="T1076" s="226">
        <f>S1076*H1076</f>
        <v>0.37034900000000004</v>
      </c>
      <c r="AR1076" s="227" t="s">
        <v>227</v>
      </c>
      <c r="AT1076" s="227" t="s">
        <v>137</v>
      </c>
      <c r="AU1076" s="227" t="s">
        <v>84</v>
      </c>
      <c r="AY1076" s="16" t="s">
        <v>135</v>
      </c>
      <c r="BE1076" s="228">
        <f>IF(N1076="základní",J1076,0)</f>
        <v>0</v>
      </c>
      <c r="BF1076" s="228">
        <f>IF(N1076="snížená",J1076,0)</f>
        <v>0</v>
      </c>
      <c r="BG1076" s="228">
        <f>IF(N1076="zákl. přenesená",J1076,0)</f>
        <v>0</v>
      </c>
      <c r="BH1076" s="228">
        <f>IF(N1076="sníž. přenesená",J1076,0)</f>
        <v>0</v>
      </c>
      <c r="BI1076" s="228">
        <f>IF(N1076="nulová",J1076,0)</f>
        <v>0</v>
      </c>
      <c r="BJ1076" s="16" t="s">
        <v>84</v>
      </c>
      <c r="BK1076" s="228">
        <f>ROUND(I1076*H1076,2)</f>
        <v>0</v>
      </c>
      <c r="BL1076" s="16" t="s">
        <v>227</v>
      </c>
      <c r="BM1076" s="227" t="s">
        <v>1342</v>
      </c>
    </row>
    <row r="1077" s="12" customFormat="1">
      <c r="B1077" s="229"/>
      <c r="C1077" s="230"/>
      <c r="D1077" s="231" t="s">
        <v>144</v>
      </c>
      <c r="E1077" s="232" t="s">
        <v>1</v>
      </c>
      <c r="F1077" s="233" t="s">
        <v>1343</v>
      </c>
      <c r="G1077" s="230"/>
      <c r="H1077" s="234">
        <v>193.90000000000001</v>
      </c>
      <c r="I1077" s="235"/>
      <c r="J1077" s="230"/>
      <c r="K1077" s="230"/>
      <c r="L1077" s="236"/>
      <c r="M1077" s="237"/>
      <c r="N1077" s="238"/>
      <c r="O1077" s="238"/>
      <c r="P1077" s="238"/>
      <c r="Q1077" s="238"/>
      <c r="R1077" s="238"/>
      <c r="S1077" s="238"/>
      <c r="T1077" s="239"/>
      <c r="AT1077" s="240" t="s">
        <v>144</v>
      </c>
      <c r="AU1077" s="240" t="s">
        <v>84</v>
      </c>
      <c r="AV1077" s="12" t="s">
        <v>84</v>
      </c>
      <c r="AW1077" s="12" t="s">
        <v>146</v>
      </c>
      <c r="AX1077" s="12" t="s">
        <v>78</v>
      </c>
      <c r="AY1077" s="240" t="s">
        <v>135</v>
      </c>
    </row>
    <row r="1078" s="13" customFormat="1">
      <c r="B1078" s="241"/>
      <c r="C1078" s="242"/>
      <c r="D1078" s="231" t="s">
        <v>144</v>
      </c>
      <c r="E1078" s="243" t="s">
        <v>1</v>
      </c>
      <c r="F1078" s="244" t="s">
        <v>149</v>
      </c>
      <c r="G1078" s="242"/>
      <c r="H1078" s="245">
        <v>193.90000000000001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AT1078" s="251" t="s">
        <v>144</v>
      </c>
      <c r="AU1078" s="251" t="s">
        <v>84</v>
      </c>
      <c r="AV1078" s="13" t="s">
        <v>142</v>
      </c>
      <c r="AW1078" s="13" t="s">
        <v>146</v>
      </c>
      <c r="AX1078" s="13" t="s">
        <v>21</v>
      </c>
      <c r="AY1078" s="251" t="s">
        <v>135</v>
      </c>
    </row>
    <row r="1079" s="1" customFormat="1" ht="16.5" customHeight="1">
      <c r="B1079" s="37"/>
      <c r="C1079" s="216" t="s">
        <v>1344</v>
      </c>
      <c r="D1079" s="216" t="s">
        <v>137</v>
      </c>
      <c r="E1079" s="217" t="s">
        <v>1345</v>
      </c>
      <c r="F1079" s="218" t="s">
        <v>1346</v>
      </c>
      <c r="G1079" s="219" t="s">
        <v>263</v>
      </c>
      <c r="H1079" s="220">
        <v>200.291</v>
      </c>
      <c r="I1079" s="221"/>
      <c r="J1079" s="222">
        <f>ROUND(I1079*H1079,2)</f>
        <v>0</v>
      </c>
      <c r="K1079" s="218" t="s">
        <v>141</v>
      </c>
      <c r="L1079" s="42"/>
      <c r="M1079" s="223" t="s">
        <v>1</v>
      </c>
      <c r="N1079" s="224" t="s">
        <v>44</v>
      </c>
      <c r="O1079" s="85"/>
      <c r="P1079" s="225">
        <f>O1079*H1079</f>
        <v>0</v>
      </c>
      <c r="Q1079" s="225">
        <v>0</v>
      </c>
      <c r="R1079" s="225">
        <f>Q1079*H1079</f>
        <v>0</v>
      </c>
      <c r="S1079" s="225">
        <v>0.00167</v>
      </c>
      <c r="T1079" s="226">
        <f>S1079*H1079</f>
        <v>0.33448597000000002</v>
      </c>
      <c r="AR1079" s="227" t="s">
        <v>227</v>
      </c>
      <c r="AT1079" s="227" t="s">
        <v>137</v>
      </c>
      <c r="AU1079" s="227" t="s">
        <v>84</v>
      </c>
      <c r="AY1079" s="16" t="s">
        <v>135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6" t="s">
        <v>84</v>
      </c>
      <c r="BK1079" s="228">
        <f>ROUND(I1079*H1079,2)</f>
        <v>0</v>
      </c>
      <c r="BL1079" s="16" t="s">
        <v>227</v>
      </c>
      <c r="BM1079" s="227" t="s">
        <v>1347</v>
      </c>
    </row>
    <row r="1080" s="12" customFormat="1">
      <c r="B1080" s="229"/>
      <c r="C1080" s="230"/>
      <c r="D1080" s="231" t="s">
        <v>144</v>
      </c>
      <c r="E1080" s="232" t="s">
        <v>1</v>
      </c>
      <c r="F1080" s="233" t="s">
        <v>1348</v>
      </c>
      <c r="G1080" s="230"/>
      <c r="H1080" s="234">
        <v>43.200000000000003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AT1080" s="240" t="s">
        <v>144</v>
      </c>
      <c r="AU1080" s="240" t="s">
        <v>84</v>
      </c>
      <c r="AV1080" s="12" t="s">
        <v>84</v>
      </c>
      <c r="AW1080" s="12" t="s">
        <v>146</v>
      </c>
      <c r="AX1080" s="12" t="s">
        <v>78</v>
      </c>
      <c r="AY1080" s="240" t="s">
        <v>135</v>
      </c>
    </row>
    <row r="1081" s="12" customFormat="1">
      <c r="B1081" s="229"/>
      <c r="C1081" s="230"/>
      <c r="D1081" s="231" t="s">
        <v>144</v>
      </c>
      <c r="E1081" s="232" t="s">
        <v>1</v>
      </c>
      <c r="F1081" s="233" t="s">
        <v>1349</v>
      </c>
      <c r="G1081" s="230"/>
      <c r="H1081" s="234">
        <v>25.413</v>
      </c>
      <c r="I1081" s="235"/>
      <c r="J1081" s="230"/>
      <c r="K1081" s="230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144</v>
      </c>
      <c r="AU1081" s="240" t="s">
        <v>84</v>
      </c>
      <c r="AV1081" s="12" t="s">
        <v>84</v>
      </c>
      <c r="AW1081" s="12" t="s">
        <v>146</v>
      </c>
      <c r="AX1081" s="12" t="s">
        <v>78</v>
      </c>
      <c r="AY1081" s="240" t="s">
        <v>135</v>
      </c>
    </row>
    <row r="1082" s="12" customFormat="1">
      <c r="B1082" s="229"/>
      <c r="C1082" s="230"/>
      <c r="D1082" s="231" t="s">
        <v>144</v>
      </c>
      <c r="E1082" s="232" t="s">
        <v>1</v>
      </c>
      <c r="F1082" s="233" t="s">
        <v>1350</v>
      </c>
      <c r="G1082" s="230"/>
      <c r="H1082" s="234">
        <v>31.626000000000001</v>
      </c>
      <c r="I1082" s="235"/>
      <c r="J1082" s="230"/>
      <c r="K1082" s="230"/>
      <c r="L1082" s="236"/>
      <c r="M1082" s="237"/>
      <c r="N1082" s="238"/>
      <c r="O1082" s="238"/>
      <c r="P1082" s="238"/>
      <c r="Q1082" s="238"/>
      <c r="R1082" s="238"/>
      <c r="S1082" s="238"/>
      <c r="T1082" s="239"/>
      <c r="AT1082" s="240" t="s">
        <v>144</v>
      </c>
      <c r="AU1082" s="240" t="s">
        <v>84</v>
      </c>
      <c r="AV1082" s="12" t="s">
        <v>84</v>
      </c>
      <c r="AW1082" s="12" t="s">
        <v>146</v>
      </c>
      <c r="AX1082" s="12" t="s">
        <v>78</v>
      </c>
      <c r="AY1082" s="240" t="s">
        <v>135</v>
      </c>
    </row>
    <row r="1083" s="12" customFormat="1">
      <c r="B1083" s="229"/>
      <c r="C1083" s="230"/>
      <c r="D1083" s="231" t="s">
        <v>144</v>
      </c>
      <c r="E1083" s="232" t="s">
        <v>1</v>
      </c>
      <c r="F1083" s="233" t="s">
        <v>1351</v>
      </c>
      <c r="G1083" s="230"/>
      <c r="H1083" s="234">
        <v>31.626000000000001</v>
      </c>
      <c r="I1083" s="235"/>
      <c r="J1083" s="230"/>
      <c r="K1083" s="230"/>
      <c r="L1083" s="236"/>
      <c r="M1083" s="237"/>
      <c r="N1083" s="238"/>
      <c r="O1083" s="238"/>
      <c r="P1083" s="238"/>
      <c r="Q1083" s="238"/>
      <c r="R1083" s="238"/>
      <c r="S1083" s="238"/>
      <c r="T1083" s="239"/>
      <c r="AT1083" s="240" t="s">
        <v>144</v>
      </c>
      <c r="AU1083" s="240" t="s">
        <v>84</v>
      </c>
      <c r="AV1083" s="12" t="s">
        <v>84</v>
      </c>
      <c r="AW1083" s="12" t="s">
        <v>146</v>
      </c>
      <c r="AX1083" s="12" t="s">
        <v>78</v>
      </c>
      <c r="AY1083" s="240" t="s">
        <v>135</v>
      </c>
    </row>
    <row r="1084" s="12" customFormat="1">
      <c r="B1084" s="229"/>
      <c r="C1084" s="230"/>
      <c r="D1084" s="231" t="s">
        <v>144</v>
      </c>
      <c r="E1084" s="232" t="s">
        <v>1</v>
      </c>
      <c r="F1084" s="233" t="s">
        <v>1352</v>
      </c>
      <c r="G1084" s="230"/>
      <c r="H1084" s="234">
        <v>28.425999999999998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AT1084" s="240" t="s">
        <v>144</v>
      </c>
      <c r="AU1084" s="240" t="s">
        <v>84</v>
      </c>
      <c r="AV1084" s="12" t="s">
        <v>84</v>
      </c>
      <c r="AW1084" s="12" t="s">
        <v>146</v>
      </c>
      <c r="AX1084" s="12" t="s">
        <v>78</v>
      </c>
      <c r="AY1084" s="240" t="s">
        <v>135</v>
      </c>
    </row>
    <row r="1085" s="12" customFormat="1">
      <c r="B1085" s="229"/>
      <c r="C1085" s="230"/>
      <c r="D1085" s="231" t="s">
        <v>144</v>
      </c>
      <c r="E1085" s="232" t="s">
        <v>1</v>
      </c>
      <c r="F1085" s="233" t="s">
        <v>1353</v>
      </c>
      <c r="G1085" s="230"/>
      <c r="H1085" s="234">
        <v>40</v>
      </c>
      <c r="I1085" s="235"/>
      <c r="J1085" s="230"/>
      <c r="K1085" s="230"/>
      <c r="L1085" s="236"/>
      <c r="M1085" s="237"/>
      <c r="N1085" s="238"/>
      <c r="O1085" s="238"/>
      <c r="P1085" s="238"/>
      <c r="Q1085" s="238"/>
      <c r="R1085" s="238"/>
      <c r="S1085" s="238"/>
      <c r="T1085" s="239"/>
      <c r="AT1085" s="240" t="s">
        <v>144</v>
      </c>
      <c r="AU1085" s="240" t="s">
        <v>84</v>
      </c>
      <c r="AV1085" s="12" t="s">
        <v>84</v>
      </c>
      <c r="AW1085" s="12" t="s">
        <v>146</v>
      </c>
      <c r="AX1085" s="12" t="s">
        <v>78</v>
      </c>
      <c r="AY1085" s="240" t="s">
        <v>135</v>
      </c>
    </row>
    <row r="1086" s="13" customFormat="1">
      <c r="B1086" s="241"/>
      <c r="C1086" s="242"/>
      <c r="D1086" s="231" t="s">
        <v>144</v>
      </c>
      <c r="E1086" s="243" t="s">
        <v>1</v>
      </c>
      <c r="F1086" s="244" t="s">
        <v>149</v>
      </c>
      <c r="G1086" s="242"/>
      <c r="H1086" s="245">
        <v>200.291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AT1086" s="251" t="s">
        <v>144</v>
      </c>
      <c r="AU1086" s="251" t="s">
        <v>84</v>
      </c>
      <c r="AV1086" s="13" t="s">
        <v>142</v>
      </c>
      <c r="AW1086" s="13" t="s">
        <v>146</v>
      </c>
      <c r="AX1086" s="13" t="s">
        <v>21</v>
      </c>
      <c r="AY1086" s="251" t="s">
        <v>135</v>
      </c>
    </row>
    <row r="1087" s="1" customFormat="1" ht="24" customHeight="1">
      <c r="B1087" s="37"/>
      <c r="C1087" s="216" t="s">
        <v>1354</v>
      </c>
      <c r="D1087" s="216" t="s">
        <v>137</v>
      </c>
      <c r="E1087" s="217" t="s">
        <v>1355</v>
      </c>
      <c r="F1087" s="218" t="s">
        <v>1356</v>
      </c>
      <c r="G1087" s="219" t="s">
        <v>263</v>
      </c>
      <c r="H1087" s="220">
        <v>40</v>
      </c>
      <c r="I1087" s="221"/>
      <c r="J1087" s="222">
        <f>ROUND(I1087*H1087,2)</f>
        <v>0</v>
      </c>
      <c r="K1087" s="218" t="s">
        <v>141</v>
      </c>
      <c r="L1087" s="42"/>
      <c r="M1087" s="223" t="s">
        <v>1</v>
      </c>
      <c r="N1087" s="224" t="s">
        <v>44</v>
      </c>
      <c r="O1087" s="85"/>
      <c r="P1087" s="225">
        <f>O1087*H1087</f>
        <v>0</v>
      </c>
      <c r="Q1087" s="225">
        <v>0</v>
      </c>
      <c r="R1087" s="225">
        <f>Q1087*H1087</f>
        <v>0</v>
      </c>
      <c r="S1087" s="225">
        <v>0.0022300000000000002</v>
      </c>
      <c r="T1087" s="226">
        <f>S1087*H1087</f>
        <v>0.089200000000000002</v>
      </c>
      <c r="AR1087" s="227" t="s">
        <v>227</v>
      </c>
      <c r="AT1087" s="227" t="s">
        <v>137</v>
      </c>
      <c r="AU1087" s="227" t="s">
        <v>84</v>
      </c>
      <c r="AY1087" s="16" t="s">
        <v>135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16" t="s">
        <v>84</v>
      </c>
      <c r="BK1087" s="228">
        <f>ROUND(I1087*H1087,2)</f>
        <v>0</v>
      </c>
      <c r="BL1087" s="16" t="s">
        <v>227</v>
      </c>
      <c r="BM1087" s="227" t="s">
        <v>1357</v>
      </c>
    </row>
    <row r="1088" s="12" customFormat="1">
      <c r="B1088" s="229"/>
      <c r="C1088" s="230"/>
      <c r="D1088" s="231" t="s">
        <v>144</v>
      </c>
      <c r="E1088" s="232" t="s">
        <v>1</v>
      </c>
      <c r="F1088" s="233" t="s">
        <v>1358</v>
      </c>
      <c r="G1088" s="230"/>
      <c r="H1088" s="234">
        <v>40</v>
      </c>
      <c r="I1088" s="235"/>
      <c r="J1088" s="230"/>
      <c r="K1088" s="230"/>
      <c r="L1088" s="236"/>
      <c r="M1088" s="237"/>
      <c r="N1088" s="238"/>
      <c r="O1088" s="238"/>
      <c r="P1088" s="238"/>
      <c r="Q1088" s="238"/>
      <c r="R1088" s="238"/>
      <c r="S1088" s="238"/>
      <c r="T1088" s="239"/>
      <c r="AT1088" s="240" t="s">
        <v>144</v>
      </c>
      <c r="AU1088" s="240" t="s">
        <v>84</v>
      </c>
      <c r="AV1088" s="12" t="s">
        <v>84</v>
      </c>
      <c r="AW1088" s="12" t="s">
        <v>146</v>
      </c>
      <c r="AX1088" s="12" t="s">
        <v>78</v>
      </c>
      <c r="AY1088" s="240" t="s">
        <v>135</v>
      </c>
    </row>
    <row r="1089" s="13" customFormat="1">
      <c r="B1089" s="241"/>
      <c r="C1089" s="242"/>
      <c r="D1089" s="231" t="s">
        <v>144</v>
      </c>
      <c r="E1089" s="243" t="s">
        <v>1</v>
      </c>
      <c r="F1089" s="244" t="s">
        <v>149</v>
      </c>
      <c r="G1089" s="242"/>
      <c r="H1089" s="245">
        <v>40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AT1089" s="251" t="s">
        <v>144</v>
      </c>
      <c r="AU1089" s="251" t="s">
        <v>84</v>
      </c>
      <c r="AV1089" s="13" t="s">
        <v>142</v>
      </c>
      <c r="AW1089" s="13" t="s">
        <v>146</v>
      </c>
      <c r="AX1089" s="13" t="s">
        <v>21</v>
      </c>
      <c r="AY1089" s="251" t="s">
        <v>135</v>
      </c>
    </row>
    <row r="1090" s="1" customFormat="1" ht="24" customHeight="1">
      <c r="B1090" s="37"/>
      <c r="C1090" s="216" t="s">
        <v>1359</v>
      </c>
      <c r="D1090" s="216" t="s">
        <v>137</v>
      </c>
      <c r="E1090" s="217" t="s">
        <v>1360</v>
      </c>
      <c r="F1090" s="218" t="s">
        <v>1361</v>
      </c>
      <c r="G1090" s="219" t="s">
        <v>259</v>
      </c>
      <c r="H1090" s="220">
        <v>3</v>
      </c>
      <c r="I1090" s="221"/>
      <c r="J1090" s="222">
        <f>ROUND(I1090*H1090,2)</f>
        <v>0</v>
      </c>
      <c r="K1090" s="218" t="s">
        <v>1</v>
      </c>
      <c r="L1090" s="42"/>
      <c r="M1090" s="223" t="s">
        <v>1</v>
      </c>
      <c r="N1090" s="224" t="s">
        <v>44</v>
      </c>
      <c r="O1090" s="85"/>
      <c r="P1090" s="225">
        <f>O1090*H1090</f>
        <v>0</v>
      </c>
      <c r="Q1090" s="225">
        <v>0</v>
      </c>
      <c r="R1090" s="225">
        <f>Q1090*H1090</f>
        <v>0</v>
      </c>
      <c r="S1090" s="225">
        <v>0</v>
      </c>
      <c r="T1090" s="226">
        <f>S1090*H1090</f>
        <v>0</v>
      </c>
      <c r="AR1090" s="227" t="s">
        <v>227</v>
      </c>
      <c r="AT1090" s="227" t="s">
        <v>137</v>
      </c>
      <c r="AU1090" s="227" t="s">
        <v>84</v>
      </c>
      <c r="AY1090" s="16" t="s">
        <v>135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6" t="s">
        <v>84</v>
      </c>
      <c r="BK1090" s="228">
        <f>ROUND(I1090*H1090,2)</f>
        <v>0</v>
      </c>
      <c r="BL1090" s="16" t="s">
        <v>227</v>
      </c>
      <c r="BM1090" s="227" t="s">
        <v>1362</v>
      </c>
    </row>
    <row r="1091" s="12" customFormat="1">
      <c r="B1091" s="229"/>
      <c r="C1091" s="230"/>
      <c r="D1091" s="231" t="s">
        <v>144</v>
      </c>
      <c r="E1091" s="232" t="s">
        <v>1</v>
      </c>
      <c r="F1091" s="233" t="s">
        <v>157</v>
      </c>
      <c r="G1091" s="230"/>
      <c r="H1091" s="234">
        <v>3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AT1091" s="240" t="s">
        <v>144</v>
      </c>
      <c r="AU1091" s="240" t="s">
        <v>84</v>
      </c>
      <c r="AV1091" s="12" t="s">
        <v>84</v>
      </c>
      <c r="AW1091" s="12" t="s">
        <v>146</v>
      </c>
      <c r="AX1091" s="12" t="s">
        <v>78</v>
      </c>
      <c r="AY1091" s="240" t="s">
        <v>135</v>
      </c>
    </row>
    <row r="1092" s="13" customFormat="1">
      <c r="B1092" s="241"/>
      <c r="C1092" s="242"/>
      <c r="D1092" s="231" t="s">
        <v>144</v>
      </c>
      <c r="E1092" s="243" t="s">
        <v>1</v>
      </c>
      <c r="F1092" s="244" t="s">
        <v>149</v>
      </c>
      <c r="G1092" s="242"/>
      <c r="H1092" s="245">
        <v>3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AT1092" s="251" t="s">
        <v>144</v>
      </c>
      <c r="AU1092" s="251" t="s">
        <v>84</v>
      </c>
      <c r="AV1092" s="13" t="s">
        <v>142</v>
      </c>
      <c r="AW1092" s="13" t="s">
        <v>146</v>
      </c>
      <c r="AX1092" s="13" t="s">
        <v>21</v>
      </c>
      <c r="AY1092" s="251" t="s">
        <v>135</v>
      </c>
    </row>
    <row r="1093" s="1" customFormat="1" ht="36" customHeight="1">
      <c r="B1093" s="37"/>
      <c r="C1093" s="216" t="s">
        <v>1363</v>
      </c>
      <c r="D1093" s="216" t="s">
        <v>137</v>
      </c>
      <c r="E1093" s="217" t="s">
        <v>1364</v>
      </c>
      <c r="F1093" s="218" t="s">
        <v>1365</v>
      </c>
      <c r="G1093" s="219" t="s">
        <v>140</v>
      </c>
      <c r="H1093" s="220">
        <v>13.59</v>
      </c>
      <c r="I1093" s="221"/>
      <c r="J1093" s="222">
        <f>ROUND(I1093*H1093,2)</f>
        <v>0</v>
      </c>
      <c r="K1093" s="218" t="s">
        <v>1</v>
      </c>
      <c r="L1093" s="42"/>
      <c r="M1093" s="223" t="s">
        <v>1</v>
      </c>
      <c r="N1093" s="224" t="s">
        <v>44</v>
      </c>
      <c r="O1093" s="85"/>
      <c r="P1093" s="225">
        <f>O1093*H1093</f>
        <v>0</v>
      </c>
      <c r="Q1093" s="225">
        <v>0.0077999999999999996</v>
      </c>
      <c r="R1093" s="225">
        <f>Q1093*H1093</f>
        <v>0.106002</v>
      </c>
      <c r="S1093" s="225">
        <v>0</v>
      </c>
      <c r="T1093" s="226">
        <f>S1093*H1093</f>
        <v>0</v>
      </c>
      <c r="AR1093" s="227" t="s">
        <v>227</v>
      </c>
      <c r="AT1093" s="227" t="s">
        <v>137</v>
      </c>
      <c r="AU1093" s="227" t="s">
        <v>84</v>
      </c>
      <c r="AY1093" s="16" t="s">
        <v>135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16" t="s">
        <v>84</v>
      </c>
      <c r="BK1093" s="228">
        <f>ROUND(I1093*H1093,2)</f>
        <v>0</v>
      </c>
      <c r="BL1093" s="16" t="s">
        <v>227</v>
      </c>
      <c r="BM1093" s="227" t="s">
        <v>1366</v>
      </c>
    </row>
    <row r="1094" s="12" customFormat="1">
      <c r="B1094" s="229"/>
      <c r="C1094" s="230"/>
      <c r="D1094" s="231" t="s">
        <v>144</v>
      </c>
      <c r="E1094" s="232" t="s">
        <v>1</v>
      </c>
      <c r="F1094" s="233" t="s">
        <v>1367</v>
      </c>
      <c r="G1094" s="230"/>
      <c r="H1094" s="234">
        <v>10.4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144</v>
      </c>
      <c r="AU1094" s="240" t="s">
        <v>84</v>
      </c>
      <c r="AV1094" s="12" t="s">
        <v>84</v>
      </c>
      <c r="AW1094" s="12" t="s">
        <v>146</v>
      </c>
      <c r="AX1094" s="12" t="s">
        <v>78</v>
      </c>
      <c r="AY1094" s="240" t="s">
        <v>135</v>
      </c>
    </row>
    <row r="1095" s="12" customFormat="1">
      <c r="B1095" s="229"/>
      <c r="C1095" s="230"/>
      <c r="D1095" s="231" t="s">
        <v>144</v>
      </c>
      <c r="E1095" s="232" t="s">
        <v>1</v>
      </c>
      <c r="F1095" s="233" t="s">
        <v>1368</v>
      </c>
      <c r="G1095" s="230"/>
      <c r="H1095" s="234">
        <v>3.1899999999999999</v>
      </c>
      <c r="I1095" s="235"/>
      <c r="J1095" s="230"/>
      <c r="K1095" s="230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144</v>
      </c>
      <c r="AU1095" s="240" t="s">
        <v>84</v>
      </c>
      <c r="AV1095" s="12" t="s">
        <v>84</v>
      </c>
      <c r="AW1095" s="12" t="s">
        <v>146</v>
      </c>
      <c r="AX1095" s="12" t="s">
        <v>78</v>
      </c>
      <c r="AY1095" s="240" t="s">
        <v>135</v>
      </c>
    </row>
    <row r="1096" s="13" customFormat="1">
      <c r="B1096" s="241"/>
      <c r="C1096" s="242"/>
      <c r="D1096" s="231" t="s">
        <v>144</v>
      </c>
      <c r="E1096" s="243" t="s">
        <v>1</v>
      </c>
      <c r="F1096" s="244" t="s">
        <v>149</v>
      </c>
      <c r="G1096" s="242"/>
      <c r="H1096" s="245">
        <v>13.59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AT1096" s="251" t="s">
        <v>144</v>
      </c>
      <c r="AU1096" s="251" t="s">
        <v>84</v>
      </c>
      <c r="AV1096" s="13" t="s">
        <v>142</v>
      </c>
      <c r="AW1096" s="13" t="s">
        <v>146</v>
      </c>
      <c r="AX1096" s="13" t="s">
        <v>21</v>
      </c>
      <c r="AY1096" s="251" t="s">
        <v>135</v>
      </c>
    </row>
    <row r="1097" s="1" customFormat="1" ht="36" customHeight="1">
      <c r="B1097" s="37"/>
      <c r="C1097" s="216" t="s">
        <v>1369</v>
      </c>
      <c r="D1097" s="216" t="s">
        <v>137</v>
      </c>
      <c r="E1097" s="217" t="s">
        <v>1370</v>
      </c>
      <c r="F1097" s="218" t="s">
        <v>1371</v>
      </c>
      <c r="G1097" s="219" t="s">
        <v>263</v>
      </c>
      <c r="H1097" s="220">
        <v>87.239999999999995</v>
      </c>
      <c r="I1097" s="221"/>
      <c r="J1097" s="222">
        <f>ROUND(I1097*H1097,2)</f>
        <v>0</v>
      </c>
      <c r="K1097" s="218" t="s">
        <v>141</v>
      </c>
      <c r="L1097" s="42"/>
      <c r="M1097" s="223" t="s">
        <v>1</v>
      </c>
      <c r="N1097" s="224" t="s">
        <v>44</v>
      </c>
      <c r="O1097" s="85"/>
      <c r="P1097" s="225">
        <f>O1097*H1097</f>
        <v>0</v>
      </c>
      <c r="Q1097" s="225">
        <v>0.0065300000000000002</v>
      </c>
      <c r="R1097" s="225">
        <f>Q1097*H1097</f>
        <v>0.56967719999999999</v>
      </c>
      <c r="S1097" s="225">
        <v>0</v>
      </c>
      <c r="T1097" s="226">
        <f>S1097*H1097</f>
        <v>0</v>
      </c>
      <c r="AR1097" s="227" t="s">
        <v>227</v>
      </c>
      <c r="AT1097" s="227" t="s">
        <v>137</v>
      </c>
      <c r="AU1097" s="227" t="s">
        <v>84</v>
      </c>
      <c r="AY1097" s="16" t="s">
        <v>135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16" t="s">
        <v>84</v>
      </c>
      <c r="BK1097" s="228">
        <f>ROUND(I1097*H1097,2)</f>
        <v>0</v>
      </c>
      <c r="BL1097" s="16" t="s">
        <v>227</v>
      </c>
      <c r="BM1097" s="227" t="s">
        <v>1372</v>
      </c>
    </row>
    <row r="1098" s="12" customFormat="1">
      <c r="B1098" s="229"/>
      <c r="C1098" s="230"/>
      <c r="D1098" s="231" t="s">
        <v>144</v>
      </c>
      <c r="E1098" s="232" t="s">
        <v>1</v>
      </c>
      <c r="F1098" s="233" t="s">
        <v>1373</v>
      </c>
      <c r="G1098" s="230"/>
      <c r="H1098" s="234">
        <v>87.239999999999995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144</v>
      </c>
      <c r="AU1098" s="240" t="s">
        <v>84</v>
      </c>
      <c r="AV1098" s="12" t="s">
        <v>84</v>
      </c>
      <c r="AW1098" s="12" t="s">
        <v>146</v>
      </c>
      <c r="AX1098" s="12" t="s">
        <v>78</v>
      </c>
      <c r="AY1098" s="240" t="s">
        <v>135</v>
      </c>
    </row>
    <row r="1099" s="13" customFormat="1">
      <c r="B1099" s="241"/>
      <c r="C1099" s="242"/>
      <c r="D1099" s="231" t="s">
        <v>144</v>
      </c>
      <c r="E1099" s="243" t="s">
        <v>1</v>
      </c>
      <c r="F1099" s="244" t="s">
        <v>149</v>
      </c>
      <c r="G1099" s="242"/>
      <c r="H1099" s="245">
        <v>87.239999999999995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AT1099" s="251" t="s">
        <v>144</v>
      </c>
      <c r="AU1099" s="251" t="s">
        <v>84</v>
      </c>
      <c r="AV1099" s="13" t="s">
        <v>142</v>
      </c>
      <c r="AW1099" s="13" t="s">
        <v>146</v>
      </c>
      <c r="AX1099" s="13" t="s">
        <v>21</v>
      </c>
      <c r="AY1099" s="251" t="s">
        <v>135</v>
      </c>
    </row>
    <row r="1100" s="1" customFormat="1" ht="24" customHeight="1">
      <c r="B1100" s="37"/>
      <c r="C1100" s="216" t="s">
        <v>1374</v>
      </c>
      <c r="D1100" s="216" t="s">
        <v>137</v>
      </c>
      <c r="E1100" s="217" t="s">
        <v>1375</v>
      </c>
      <c r="F1100" s="218" t="s">
        <v>1376</v>
      </c>
      <c r="G1100" s="219" t="s">
        <v>263</v>
      </c>
      <c r="H1100" s="220">
        <v>151.88399999999999</v>
      </c>
      <c r="I1100" s="221"/>
      <c r="J1100" s="222">
        <f>ROUND(I1100*H1100,2)</f>
        <v>0</v>
      </c>
      <c r="K1100" s="218" t="s">
        <v>141</v>
      </c>
      <c r="L1100" s="42"/>
      <c r="M1100" s="223" t="s">
        <v>1</v>
      </c>
      <c r="N1100" s="224" t="s">
        <v>44</v>
      </c>
      <c r="O1100" s="85"/>
      <c r="P1100" s="225">
        <f>O1100*H1100</f>
        <v>0</v>
      </c>
      <c r="Q1100" s="225">
        <v>0.0035799999999999998</v>
      </c>
      <c r="R1100" s="225">
        <f>Q1100*H1100</f>
        <v>0.54374471999999996</v>
      </c>
      <c r="S1100" s="225">
        <v>0</v>
      </c>
      <c r="T1100" s="226">
        <f>S1100*H1100</f>
        <v>0</v>
      </c>
      <c r="AR1100" s="227" t="s">
        <v>227</v>
      </c>
      <c r="AT1100" s="227" t="s">
        <v>137</v>
      </c>
      <c r="AU1100" s="227" t="s">
        <v>84</v>
      </c>
      <c r="AY1100" s="16" t="s">
        <v>135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6" t="s">
        <v>84</v>
      </c>
      <c r="BK1100" s="228">
        <f>ROUND(I1100*H1100,2)</f>
        <v>0</v>
      </c>
      <c r="BL1100" s="16" t="s">
        <v>227</v>
      </c>
      <c r="BM1100" s="227" t="s">
        <v>1377</v>
      </c>
    </row>
    <row r="1101" s="12" customFormat="1">
      <c r="B1101" s="229"/>
      <c r="C1101" s="230"/>
      <c r="D1101" s="231" t="s">
        <v>144</v>
      </c>
      <c r="E1101" s="232" t="s">
        <v>1</v>
      </c>
      <c r="F1101" s="233" t="s">
        <v>530</v>
      </c>
      <c r="G1101" s="230"/>
      <c r="H1101" s="234">
        <v>43.200000000000003</v>
      </c>
      <c r="I1101" s="235"/>
      <c r="J1101" s="230"/>
      <c r="K1101" s="230"/>
      <c r="L1101" s="236"/>
      <c r="M1101" s="237"/>
      <c r="N1101" s="238"/>
      <c r="O1101" s="238"/>
      <c r="P1101" s="238"/>
      <c r="Q1101" s="238"/>
      <c r="R1101" s="238"/>
      <c r="S1101" s="238"/>
      <c r="T1101" s="239"/>
      <c r="AT1101" s="240" t="s">
        <v>144</v>
      </c>
      <c r="AU1101" s="240" t="s">
        <v>84</v>
      </c>
      <c r="AV1101" s="12" t="s">
        <v>84</v>
      </c>
      <c r="AW1101" s="12" t="s">
        <v>146</v>
      </c>
      <c r="AX1101" s="12" t="s">
        <v>78</v>
      </c>
      <c r="AY1101" s="240" t="s">
        <v>135</v>
      </c>
    </row>
    <row r="1102" s="12" customFormat="1">
      <c r="B1102" s="229"/>
      <c r="C1102" s="230"/>
      <c r="D1102" s="231" t="s">
        <v>144</v>
      </c>
      <c r="E1102" s="232" t="s">
        <v>1</v>
      </c>
      <c r="F1102" s="233" t="s">
        <v>531</v>
      </c>
      <c r="G1102" s="230"/>
      <c r="H1102" s="234">
        <v>1.4836499999999999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AT1102" s="240" t="s">
        <v>144</v>
      </c>
      <c r="AU1102" s="240" t="s">
        <v>84</v>
      </c>
      <c r="AV1102" s="12" t="s">
        <v>84</v>
      </c>
      <c r="AW1102" s="12" t="s">
        <v>146</v>
      </c>
      <c r="AX1102" s="12" t="s">
        <v>78</v>
      </c>
      <c r="AY1102" s="240" t="s">
        <v>135</v>
      </c>
    </row>
    <row r="1103" s="12" customFormat="1">
      <c r="B1103" s="229"/>
      <c r="C1103" s="230"/>
      <c r="D1103" s="231" t="s">
        <v>144</v>
      </c>
      <c r="E1103" s="232" t="s">
        <v>1</v>
      </c>
      <c r="F1103" s="233" t="s">
        <v>532</v>
      </c>
      <c r="G1103" s="230"/>
      <c r="H1103" s="234">
        <v>4.7999999999999998</v>
      </c>
      <c r="I1103" s="235"/>
      <c r="J1103" s="230"/>
      <c r="K1103" s="230"/>
      <c r="L1103" s="236"/>
      <c r="M1103" s="237"/>
      <c r="N1103" s="238"/>
      <c r="O1103" s="238"/>
      <c r="P1103" s="238"/>
      <c r="Q1103" s="238"/>
      <c r="R1103" s="238"/>
      <c r="S1103" s="238"/>
      <c r="T1103" s="239"/>
      <c r="AT1103" s="240" t="s">
        <v>144</v>
      </c>
      <c r="AU1103" s="240" t="s">
        <v>84</v>
      </c>
      <c r="AV1103" s="12" t="s">
        <v>84</v>
      </c>
      <c r="AW1103" s="12" t="s">
        <v>146</v>
      </c>
      <c r="AX1103" s="12" t="s">
        <v>78</v>
      </c>
      <c r="AY1103" s="240" t="s">
        <v>135</v>
      </c>
    </row>
    <row r="1104" s="12" customFormat="1">
      <c r="B1104" s="229"/>
      <c r="C1104" s="230"/>
      <c r="D1104" s="231" t="s">
        <v>144</v>
      </c>
      <c r="E1104" s="232" t="s">
        <v>1</v>
      </c>
      <c r="F1104" s="233" t="s">
        <v>533</v>
      </c>
      <c r="G1104" s="230"/>
      <c r="H1104" s="234">
        <v>51.200000000000003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144</v>
      </c>
      <c r="AU1104" s="240" t="s">
        <v>84</v>
      </c>
      <c r="AV1104" s="12" t="s">
        <v>84</v>
      </c>
      <c r="AW1104" s="12" t="s">
        <v>146</v>
      </c>
      <c r="AX1104" s="12" t="s">
        <v>78</v>
      </c>
      <c r="AY1104" s="240" t="s">
        <v>135</v>
      </c>
    </row>
    <row r="1105" s="12" customFormat="1">
      <c r="B1105" s="229"/>
      <c r="C1105" s="230"/>
      <c r="D1105" s="231" t="s">
        <v>144</v>
      </c>
      <c r="E1105" s="232" t="s">
        <v>1</v>
      </c>
      <c r="F1105" s="233" t="s">
        <v>534</v>
      </c>
      <c r="G1105" s="230"/>
      <c r="H1105" s="234">
        <v>51.200000000000003</v>
      </c>
      <c r="I1105" s="235"/>
      <c r="J1105" s="230"/>
      <c r="K1105" s="230"/>
      <c r="L1105" s="236"/>
      <c r="M1105" s="237"/>
      <c r="N1105" s="238"/>
      <c r="O1105" s="238"/>
      <c r="P1105" s="238"/>
      <c r="Q1105" s="238"/>
      <c r="R1105" s="238"/>
      <c r="S1105" s="238"/>
      <c r="T1105" s="239"/>
      <c r="AT1105" s="240" t="s">
        <v>144</v>
      </c>
      <c r="AU1105" s="240" t="s">
        <v>84</v>
      </c>
      <c r="AV1105" s="12" t="s">
        <v>84</v>
      </c>
      <c r="AW1105" s="12" t="s">
        <v>146</v>
      </c>
      <c r="AX1105" s="12" t="s">
        <v>78</v>
      </c>
      <c r="AY1105" s="240" t="s">
        <v>135</v>
      </c>
    </row>
    <row r="1106" s="13" customFormat="1">
      <c r="B1106" s="241"/>
      <c r="C1106" s="242"/>
      <c r="D1106" s="231" t="s">
        <v>144</v>
      </c>
      <c r="E1106" s="243" t="s">
        <v>1</v>
      </c>
      <c r="F1106" s="244" t="s">
        <v>149</v>
      </c>
      <c r="G1106" s="242"/>
      <c r="H1106" s="245">
        <v>151.88364999999999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AT1106" s="251" t="s">
        <v>144</v>
      </c>
      <c r="AU1106" s="251" t="s">
        <v>84</v>
      </c>
      <c r="AV1106" s="13" t="s">
        <v>142</v>
      </c>
      <c r="AW1106" s="13" t="s">
        <v>146</v>
      </c>
      <c r="AX1106" s="13" t="s">
        <v>21</v>
      </c>
      <c r="AY1106" s="251" t="s">
        <v>135</v>
      </c>
    </row>
    <row r="1107" s="1" customFormat="1" ht="24" customHeight="1">
      <c r="B1107" s="37"/>
      <c r="C1107" s="216" t="s">
        <v>1378</v>
      </c>
      <c r="D1107" s="216" t="s">
        <v>137</v>
      </c>
      <c r="E1107" s="217" t="s">
        <v>1379</v>
      </c>
      <c r="F1107" s="218" t="s">
        <v>1380</v>
      </c>
      <c r="G1107" s="219" t="s">
        <v>263</v>
      </c>
      <c r="H1107" s="220">
        <v>40.399999999999999</v>
      </c>
      <c r="I1107" s="221"/>
      <c r="J1107" s="222">
        <f>ROUND(I1107*H1107,2)</f>
        <v>0</v>
      </c>
      <c r="K1107" s="218" t="s">
        <v>141</v>
      </c>
      <c r="L1107" s="42"/>
      <c r="M1107" s="223" t="s">
        <v>1</v>
      </c>
      <c r="N1107" s="224" t="s">
        <v>44</v>
      </c>
      <c r="O1107" s="85"/>
      <c r="P1107" s="225">
        <f>O1107*H1107</f>
        <v>0</v>
      </c>
      <c r="Q1107" s="225">
        <v>0.0072700000000000004</v>
      </c>
      <c r="R1107" s="225">
        <f>Q1107*H1107</f>
        <v>0.29370800000000002</v>
      </c>
      <c r="S1107" s="225">
        <v>0</v>
      </c>
      <c r="T1107" s="226">
        <f>S1107*H1107</f>
        <v>0</v>
      </c>
      <c r="AR1107" s="227" t="s">
        <v>227</v>
      </c>
      <c r="AT1107" s="227" t="s">
        <v>137</v>
      </c>
      <c r="AU1107" s="227" t="s">
        <v>84</v>
      </c>
      <c r="AY1107" s="16" t="s">
        <v>135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16" t="s">
        <v>84</v>
      </c>
      <c r="BK1107" s="228">
        <f>ROUND(I1107*H1107,2)</f>
        <v>0</v>
      </c>
      <c r="BL1107" s="16" t="s">
        <v>227</v>
      </c>
      <c r="BM1107" s="227" t="s">
        <v>1381</v>
      </c>
    </row>
    <row r="1108" s="12" customFormat="1">
      <c r="B1108" s="229"/>
      <c r="C1108" s="230"/>
      <c r="D1108" s="231" t="s">
        <v>144</v>
      </c>
      <c r="E1108" s="232" t="s">
        <v>1</v>
      </c>
      <c r="F1108" s="233" t="s">
        <v>1382</v>
      </c>
      <c r="G1108" s="230"/>
      <c r="H1108" s="234">
        <v>40.399999999999999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AT1108" s="240" t="s">
        <v>144</v>
      </c>
      <c r="AU1108" s="240" t="s">
        <v>84</v>
      </c>
      <c r="AV1108" s="12" t="s">
        <v>84</v>
      </c>
      <c r="AW1108" s="12" t="s">
        <v>146</v>
      </c>
      <c r="AX1108" s="12" t="s">
        <v>78</v>
      </c>
      <c r="AY1108" s="240" t="s">
        <v>135</v>
      </c>
    </row>
    <row r="1109" s="13" customFormat="1">
      <c r="B1109" s="241"/>
      <c r="C1109" s="242"/>
      <c r="D1109" s="231" t="s">
        <v>144</v>
      </c>
      <c r="E1109" s="243" t="s">
        <v>1</v>
      </c>
      <c r="F1109" s="244" t="s">
        <v>149</v>
      </c>
      <c r="G1109" s="242"/>
      <c r="H1109" s="245">
        <v>40.399999999999999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AT1109" s="251" t="s">
        <v>144</v>
      </c>
      <c r="AU1109" s="251" t="s">
        <v>84</v>
      </c>
      <c r="AV1109" s="13" t="s">
        <v>142</v>
      </c>
      <c r="AW1109" s="13" t="s">
        <v>146</v>
      </c>
      <c r="AX1109" s="13" t="s">
        <v>21</v>
      </c>
      <c r="AY1109" s="251" t="s">
        <v>135</v>
      </c>
    </row>
    <row r="1110" s="1" customFormat="1" ht="36" customHeight="1">
      <c r="B1110" s="37"/>
      <c r="C1110" s="216" t="s">
        <v>1383</v>
      </c>
      <c r="D1110" s="216" t="s">
        <v>137</v>
      </c>
      <c r="E1110" s="217" t="s">
        <v>1384</v>
      </c>
      <c r="F1110" s="218" t="s">
        <v>1385</v>
      </c>
      <c r="G1110" s="219" t="s">
        <v>263</v>
      </c>
      <c r="H1110" s="220">
        <v>40.399999999999999</v>
      </c>
      <c r="I1110" s="221"/>
      <c r="J1110" s="222">
        <f>ROUND(I1110*H1110,2)</f>
        <v>0</v>
      </c>
      <c r="K1110" s="218" t="s">
        <v>141</v>
      </c>
      <c r="L1110" s="42"/>
      <c r="M1110" s="223" t="s">
        <v>1</v>
      </c>
      <c r="N1110" s="224" t="s">
        <v>44</v>
      </c>
      <c r="O1110" s="85"/>
      <c r="P1110" s="225">
        <f>O1110*H1110</f>
        <v>0</v>
      </c>
      <c r="Q1110" s="225">
        <v>0.00048000000000000001</v>
      </c>
      <c r="R1110" s="225">
        <f>Q1110*H1110</f>
        <v>0.019392</v>
      </c>
      <c r="S1110" s="225">
        <v>0</v>
      </c>
      <c r="T1110" s="226">
        <f>S1110*H1110</f>
        <v>0</v>
      </c>
      <c r="AR1110" s="227" t="s">
        <v>227</v>
      </c>
      <c r="AT1110" s="227" t="s">
        <v>137</v>
      </c>
      <c r="AU1110" s="227" t="s">
        <v>84</v>
      </c>
      <c r="AY1110" s="16" t="s">
        <v>135</v>
      </c>
      <c r="BE1110" s="228">
        <f>IF(N1110="základní",J1110,0)</f>
        <v>0</v>
      </c>
      <c r="BF1110" s="228">
        <f>IF(N1110="snížená",J1110,0)</f>
        <v>0</v>
      </c>
      <c r="BG1110" s="228">
        <f>IF(N1110="zákl. přenesená",J1110,0)</f>
        <v>0</v>
      </c>
      <c r="BH1110" s="228">
        <f>IF(N1110="sníž. přenesená",J1110,0)</f>
        <v>0</v>
      </c>
      <c r="BI1110" s="228">
        <f>IF(N1110="nulová",J1110,0)</f>
        <v>0</v>
      </c>
      <c r="BJ1110" s="16" t="s">
        <v>84</v>
      </c>
      <c r="BK1110" s="228">
        <f>ROUND(I1110*H1110,2)</f>
        <v>0</v>
      </c>
      <c r="BL1110" s="16" t="s">
        <v>227</v>
      </c>
      <c r="BM1110" s="227" t="s">
        <v>1386</v>
      </c>
    </row>
    <row r="1111" s="12" customFormat="1">
      <c r="B1111" s="229"/>
      <c r="C1111" s="230"/>
      <c r="D1111" s="231" t="s">
        <v>144</v>
      </c>
      <c r="E1111" s="232" t="s">
        <v>1</v>
      </c>
      <c r="F1111" s="233" t="s">
        <v>1387</v>
      </c>
      <c r="G1111" s="230"/>
      <c r="H1111" s="234">
        <v>40.399999999999999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144</v>
      </c>
      <c r="AU1111" s="240" t="s">
        <v>84</v>
      </c>
      <c r="AV1111" s="12" t="s">
        <v>84</v>
      </c>
      <c r="AW1111" s="12" t="s">
        <v>146</v>
      </c>
      <c r="AX1111" s="12" t="s">
        <v>78</v>
      </c>
      <c r="AY1111" s="240" t="s">
        <v>135</v>
      </c>
    </row>
    <row r="1112" s="13" customFormat="1">
      <c r="B1112" s="241"/>
      <c r="C1112" s="242"/>
      <c r="D1112" s="231" t="s">
        <v>144</v>
      </c>
      <c r="E1112" s="243" t="s">
        <v>1</v>
      </c>
      <c r="F1112" s="244" t="s">
        <v>149</v>
      </c>
      <c r="G1112" s="242"/>
      <c r="H1112" s="245">
        <v>40.399999999999999</v>
      </c>
      <c r="I1112" s="246"/>
      <c r="J1112" s="242"/>
      <c r="K1112" s="242"/>
      <c r="L1112" s="247"/>
      <c r="M1112" s="248"/>
      <c r="N1112" s="249"/>
      <c r="O1112" s="249"/>
      <c r="P1112" s="249"/>
      <c r="Q1112" s="249"/>
      <c r="R1112" s="249"/>
      <c r="S1112" s="249"/>
      <c r="T1112" s="250"/>
      <c r="AT1112" s="251" t="s">
        <v>144</v>
      </c>
      <c r="AU1112" s="251" t="s">
        <v>84</v>
      </c>
      <c r="AV1112" s="13" t="s">
        <v>142</v>
      </c>
      <c r="AW1112" s="13" t="s">
        <v>146</v>
      </c>
      <c r="AX1112" s="13" t="s">
        <v>21</v>
      </c>
      <c r="AY1112" s="251" t="s">
        <v>135</v>
      </c>
    </row>
    <row r="1113" s="1" customFormat="1" ht="24" customHeight="1">
      <c r="B1113" s="37"/>
      <c r="C1113" s="216" t="s">
        <v>1388</v>
      </c>
      <c r="D1113" s="216" t="s">
        <v>137</v>
      </c>
      <c r="E1113" s="217" t="s">
        <v>1389</v>
      </c>
      <c r="F1113" s="218" t="s">
        <v>1390</v>
      </c>
      <c r="G1113" s="219" t="s">
        <v>194</v>
      </c>
      <c r="H1113" s="220">
        <v>1.5329999999999999</v>
      </c>
      <c r="I1113" s="221"/>
      <c r="J1113" s="222">
        <f>ROUND(I1113*H1113,2)</f>
        <v>0</v>
      </c>
      <c r="K1113" s="218" t="s">
        <v>1</v>
      </c>
      <c r="L1113" s="42"/>
      <c r="M1113" s="223" t="s">
        <v>1</v>
      </c>
      <c r="N1113" s="224" t="s">
        <v>44</v>
      </c>
      <c r="O1113" s="85"/>
      <c r="P1113" s="225">
        <f>O1113*H1113</f>
        <v>0</v>
      </c>
      <c r="Q1113" s="225">
        <v>0</v>
      </c>
      <c r="R1113" s="225">
        <f>Q1113*H1113</f>
        <v>0</v>
      </c>
      <c r="S1113" s="225">
        <v>0</v>
      </c>
      <c r="T1113" s="226">
        <f>S1113*H1113</f>
        <v>0</v>
      </c>
      <c r="AR1113" s="227" t="s">
        <v>227</v>
      </c>
      <c r="AT1113" s="227" t="s">
        <v>137</v>
      </c>
      <c r="AU1113" s="227" t="s">
        <v>84</v>
      </c>
      <c r="AY1113" s="16" t="s">
        <v>135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6" t="s">
        <v>84</v>
      </c>
      <c r="BK1113" s="228">
        <f>ROUND(I1113*H1113,2)</f>
        <v>0</v>
      </c>
      <c r="BL1113" s="16" t="s">
        <v>227</v>
      </c>
      <c r="BM1113" s="227" t="s">
        <v>1391</v>
      </c>
    </row>
    <row r="1114" s="11" customFormat="1" ht="22.8" customHeight="1">
      <c r="B1114" s="200"/>
      <c r="C1114" s="201"/>
      <c r="D1114" s="202" t="s">
        <v>77</v>
      </c>
      <c r="E1114" s="214" t="s">
        <v>1392</v>
      </c>
      <c r="F1114" s="214" t="s">
        <v>1393</v>
      </c>
      <c r="G1114" s="201"/>
      <c r="H1114" s="201"/>
      <c r="I1114" s="204"/>
      <c r="J1114" s="215">
        <f>BK1114</f>
        <v>0</v>
      </c>
      <c r="K1114" s="201"/>
      <c r="L1114" s="206"/>
      <c r="M1114" s="207"/>
      <c r="N1114" s="208"/>
      <c r="O1114" s="208"/>
      <c r="P1114" s="209">
        <f>SUM(P1115:P1243)</f>
        <v>0</v>
      </c>
      <c r="Q1114" s="208"/>
      <c r="R1114" s="209">
        <f>SUM(R1115:R1243)</f>
        <v>2.572384</v>
      </c>
      <c r="S1114" s="208"/>
      <c r="T1114" s="210">
        <f>SUM(T1115:T1243)</f>
        <v>6.3739230000000004</v>
      </c>
      <c r="AR1114" s="211" t="s">
        <v>84</v>
      </c>
      <c r="AT1114" s="212" t="s">
        <v>77</v>
      </c>
      <c r="AU1114" s="212" t="s">
        <v>21</v>
      </c>
      <c r="AY1114" s="211" t="s">
        <v>135</v>
      </c>
      <c r="BK1114" s="213">
        <f>SUM(BK1115:BK1243)</f>
        <v>0</v>
      </c>
    </row>
    <row r="1115" s="1" customFormat="1" ht="16.5" customHeight="1">
      <c r="B1115" s="37"/>
      <c r="C1115" s="216" t="s">
        <v>1394</v>
      </c>
      <c r="D1115" s="216" t="s">
        <v>137</v>
      </c>
      <c r="E1115" s="217" t="s">
        <v>1395</v>
      </c>
      <c r="F1115" s="218" t="s">
        <v>1396</v>
      </c>
      <c r="G1115" s="219" t="s">
        <v>263</v>
      </c>
      <c r="H1115" s="220">
        <v>32.537999999999997</v>
      </c>
      <c r="I1115" s="221"/>
      <c r="J1115" s="222">
        <f>ROUND(I1115*H1115,2)</f>
        <v>0</v>
      </c>
      <c r="K1115" s="218" t="s">
        <v>141</v>
      </c>
      <c r="L1115" s="42"/>
      <c r="M1115" s="223" t="s">
        <v>1</v>
      </c>
      <c r="N1115" s="224" t="s">
        <v>44</v>
      </c>
      <c r="O1115" s="85"/>
      <c r="P1115" s="225">
        <f>O1115*H1115</f>
        <v>0</v>
      </c>
      <c r="Q1115" s="225">
        <v>0</v>
      </c>
      <c r="R1115" s="225">
        <f>Q1115*H1115</f>
        <v>0</v>
      </c>
      <c r="S1115" s="225">
        <v>0</v>
      </c>
      <c r="T1115" s="226">
        <f>S1115*H1115</f>
        <v>0</v>
      </c>
      <c r="AR1115" s="227" t="s">
        <v>227</v>
      </c>
      <c r="AT1115" s="227" t="s">
        <v>137</v>
      </c>
      <c r="AU1115" s="227" t="s">
        <v>84</v>
      </c>
      <c r="AY1115" s="16" t="s">
        <v>135</v>
      </c>
      <c r="BE1115" s="228">
        <f>IF(N1115="základní",J1115,0)</f>
        <v>0</v>
      </c>
      <c r="BF1115" s="228">
        <f>IF(N1115="snížená",J1115,0)</f>
        <v>0</v>
      </c>
      <c r="BG1115" s="228">
        <f>IF(N1115="zákl. přenesená",J1115,0)</f>
        <v>0</v>
      </c>
      <c r="BH1115" s="228">
        <f>IF(N1115="sníž. přenesená",J1115,0)</f>
        <v>0</v>
      </c>
      <c r="BI1115" s="228">
        <f>IF(N1115="nulová",J1115,0)</f>
        <v>0</v>
      </c>
      <c r="BJ1115" s="16" t="s">
        <v>84</v>
      </c>
      <c r="BK1115" s="228">
        <f>ROUND(I1115*H1115,2)</f>
        <v>0</v>
      </c>
      <c r="BL1115" s="16" t="s">
        <v>227</v>
      </c>
      <c r="BM1115" s="227" t="s">
        <v>1397</v>
      </c>
    </row>
    <row r="1116" s="12" customFormat="1">
      <c r="B1116" s="229"/>
      <c r="C1116" s="230"/>
      <c r="D1116" s="231" t="s">
        <v>144</v>
      </c>
      <c r="E1116" s="232" t="s">
        <v>1</v>
      </c>
      <c r="F1116" s="233" t="s">
        <v>1398</v>
      </c>
      <c r="G1116" s="230"/>
      <c r="H1116" s="234">
        <v>28.800000000000001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AT1116" s="240" t="s">
        <v>144</v>
      </c>
      <c r="AU1116" s="240" t="s">
        <v>84</v>
      </c>
      <c r="AV1116" s="12" t="s">
        <v>84</v>
      </c>
      <c r="AW1116" s="12" t="s">
        <v>146</v>
      </c>
      <c r="AX1116" s="12" t="s">
        <v>78</v>
      </c>
      <c r="AY1116" s="240" t="s">
        <v>135</v>
      </c>
    </row>
    <row r="1117" s="12" customFormat="1">
      <c r="B1117" s="229"/>
      <c r="C1117" s="230"/>
      <c r="D1117" s="231" t="s">
        <v>144</v>
      </c>
      <c r="E1117" s="232" t="s">
        <v>1</v>
      </c>
      <c r="F1117" s="233" t="s">
        <v>1399</v>
      </c>
      <c r="G1117" s="230"/>
      <c r="H1117" s="234">
        <v>3.7384615384615398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144</v>
      </c>
      <c r="AU1117" s="240" t="s">
        <v>84</v>
      </c>
      <c r="AV1117" s="12" t="s">
        <v>84</v>
      </c>
      <c r="AW1117" s="12" t="s">
        <v>146</v>
      </c>
      <c r="AX1117" s="12" t="s">
        <v>78</v>
      </c>
      <c r="AY1117" s="240" t="s">
        <v>135</v>
      </c>
    </row>
    <row r="1118" s="13" customFormat="1">
      <c r="B1118" s="241"/>
      <c r="C1118" s="242"/>
      <c r="D1118" s="231" t="s">
        <v>144</v>
      </c>
      <c r="E1118" s="243" t="s">
        <v>1</v>
      </c>
      <c r="F1118" s="244" t="s">
        <v>149</v>
      </c>
      <c r="G1118" s="242"/>
      <c r="H1118" s="245">
        <v>32.538461538461497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AT1118" s="251" t="s">
        <v>144</v>
      </c>
      <c r="AU1118" s="251" t="s">
        <v>84</v>
      </c>
      <c r="AV1118" s="13" t="s">
        <v>142</v>
      </c>
      <c r="AW1118" s="13" t="s">
        <v>146</v>
      </c>
      <c r="AX1118" s="13" t="s">
        <v>21</v>
      </c>
      <c r="AY1118" s="251" t="s">
        <v>135</v>
      </c>
    </row>
    <row r="1119" s="1" customFormat="1" ht="16.5" customHeight="1">
      <c r="B1119" s="37"/>
      <c r="C1119" s="262" t="s">
        <v>1400</v>
      </c>
      <c r="D1119" s="262" t="s">
        <v>205</v>
      </c>
      <c r="E1119" s="263" t="s">
        <v>1401</v>
      </c>
      <c r="F1119" s="264" t="s">
        <v>1402</v>
      </c>
      <c r="G1119" s="265" t="s">
        <v>160</v>
      </c>
      <c r="H1119" s="266">
        <v>0.085999999999999993</v>
      </c>
      <c r="I1119" s="267"/>
      <c r="J1119" s="268">
        <f>ROUND(I1119*H1119,2)</f>
        <v>0</v>
      </c>
      <c r="K1119" s="264" t="s">
        <v>141</v>
      </c>
      <c r="L1119" s="269"/>
      <c r="M1119" s="270" t="s">
        <v>1</v>
      </c>
      <c r="N1119" s="271" t="s">
        <v>44</v>
      </c>
      <c r="O1119" s="85"/>
      <c r="P1119" s="225">
        <f>O1119*H1119</f>
        <v>0</v>
      </c>
      <c r="Q1119" s="225">
        <v>0.55000000000000004</v>
      </c>
      <c r="R1119" s="225">
        <f>Q1119*H1119</f>
        <v>0.047300000000000002</v>
      </c>
      <c r="S1119" s="225">
        <v>0</v>
      </c>
      <c r="T1119" s="226">
        <f>S1119*H1119</f>
        <v>0</v>
      </c>
      <c r="AR1119" s="227" t="s">
        <v>336</v>
      </c>
      <c r="AT1119" s="227" t="s">
        <v>205</v>
      </c>
      <c r="AU1119" s="227" t="s">
        <v>84</v>
      </c>
      <c r="AY1119" s="16" t="s">
        <v>135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6" t="s">
        <v>84</v>
      </c>
      <c r="BK1119" s="228">
        <f>ROUND(I1119*H1119,2)</f>
        <v>0</v>
      </c>
      <c r="BL1119" s="16" t="s">
        <v>227</v>
      </c>
      <c r="BM1119" s="227" t="s">
        <v>1403</v>
      </c>
    </row>
    <row r="1120" s="12" customFormat="1">
      <c r="B1120" s="229"/>
      <c r="C1120" s="230"/>
      <c r="D1120" s="231" t="s">
        <v>144</v>
      </c>
      <c r="E1120" s="232" t="s">
        <v>1</v>
      </c>
      <c r="F1120" s="233" t="s">
        <v>1404</v>
      </c>
      <c r="G1120" s="230"/>
      <c r="H1120" s="234">
        <v>0.069120000000000001</v>
      </c>
      <c r="I1120" s="235"/>
      <c r="J1120" s="230"/>
      <c r="K1120" s="230"/>
      <c r="L1120" s="236"/>
      <c r="M1120" s="237"/>
      <c r="N1120" s="238"/>
      <c r="O1120" s="238"/>
      <c r="P1120" s="238"/>
      <c r="Q1120" s="238"/>
      <c r="R1120" s="238"/>
      <c r="S1120" s="238"/>
      <c r="T1120" s="239"/>
      <c r="AT1120" s="240" t="s">
        <v>144</v>
      </c>
      <c r="AU1120" s="240" t="s">
        <v>84</v>
      </c>
      <c r="AV1120" s="12" t="s">
        <v>84</v>
      </c>
      <c r="AW1120" s="12" t="s">
        <v>146</v>
      </c>
      <c r="AX1120" s="12" t="s">
        <v>78</v>
      </c>
      <c r="AY1120" s="240" t="s">
        <v>135</v>
      </c>
    </row>
    <row r="1121" s="12" customFormat="1">
      <c r="B1121" s="229"/>
      <c r="C1121" s="230"/>
      <c r="D1121" s="231" t="s">
        <v>144</v>
      </c>
      <c r="E1121" s="232" t="s">
        <v>1</v>
      </c>
      <c r="F1121" s="233" t="s">
        <v>1405</v>
      </c>
      <c r="G1121" s="230"/>
      <c r="H1121" s="234">
        <v>0.0089723076923076892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AT1121" s="240" t="s">
        <v>144</v>
      </c>
      <c r="AU1121" s="240" t="s">
        <v>84</v>
      </c>
      <c r="AV1121" s="12" t="s">
        <v>84</v>
      </c>
      <c r="AW1121" s="12" t="s">
        <v>146</v>
      </c>
      <c r="AX1121" s="12" t="s">
        <v>78</v>
      </c>
      <c r="AY1121" s="240" t="s">
        <v>135</v>
      </c>
    </row>
    <row r="1122" s="13" customFormat="1">
      <c r="B1122" s="241"/>
      <c r="C1122" s="242"/>
      <c r="D1122" s="231" t="s">
        <v>144</v>
      </c>
      <c r="E1122" s="243" t="s">
        <v>1</v>
      </c>
      <c r="F1122" s="244" t="s">
        <v>149</v>
      </c>
      <c r="G1122" s="242"/>
      <c r="H1122" s="245">
        <v>0.078092307692307697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AT1122" s="251" t="s">
        <v>144</v>
      </c>
      <c r="AU1122" s="251" t="s">
        <v>84</v>
      </c>
      <c r="AV1122" s="13" t="s">
        <v>142</v>
      </c>
      <c r="AW1122" s="13" t="s">
        <v>146</v>
      </c>
      <c r="AX1122" s="13" t="s">
        <v>21</v>
      </c>
      <c r="AY1122" s="251" t="s">
        <v>135</v>
      </c>
    </row>
    <row r="1123" s="12" customFormat="1">
      <c r="B1123" s="229"/>
      <c r="C1123" s="230"/>
      <c r="D1123" s="231" t="s">
        <v>144</v>
      </c>
      <c r="E1123" s="230"/>
      <c r="F1123" s="233" t="s">
        <v>1406</v>
      </c>
      <c r="G1123" s="230"/>
      <c r="H1123" s="234">
        <v>0.085999999999999993</v>
      </c>
      <c r="I1123" s="235"/>
      <c r="J1123" s="230"/>
      <c r="K1123" s="230"/>
      <c r="L1123" s="236"/>
      <c r="M1123" s="237"/>
      <c r="N1123" s="238"/>
      <c r="O1123" s="238"/>
      <c r="P1123" s="238"/>
      <c r="Q1123" s="238"/>
      <c r="R1123" s="238"/>
      <c r="S1123" s="238"/>
      <c r="T1123" s="239"/>
      <c r="AT1123" s="240" t="s">
        <v>144</v>
      </c>
      <c r="AU1123" s="240" t="s">
        <v>84</v>
      </c>
      <c r="AV1123" s="12" t="s">
        <v>84</v>
      </c>
      <c r="AW1123" s="12" t="s">
        <v>4</v>
      </c>
      <c r="AX1123" s="12" t="s">
        <v>21</v>
      </c>
      <c r="AY1123" s="240" t="s">
        <v>135</v>
      </c>
    </row>
    <row r="1124" s="1" customFormat="1" ht="24" customHeight="1">
      <c r="B1124" s="37"/>
      <c r="C1124" s="216" t="s">
        <v>1407</v>
      </c>
      <c r="D1124" s="216" t="s">
        <v>137</v>
      </c>
      <c r="E1124" s="217" t="s">
        <v>1408</v>
      </c>
      <c r="F1124" s="218" t="s">
        <v>1409</v>
      </c>
      <c r="G1124" s="219" t="s">
        <v>259</v>
      </c>
      <c r="H1124" s="220">
        <v>200.291</v>
      </c>
      <c r="I1124" s="221"/>
      <c r="J1124" s="222">
        <f>ROUND(I1124*H1124,2)</f>
        <v>0</v>
      </c>
      <c r="K1124" s="218" t="s">
        <v>141</v>
      </c>
      <c r="L1124" s="42"/>
      <c r="M1124" s="223" t="s">
        <v>1</v>
      </c>
      <c r="N1124" s="224" t="s">
        <v>44</v>
      </c>
      <c r="O1124" s="85"/>
      <c r="P1124" s="225">
        <f>O1124*H1124</f>
        <v>0</v>
      </c>
      <c r="Q1124" s="225">
        <v>0</v>
      </c>
      <c r="R1124" s="225">
        <f>Q1124*H1124</f>
        <v>0</v>
      </c>
      <c r="S1124" s="225">
        <v>0.0030000000000000001</v>
      </c>
      <c r="T1124" s="226">
        <f>S1124*H1124</f>
        <v>0.60087299999999999</v>
      </c>
      <c r="AR1124" s="227" t="s">
        <v>227</v>
      </c>
      <c r="AT1124" s="227" t="s">
        <v>137</v>
      </c>
      <c r="AU1124" s="227" t="s">
        <v>84</v>
      </c>
      <c r="AY1124" s="16" t="s">
        <v>135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6" t="s">
        <v>84</v>
      </c>
      <c r="BK1124" s="228">
        <f>ROUND(I1124*H1124,2)</f>
        <v>0</v>
      </c>
      <c r="BL1124" s="16" t="s">
        <v>227</v>
      </c>
      <c r="BM1124" s="227" t="s">
        <v>1410</v>
      </c>
    </row>
    <row r="1125" s="12" customFormat="1">
      <c r="B1125" s="229"/>
      <c r="C1125" s="230"/>
      <c r="D1125" s="231" t="s">
        <v>144</v>
      </c>
      <c r="E1125" s="232" t="s">
        <v>1</v>
      </c>
      <c r="F1125" s="233" t="s">
        <v>1348</v>
      </c>
      <c r="G1125" s="230"/>
      <c r="H1125" s="234">
        <v>43.200000000000003</v>
      </c>
      <c r="I1125" s="235"/>
      <c r="J1125" s="230"/>
      <c r="K1125" s="230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144</v>
      </c>
      <c r="AU1125" s="240" t="s">
        <v>84</v>
      </c>
      <c r="AV1125" s="12" t="s">
        <v>84</v>
      </c>
      <c r="AW1125" s="12" t="s">
        <v>146</v>
      </c>
      <c r="AX1125" s="12" t="s">
        <v>78</v>
      </c>
      <c r="AY1125" s="240" t="s">
        <v>135</v>
      </c>
    </row>
    <row r="1126" s="12" customFormat="1">
      <c r="B1126" s="229"/>
      <c r="C1126" s="230"/>
      <c r="D1126" s="231" t="s">
        <v>144</v>
      </c>
      <c r="E1126" s="232" t="s">
        <v>1</v>
      </c>
      <c r="F1126" s="233" t="s">
        <v>1349</v>
      </c>
      <c r="G1126" s="230"/>
      <c r="H1126" s="234">
        <v>25.413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AT1126" s="240" t="s">
        <v>144</v>
      </c>
      <c r="AU1126" s="240" t="s">
        <v>84</v>
      </c>
      <c r="AV1126" s="12" t="s">
        <v>84</v>
      </c>
      <c r="AW1126" s="12" t="s">
        <v>146</v>
      </c>
      <c r="AX1126" s="12" t="s">
        <v>78</v>
      </c>
      <c r="AY1126" s="240" t="s">
        <v>135</v>
      </c>
    </row>
    <row r="1127" s="12" customFormat="1">
      <c r="B1127" s="229"/>
      <c r="C1127" s="230"/>
      <c r="D1127" s="231" t="s">
        <v>144</v>
      </c>
      <c r="E1127" s="232" t="s">
        <v>1</v>
      </c>
      <c r="F1127" s="233" t="s">
        <v>1350</v>
      </c>
      <c r="G1127" s="230"/>
      <c r="H1127" s="234">
        <v>31.626000000000001</v>
      </c>
      <c r="I1127" s="235"/>
      <c r="J1127" s="230"/>
      <c r="K1127" s="230"/>
      <c r="L1127" s="236"/>
      <c r="M1127" s="237"/>
      <c r="N1127" s="238"/>
      <c r="O1127" s="238"/>
      <c r="P1127" s="238"/>
      <c r="Q1127" s="238"/>
      <c r="R1127" s="238"/>
      <c r="S1127" s="238"/>
      <c r="T1127" s="239"/>
      <c r="AT1127" s="240" t="s">
        <v>144</v>
      </c>
      <c r="AU1127" s="240" t="s">
        <v>84</v>
      </c>
      <c r="AV1127" s="12" t="s">
        <v>84</v>
      </c>
      <c r="AW1127" s="12" t="s">
        <v>146</v>
      </c>
      <c r="AX1127" s="12" t="s">
        <v>78</v>
      </c>
      <c r="AY1127" s="240" t="s">
        <v>135</v>
      </c>
    </row>
    <row r="1128" s="12" customFormat="1">
      <c r="B1128" s="229"/>
      <c r="C1128" s="230"/>
      <c r="D1128" s="231" t="s">
        <v>144</v>
      </c>
      <c r="E1128" s="232" t="s">
        <v>1</v>
      </c>
      <c r="F1128" s="233" t="s">
        <v>1351</v>
      </c>
      <c r="G1128" s="230"/>
      <c r="H1128" s="234">
        <v>31.626000000000001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144</v>
      </c>
      <c r="AU1128" s="240" t="s">
        <v>84</v>
      </c>
      <c r="AV1128" s="12" t="s">
        <v>84</v>
      </c>
      <c r="AW1128" s="12" t="s">
        <v>146</v>
      </c>
      <c r="AX1128" s="12" t="s">
        <v>78</v>
      </c>
      <c r="AY1128" s="240" t="s">
        <v>135</v>
      </c>
    </row>
    <row r="1129" s="12" customFormat="1">
      <c r="B1129" s="229"/>
      <c r="C1129" s="230"/>
      <c r="D1129" s="231" t="s">
        <v>144</v>
      </c>
      <c r="E1129" s="232" t="s">
        <v>1</v>
      </c>
      <c r="F1129" s="233" t="s">
        <v>1352</v>
      </c>
      <c r="G1129" s="230"/>
      <c r="H1129" s="234">
        <v>28.425999999999998</v>
      </c>
      <c r="I1129" s="235"/>
      <c r="J1129" s="230"/>
      <c r="K1129" s="230"/>
      <c r="L1129" s="236"/>
      <c r="M1129" s="237"/>
      <c r="N1129" s="238"/>
      <c r="O1129" s="238"/>
      <c r="P1129" s="238"/>
      <c r="Q1129" s="238"/>
      <c r="R1129" s="238"/>
      <c r="S1129" s="238"/>
      <c r="T1129" s="239"/>
      <c r="AT1129" s="240" t="s">
        <v>144</v>
      </c>
      <c r="AU1129" s="240" t="s">
        <v>84</v>
      </c>
      <c r="AV1129" s="12" t="s">
        <v>84</v>
      </c>
      <c r="AW1129" s="12" t="s">
        <v>146</v>
      </c>
      <c r="AX1129" s="12" t="s">
        <v>78</v>
      </c>
      <c r="AY1129" s="240" t="s">
        <v>135</v>
      </c>
    </row>
    <row r="1130" s="12" customFormat="1">
      <c r="B1130" s="229"/>
      <c r="C1130" s="230"/>
      <c r="D1130" s="231" t="s">
        <v>144</v>
      </c>
      <c r="E1130" s="232" t="s">
        <v>1</v>
      </c>
      <c r="F1130" s="233" t="s">
        <v>1411</v>
      </c>
      <c r="G1130" s="230"/>
      <c r="H1130" s="234">
        <v>40</v>
      </c>
      <c r="I1130" s="235"/>
      <c r="J1130" s="230"/>
      <c r="K1130" s="230"/>
      <c r="L1130" s="236"/>
      <c r="M1130" s="237"/>
      <c r="N1130" s="238"/>
      <c r="O1130" s="238"/>
      <c r="P1130" s="238"/>
      <c r="Q1130" s="238"/>
      <c r="R1130" s="238"/>
      <c r="S1130" s="238"/>
      <c r="T1130" s="239"/>
      <c r="AT1130" s="240" t="s">
        <v>144</v>
      </c>
      <c r="AU1130" s="240" t="s">
        <v>84</v>
      </c>
      <c r="AV1130" s="12" t="s">
        <v>84</v>
      </c>
      <c r="AW1130" s="12" t="s">
        <v>146</v>
      </c>
      <c r="AX1130" s="12" t="s">
        <v>78</v>
      </c>
      <c r="AY1130" s="240" t="s">
        <v>135</v>
      </c>
    </row>
    <row r="1131" s="13" customFormat="1">
      <c r="B1131" s="241"/>
      <c r="C1131" s="242"/>
      <c r="D1131" s="231" t="s">
        <v>144</v>
      </c>
      <c r="E1131" s="243" t="s">
        <v>1</v>
      </c>
      <c r="F1131" s="244" t="s">
        <v>149</v>
      </c>
      <c r="G1131" s="242"/>
      <c r="H1131" s="245">
        <v>200.291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AT1131" s="251" t="s">
        <v>144</v>
      </c>
      <c r="AU1131" s="251" t="s">
        <v>84</v>
      </c>
      <c r="AV1131" s="13" t="s">
        <v>142</v>
      </c>
      <c r="AW1131" s="13" t="s">
        <v>146</v>
      </c>
      <c r="AX1131" s="13" t="s">
        <v>21</v>
      </c>
      <c r="AY1131" s="251" t="s">
        <v>135</v>
      </c>
    </row>
    <row r="1132" s="1" customFormat="1" ht="24" customHeight="1">
      <c r="B1132" s="37"/>
      <c r="C1132" s="216" t="s">
        <v>1412</v>
      </c>
      <c r="D1132" s="216" t="s">
        <v>137</v>
      </c>
      <c r="E1132" s="217" t="s">
        <v>1413</v>
      </c>
      <c r="F1132" s="218" t="s">
        <v>1414</v>
      </c>
      <c r="G1132" s="219" t="s">
        <v>140</v>
      </c>
      <c r="H1132" s="220">
        <v>184</v>
      </c>
      <c r="I1132" s="221"/>
      <c r="J1132" s="222">
        <f>ROUND(I1132*H1132,2)</f>
        <v>0</v>
      </c>
      <c r="K1132" s="218" t="s">
        <v>1</v>
      </c>
      <c r="L1132" s="42"/>
      <c r="M1132" s="223" t="s">
        <v>1</v>
      </c>
      <c r="N1132" s="224" t="s">
        <v>44</v>
      </c>
      <c r="O1132" s="85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AR1132" s="227" t="s">
        <v>227</v>
      </c>
      <c r="AT1132" s="227" t="s">
        <v>137</v>
      </c>
      <c r="AU1132" s="227" t="s">
        <v>84</v>
      </c>
      <c r="AY1132" s="16" t="s">
        <v>135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6" t="s">
        <v>84</v>
      </c>
      <c r="BK1132" s="228">
        <f>ROUND(I1132*H1132,2)</f>
        <v>0</v>
      </c>
      <c r="BL1132" s="16" t="s">
        <v>227</v>
      </c>
      <c r="BM1132" s="227" t="s">
        <v>1415</v>
      </c>
    </row>
    <row r="1133" s="12" customFormat="1">
      <c r="B1133" s="229"/>
      <c r="C1133" s="230"/>
      <c r="D1133" s="231" t="s">
        <v>144</v>
      </c>
      <c r="E1133" s="232" t="s">
        <v>1</v>
      </c>
      <c r="F1133" s="233" t="s">
        <v>1416</v>
      </c>
      <c r="G1133" s="230"/>
      <c r="H1133" s="234">
        <v>184</v>
      </c>
      <c r="I1133" s="235"/>
      <c r="J1133" s="230"/>
      <c r="K1133" s="230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144</v>
      </c>
      <c r="AU1133" s="240" t="s">
        <v>84</v>
      </c>
      <c r="AV1133" s="12" t="s">
        <v>84</v>
      </c>
      <c r="AW1133" s="12" t="s">
        <v>146</v>
      </c>
      <c r="AX1133" s="12" t="s">
        <v>78</v>
      </c>
      <c r="AY1133" s="240" t="s">
        <v>135</v>
      </c>
    </row>
    <row r="1134" s="13" customFormat="1">
      <c r="B1134" s="241"/>
      <c r="C1134" s="242"/>
      <c r="D1134" s="231" t="s">
        <v>144</v>
      </c>
      <c r="E1134" s="243" t="s">
        <v>1</v>
      </c>
      <c r="F1134" s="244" t="s">
        <v>149</v>
      </c>
      <c r="G1134" s="242"/>
      <c r="H1134" s="245">
        <v>184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AT1134" s="251" t="s">
        <v>144</v>
      </c>
      <c r="AU1134" s="251" t="s">
        <v>84</v>
      </c>
      <c r="AV1134" s="13" t="s">
        <v>142</v>
      </c>
      <c r="AW1134" s="13" t="s">
        <v>146</v>
      </c>
      <c r="AX1134" s="13" t="s">
        <v>21</v>
      </c>
      <c r="AY1134" s="251" t="s">
        <v>135</v>
      </c>
    </row>
    <row r="1135" s="1" customFormat="1" ht="36" customHeight="1">
      <c r="B1135" s="37"/>
      <c r="C1135" s="216" t="s">
        <v>1417</v>
      </c>
      <c r="D1135" s="216" t="s">
        <v>137</v>
      </c>
      <c r="E1135" s="217" t="s">
        <v>1418</v>
      </c>
      <c r="F1135" s="218" t="s">
        <v>1419</v>
      </c>
      <c r="G1135" s="219" t="s">
        <v>140</v>
      </c>
      <c r="H1135" s="220">
        <v>184</v>
      </c>
      <c r="I1135" s="221"/>
      <c r="J1135" s="222">
        <f>ROUND(I1135*H1135,2)</f>
        <v>0</v>
      </c>
      <c r="K1135" s="218" t="s">
        <v>1</v>
      </c>
      <c r="L1135" s="42"/>
      <c r="M1135" s="223" t="s">
        <v>1</v>
      </c>
      <c r="N1135" s="224" t="s">
        <v>44</v>
      </c>
      <c r="O1135" s="85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AR1135" s="227" t="s">
        <v>227</v>
      </c>
      <c r="AT1135" s="227" t="s">
        <v>137</v>
      </c>
      <c r="AU1135" s="227" t="s">
        <v>84</v>
      </c>
      <c r="AY1135" s="16" t="s">
        <v>135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6" t="s">
        <v>84</v>
      </c>
      <c r="BK1135" s="228">
        <f>ROUND(I1135*H1135,2)</f>
        <v>0</v>
      </c>
      <c r="BL1135" s="16" t="s">
        <v>227</v>
      </c>
      <c r="BM1135" s="227" t="s">
        <v>1420</v>
      </c>
    </row>
    <row r="1136" s="12" customFormat="1">
      <c r="B1136" s="229"/>
      <c r="C1136" s="230"/>
      <c r="D1136" s="231" t="s">
        <v>144</v>
      </c>
      <c r="E1136" s="232" t="s">
        <v>1</v>
      </c>
      <c r="F1136" s="233" t="s">
        <v>1421</v>
      </c>
      <c r="G1136" s="230"/>
      <c r="H1136" s="234">
        <v>184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AT1136" s="240" t="s">
        <v>144</v>
      </c>
      <c r="AU1136" s="240" t="s">
        <v>84</v>
      </c>
      <c r="AV1136" s="12" t="s">
        <v>84</v>
      </c>
      <c r="AW1136" s="12" t="s">
        <v>146</v>
      </c>
      <c r="AX1136" s="12" t="s">
        <v>78</v>
      </c>
      <c r="AY1136" s="240" t="s">
        <v>135</v>
      </c>
    </row>
    <row r="1137" s="13" customFormat="1">
      <c r="B1137" s="241"/>
      <c r="C1137" s="242"/>
      <c r="D1137" s="231" t="s">
        <v>144</v>
      </c>
      <c r="E1137" s="243" t="s">
        <v>1</v>
      </c>
      <c r="F1137" s="244" t="s">
        <v>149</v>
      </c>
      <c r="G1137" s="242"/>
      <c r="H1137" s="245">
        <v>184</v>
      </c>
      <c r="I1137" s="246"/>
      <c r="J1137" s="242"/>
      <c r="K1137" s="242"/>
      <c r="L1137" s="247"/>
      <c r="M1137" s="248"/>
      <c r="N1137" s="249"/>
      <c r="O1137" s="249"/>
      <c r="P1137" s="249"/>
      <c r="Q1137" s="249"/>
      <c r="R1137" s="249"/>
      <c r="S1137" s="249"/>
      <c r="T1137" s="250"/>
      <c r="AT1137" s="251" t="s">
        <v>144</v>
      </c>
      <c r="AU1137" s="251" t="s">
        <v>84</v>
      </c>
      <c r="AV1137" s="13" t="s">
        <v>142</v>
      </c>
      <c r="AW1137" s="13" t="s">
        <v>146</v>
      </c>
      <c r="AX1137" s="13" t="s">
        <v>21</v>
      </c>
      <c r="AY1137" s="251" t="s">
        <v>135</v>
      </c>
    </row>
    <row r="1138" s="1" customFormat="1" ht="48" customHeight="1">
      <c r="B1138" s="37"/>
      <c r="C1138" s="216" t="s">
        <v>1422</v>
      </c>
      <c r="D1138" s="216" t="s">
        <v>137</v>
      </c>
      <c r="E1138" s="217" t="s">
        <v>1423</v>
      </c>
      <c r="F1138" s="218" t="s">
        <v>1424</v>
      </c>
      <c r="G1138" s="219" t="s">
        <v>259</v>
      </c>
      <c r="H1138" s="220">
        <v>195</v>
      </c>
      <c r="I1138" s="221"/>
      <c r="J1138" s="222">
        <f>ROUND(I1138*H1138,2)</f>
        <v>0</v>
      </c>
      <c r="K1138" s="218" t="s">
        <v>141</v>
      </c>
      <c r="L1138" s="42"/>
      <c r="M1138" s="223" t="s">
        <v>1</v>
      </c>
      <c r="N1138" s="224" t="s">
        <v>44</v>
      </c>
      <c r="O1138" s="85"/>
      <c r="P1138" s="225">
        <f>O1138*H1138</f>
        <v>0</v>
      </c>
      <c r="Q1138" s="225">
        <v>0</v>
      </c>
      <c r="R1138" s="225">
        <f>Q1138*H1138</f>
        <v>0</v>
      </c>
      <c r="S1138" s="225">
        <v>0.012500000000000001</v>
      </c>
      <c r="T1138" s="226">
        <f>S1138*H1138</f>
        <v>2.4375</v>
      </c>
      <c r="AR1138" s="227" t="s">
        <v>227</v>
      </c>
      <c r="AT1138" s="227" t="s">
        <v>137</v>
      </c>
      <c r="AU1138" s="227" t="s">
        <v>84</v>
      </c>
      <c r="AY1138" s="16" t="s">
        <v>135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6" t="s">
        <v>84</v>
      </c>
      <c r="BK1138" s="228">
        <f>ROUND(I1138*H1138,2)</f>
        <v>0</v>
      </c>
      <c r="BL1138" s="16" t="s">
        <v>227</v>
      </c>
      <c r="BM1138" s="227" t="s">
        <v>1425</v>
      </c>
    </row>
    <row r="1139" s="12" customFormat="1">
      <c r="B1139" s="229"/>
      <c r="C1139" s="230"/>
      <c r="D1139" s="231" t="s">
        <v>144</v>
      </c>
      <c r="E1139" s="232" t="s">
        <v>1</v>
      </c>
      <c r="F1139" s="233" t="s">
        <v>1426</v>
      </c>
      <c r="G1139" s="230"/>
      <c r="H1139" s="234">
        <v>54</v>
      </c>
      <c r="I1139" s="235"/>
      <c r="J1139" s="230"/>
      <c r="K1139" s="230"/>
      <c r="L1139" s="236"/>
      <c r="M1139" s="237"/>
      <c r="N1139" s="238"/>
      <c r="O1139" s="238"/>
      <c r="P1139" s="238"/>
      <c r="Q1139" s="238"/>
      <c r="R1139" s="238"/>
      <c r="S1139" s="238"/>
      <c r="T1139" s="239"/>
      <c r="AT1139" s="240" t="s">
        <v>144</v>
      </c>
      <c r="AU1139" s="240" t="s">
        <v>84</v>
      </c>
      <c r="AV1139" s="12" t="s">
        <v>84</v>
      </c>
      <c r="AW1139" s="12" t="s">
        <v>146</v>
      </c>
      <c r="AX1139" s="12" t="s">
        <v>78</v>
      </c>
      <c r="AY1139" s="240" t="s">
        <v>135</v>
      </c>
    </row>
    <row r="1140" s="12" customFormat="1">
      <c r="B1140" s="229"/>
      <c r="C1140" s="230"/>
      <c r="D1140" s="231" t="s">
        <v>144</v>
      </c>
      <c r="E1140" s="232" t="s">
        <v>1</v>
      </c>
      <c r="F1140" s="233" t="s">
        <v>1427</v>
      </c>
      <c r="G1140" s="230"/>
      <c r="H1140" s="234">
        <v>7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AT1140" s="240" t="s">
        <v>144</v>
      </c>
      <c r="AU1140" s="240" t="s">
        <v>84</v>
      </c>
      <c r="AV1140" s="12" t="s">
        <v>84</v>
      </c>
      <c r="AW1140" s="12" t="s">
        <v>146</v>
      </c>
      <c r="AX1140" s="12" t="s">
        <v>78</v>
      </c>
      <c r="AY1140" s="240" t="s">
        <v>135</v>
      </c>
    </row>
    <row r="1141" s="12" customFormat="1">
      <c r="B1141" s="229"/>
      <c r="C1141" s="230"/>
      <c r="D1141" s="231" t="s">
        <v>144</v>
      </c>
      <c r="E1141" s="232" t="s">
        <v>1</v>
      </c>
      <c r="F1141" s="233" t="s">
        <v>1428</v>
      </c>
      <c r="G1141" s="230"/>
      <c r="H1141" s="234">
        <v>6</v>
      </c>
      <c r="I1141" s="235"/>
      <c r="J1141" s="230"/>
      <c r="K1141" s="230"/>
      <c r="L1141" s="236"/>
      <c r="M1141" s="237"/>
      <c r="N1141" s="238"/>
      <c r="O1141" s="238"/>
      <c r="P1141" s="238"/>
      <c r="Q1141" s="238"/>
      <c r="R1141" s="238"/>
      <c r="S1141" s="238"/>
      <c r="T1141" s="239"/>
      <c r="AT1141" s="240" t="s">
        <v>144</v>
      </c>
      <c r="AU1141" s="240" t="s">
        <v>84</v>
      </c>
      <c r="AV1141" s="12" t="s">
        <v>84</v>
      </c>
      <c r="AW1141" s="12" t="s">
        <v>146</v>
      </c>
      <c r="AX1141" s="12" t="s">
        <v>78</v>
      </c>
      <c r="AY1141" s="240" t="s">
        <v>135</v>
      </c>
    </row>
    <row r="1142" s="12" customFormat="1">
      <c r="B1142" s="229"/>
      <c r="C1142" s="230"/>
      <c r="D1142" s="231" t="s">
        <v>144</v>
      </c>
      <c r="E1142" s="232" t="s">
        <v>1</v>
      </c>
      <c r="F1142" s="233" t="s">
        <v>1429</v>
      </c>
      <c r="G1142" s="230"/>
      <c r="H1142" s="234">
        <v>64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AT1142" s="240" t="s">
        <v>144</v>
      </c>
      <c r="AU1142" s="240" t="s">
        <v>84</v>
      </c>
      <c r="AV1142" s="12" t="s">
        <v>84</v>
      </c>
      <c r="AW1142" s="12" t="s">
        <v>146</v>
      </c>
      <c r="AX1142" s="12" t="s">
        <v>78</v>
      </c>
      <c r="AY1142" s="240" t="s">
        <v>135</v>
      </c>
    </row>
    <row r="1143" s="12" customFormat="1">
      <c r="B1143" s="229"/>
      <c r="C1143" s="230"/>
      <c r="D1143" s="231" t="s">
        <v>144</v>
      </c>
      <c r="E1143" s="232" t="s">
        <v>1</v>
      </c>
      <c r="F1143" s="233" t="s">
        <v>1430</v>
      </c>
      <c r="G1143" s="230"/>
      <c r="H1143" s="234">
        <v>64</v>
      </c>
      <c r="I1143" s="235"/>
      <c r="J1143" s="230"/>
      <c r="K1143" s="230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144</v>
      </c>
      <c r="AU1143" s="240" t="s">
        <v>84</v>
      </c>
      <c r="AV1143" s="12" t="s">
        <v>84</v>
      </c>
      <c r="AW1143" s="12" t="s">
        <v>146</v>
      </c>
      <c r="AX1143" s="12" t="s">
        <v>78</v>
      </c>
      <c r="AY1143" s="240" t="s">
        <v>135</v>
      </c>
    </row>
    <row r="1144" s="13" customFormat="1">
      <c r="B1144" s="241"/>
      <c r="C1144" s="242"/>
      <c r="D1144" s="231" t="s">
        <v>144</v>
      </c>
      <c r="E1144" s="243" t="s">
        <v>1</v>
      </c>
      <c r="F1144" s="244" t="s">
        <v>149</v>
      </c>
      <c r="G1144" s="242"/>
      <c r="H1144" s="245">
        <v>195</v>
      </c>
      <c r="I1144" s="246"/>
      <c r="J1144" s="242"/>
      <c r="K1144" s="242"/>
      <c r="L1144" s="247"/>
      <c r="M1144" s="248"/>
      <c r="N1144" s="249"/>
      <c r="O1144" s="249"/>
      <c r="P1144" s="249"/>
      <c r="Q1144" s="249"/>
      <c r="R1144" s="249"/>
      <c r="S1144" s="249"/>
      <c r="T1144" s="250"/>
      <c r="AT1144" s="251" t="s">
        <v>144</v>
      </c>
      <c r="AU1144" s="251" t="s">
        <v>84</v>
      </c>
      <c r="AV1144" s="13" t="s">
        <v>142</v>
      </c>
      <c r="AW1144" s="13" t="s">
        <v>146</v>
      </c>
      <c r="AX1144" s="13" t="s">
        <v>21</v>
      </c>
      <c r="AY1144" s="251" t="s">
        <v>135</v>
      </c>
    </row>
    <row r="1145" s="1" customFormat="1" ht="48" customHeight="1">
      <c r="B1145" s="37"/>
      <c r="C1145" s="216" t="s">
        <v>1431</v>
      </c>
      <c r="D1145" s="216" t="s">
        <v>137</v>
      </c>
      <c r="E1145" s="217" t="s">
        <v>1432</v>
      </c>
      <c r="F1145" s="218" t="s">
        <v>1433</v>
      </c>
      <c r="G1145" s="219" t="s">
        <v>259</v>
      </c>
      <c r="H1145" s="220">
        <v>18</v>
      </c>
      <c r="I1145" s="221"/>
      <c r="J1145" s="222">
        <f>ROUND(I1145*H1145,2)</f>
        <v>0</v>
      </c>
      <c r="K1145" s="218" t="s">
        <v>141</v>
      </c>
      <c r="L1145" s="42"/>
      <c r="M1145" s="223" t="s">
        <v>1</v>
      </c>
      <c r="N1145" s="224" t="s">
        <v>44</v>
      </c>
      <c r="O1145" s="85"/>
      <c r="P1145" s="225">
        <f>O1145*H1145</f>
        <v>0</v>
      </c>
      <c r="Q1145" s="225">
        <v>0</v>
      </c>
      <c r="R1145" s="225">
        <f>Q1145*H1145</f>
        <v>0</v>
      </c>
      <c r="S1145" s="225">
        <v>0.017000000000000001</v>
      </c>
      <c r="T1145" s="226">
        <f>S1145*H1145</f>
        <v>0.30600000000000005</v>
      </c>
      <c r="AR1145" s="227" t="s">
        <v>227</v>
      </c>
      <c r="AT1145" s="227" t="s">
        <v>137</v>
      </c>
      <c r="AU1145" s="227" t="s">
        <v>84</v>
      </c>
      <c r="AY1145" s="16" t="s">
        <v>135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6" t="s">
        <v>84</v>
      </c>
      <c r="BK1145" s="228">
        <f>ROUND(I1145*H1145,2)</f>
        <v>0</v>
      </c>
      <c r="BL1145" s="16" t="s">
        <v>227</v>
      </c>
      <c r="BM1145" s="227" t="s">
        <v>1434</v>
      </c>
    </row>
    <row r="1146" s="12" customFormat="1">
      <c r="B1146" s="229"/>
      <c r="C1146" s="230"/>
      <c r="D1146" s="231" t="s">
        <v>144</v>
      </c>
      <c r="E1146" s="232" t="s">
        <v>1</v>
      </c>
      <c r="F1146" s="233" t="s">
        <v>1435</v>
      </c>
      <c r="G1146" s="230"/>
      <c r="H1146" s="234">
        <v>18</v>
      </c>
      <c r="I1146" s="235"/>
      <c r="J1146" s="230"/>
      <c r="K1146" s="230"/>
      <c r="L1146" s="236"/>
      <c r="M1146" s="237"/>
      <c r="N1146" s="238"/>
      <c r="O1146" s="238"/>
      <c r="P1146" s="238"/>
      <c r="Q1146" s="238"/>
      <c r="R1146" s="238"/>
      <c r="S1146" s="238"/>
      <c r="T1146" s="239"/>
      <c r="AT1146" s="240" t="s">
        <v>144</v>
      </c>
      <c r="AU1146" s="240" t="s">
        <v>84</v>
      </c>
      <c r="AV1146" s="12" t="s">
        <v>84</v>
      </c>
      <c r="AW1146" s="12" t="s">
        <v>146</v>
      </c>
      <c r="AX1146" s="12" t="s">
        <v>78</v>
      </c>
      <c r="AY1146" s="240" t="s">
        <v>135</v>
      </c>
    </row>
    <row r="1147" s="13" customFormat="1">
      <c r="B1147" s="241"/>
      <c r="C1147" s="242"/>
      <c r="D1147" s="231" t="s">
        <v>144</v>
      </c>
      <c r="E1147" s="243" t="s">
        <v>1</v>
      </c>
      <c r="F1147" s="244" t="s">
        <v>149</v>
      </c>
      <c r="G1147" s="242"/>
      <c r="H1147" s="245">
        <v>18</v>
      </c>
      <c r="I1147" s="246"/>
      <c r="J1147" s="242"/>
      <c r="K1147" s="242"/>
      <c r="L1147" s="247"/>
      <c r="M1147" s="248"/>
      <c r="N1147" s="249"/>
      <c r="O1147" s="249"/>
      <c r="P1147" s="249"/>
      <c r="Q1147" s="249"/>
      <c r="R1147" s="249"/>
      <c r="S1147" s="249"/>
      <c r="T1147" s="250"/>
      <c r="AT1147" s="251" t="s">
        <v>144</v>
      </c>
      <c r="AU1147" s="251" t="s">
        <v>84</v>
      </c>
      <c r="AV1147" s="13" t="s">
        <v>142</v>
      </c>
      <c r="AW1147" s="13" t="s">
        <v>146</v>
      </c>
      <c r="AX1147" s="13" t="s">
        <v>21</v>
      </c>
      <c r="AY1147" s="251" t="s">
        <v>135</v>
      </c>
    </row>
    <row r="1148" s="1" customFormat="1" ht="48" customHeight="1">
      <c r="B1148" s="37"/>
      <c r="C1148" s="216" t="s">
        <v>1436</v>
      </c>
      <c r="D1148" s="216" t="s">
        <v>137</v>
      </c>
      <c r="E1148" s="217" t="s">
        <v>1437</v>
      </c>
      <c r="F1148" s="218" t="s">
        <v>1433</v>
      </c>
      <c r="G1148" s="219" t="s">
        <v>259</v>
      </c>
      <c r="H1148" s="220">
        <v>138</v>
      </c>
      <c r="I1148" s="221"/>
      <c r="J1148" s="222">
        <f>ROUND(I1148*H1148,2)</f>
        <v>0</v>
      </c>
      <c r="K1148" s="218" t="s">
        <v>1</v>
      </c>
      <c r="L1148" s="42"/>
      <c r="M1148" s="223" t="s">
        <v>1</v>
      </c>
      <c r="N1148" s="224" t="s">
        <v>44</v>
      </c>
      <c r="O1148" s="85"/>
      <c r="P1148" s="225">
        <f>O1148*H1148</f>
        <v>0</v>
      </c>
      <c r="Q1148" s="225">
        <v>0</v>
      </c>
      <c r="R1148" s="225">
        <f>Q1148*H1148</f>
        <v>0</v>
      </c>
      <c r="S1148" s="225">
        <v>0.017000000000000001</v>
      </c>
      <c r="T1148" s="226">
        <f>S1148*H1148</f>
        <v>2.3460000000000001</v>
      </c>
      <c r="AR1148" s="227" t="s">
        <v>227</v>
      </c>
      <c r="AT1148" s="227" t="s">
        <v>137</v>
      </c>
      <c r="AU1148" s="227" t="s">
        <v>84</v>
      </c>
      <c r="AY1148" s="16" t="s">
        <v>135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6" t="s">
        <v>84</v>
      </c>
      <c r="BK1148" s="228">
        <f>ROUND(I1148*H1148,2)</f>
        <v>0</v>
      </c>
      <c r="BL1148" s="16" t="s">
        <v>227</v>
      </c>
      <c r="BM1148" s="227" t="s">
        <v>1438</v>
      </c>
    </row>
    <row r="1149" s="12" customFormat="1">
      <c r="B1149" s="229"/>
      <c r="C1149" s="230"/>
      <c r="D1149" s="231" t="s">
        <v>144</v>
      </c>
      <c r="E1149" s="232" t="s">
        <v>1</v>
      </c>
      <c r="F1149" s="233" t="s">
        <v>1439</v>
      </c>
      <c r="G1149" s="230"/>
      <c r="H1149" s="234">
        <v>69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AT1149" s="240" t="s">
        <v>144</v>
      </c>
      <c r="AU1149" s="240" t="s">
        <v>84</v>
      </c>
      <c r="AV1149" s="12" t="s">
        <v>84</v>
      </c>
      <c r="AW1149" s="12" t="s">
        <v>146</v>
      </c>
      <c r="AX1149" s="12" t="s">
        <v>78</v>
      </c>
      <c r="AY1149" s="240" t="s">
        <v>135</v>
      </c>
    </row>
    <row r="1150" s="12" customFormat="1">
      <c r="B1150" s="229"/>
      <c r="C1150" s="230"/>
      <c r="D1150" s="231" t="s">
        <v>144</v>
      </c>
      <c r="E1150" s="232" t="s">
        <v>1</v>
      </c>
      <c r="F1150" s="233" t="s">
        <v>1440</v>
      </c>
      <c r="G1150" s="230"/>
      <c r="H1150" s="234">
        <v>69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AT1150" s="240" t="s">
        <v>144</v>
      </c>
      <c r="AU1150" s="240" t="s">
        <v>84</v>
      </c>
      <c r="AV1150" s="12" t="s">
        <v>84</v>
      </c>
      <c r="AW1150" s="12" t="s">
        <v>146</v>
      </c>
      <c r="AX1150" s="12" t="s">
        <v>78</v>
      </c>
      <c r="AY1150" s="240" t="s">
        <v>135</v>
      </c>
    </row>
    <row r="1151" s="13" customFormat="1">
      <c r="B1151" s="241"/>
      <c r="C1151" s="242"/>
      <c r="D1151" s="231" t="s">
        <v>144</v>
      </c>
      <c r="E1151" s="243" t="s">
        <v>1</v>
      </c>
      <c r="F1151" s="244" t="s">
        <v>149</v>
      </c>
      <c r="G1151" s="242"/>
      <c r="H1151" s="245">
        <v>138</v>
      </c>
      <c r="I1151" s="246"/>
      <c r="J1151" s="242"/>
      <c r="K1151" s="242"/>
      <c r="L1151" s="247"/>
      <c r="M1151" s="248"/>
      <c r="N1151" s="249"/>
      <c r="O1151" s="249"/>
      <c r="P1151" s="249"/>
      <c r="Q1151" s="249"/>
      <c r="R1151" s="249"/>
      <c r="S1151" s="249"/>
      <c r="T1151" s="250"/>
      <c r="AT1151" s="251" t="s">
        <v>144</v>
      </c>
      <c r="AU1151" s="251" t="s">
        <v>84</v>
      </c>
      <c r="AV1151" s="13" t="s">
        <v>142</v>
      </c>
      <c r="AW1151" s="13" t="s">
        <v>146</v>
      </c>
      <c r="AX1151" s="13" t="s">
        <v>21</v>
      </c>
      <c r="AY1151" s="251" t="s">
        <v>135</v>
      </c>
    </row>
    <row r="1152" s="1" customFormat="1" ht="48" customHeight="1">
      <c r="B1152" s="37"/>
      <c r="C1152" s="216" t="s">
        <v>1441</v>
      </c>
      <c r="D1152" s="216" t="s">
        <v>137</v>
      </c>
      <c r="E1152" s="217" t="s">
        <v>1442</v>
      </c>
      <c r="F1152" s="218" t="s">
        <v>1443</v>
      </c>
      <c r="G1152" s="219" t="s">
        <v>259</v>
      </c>
      <c r="H1152" s="220">
        <v>17</v>
      </c>
      <c r="I1152" s="221"/>
      <c r="J1152" s="222">
        <f>ROUND(I1152*H1152,2)</f>
        <v>0</v>
      </c>
      <c r="K1152" s="218" t="s">
        <v>141</v>
      </c>
      <c r="L1152" s="42"/>
      <c r="M1152" s="223" t="s">
        <v>1</v>
      </c>
      <c r="N1152" s="224" t="s">
        <v>44</v>
      </c>
      <c r="O1152" s="85"/>
      <c r="P1152" s="225">
        <f>O1152*H1152</f>
        <v>0</v>
      </c>
      <c r="Q1152" s="225">
        <v>0</v>
      </c>
      <c r="R1152" s="225">
        <f>Q1152*H1152</f>
        <v>0</v>
      </c>
      <c r="S1152" s="225">
        <v>0.024</v>
      </c>
      <c r="T1152" s="226">
        <f>S1152*H1152</f>
        <v>0.40800000000000003</v>
      </c>
      <c r="AR1152" s="227" t="s">
        <v>227</v>
      </c>
      <c r="AT1152" s="227" t="s">
        <v>137</v>
      </c>
      <c r="AU1152" s="227" t="s">
        <v>84</v>
      </c>
      <c r="AY1152" s="16" t="s">
        <v>135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6" t="s">
        <v>84</v>
      </c>
      <c r="BK1152" s="228">
        <f>ROUND(I1152*H1152,2)</f>
        <v>0</v>
      </c>
      <c r="BL1152" s="16" t="s">
        <v>227</v>
      </c>
      <c r="BM1152" s="227" t="s">
        <v>1444</v>
      </c>
    </row>
    <row r="1153" s="12" customFormat="1">
      <c r="B1153" s="229"/>
      <c r="C1153" s="230"/>
      <c r="D1153" s="231" t="s">
        <v>144</v>
      </c>
      <c r="E1153" s="232" t="s">
        <v>1</v>
      </c>
      <c r="F1153" s="233" t="s">
        <v>1445</v>
      </c>
      <c r="G1153" s="230"/>
      <c r="H1153" s="234">
        <v>6</v>
      </c>
      <c r="I1153" s="235"/>
      <c r="J1153" s="230"/>
      <c r="K1153" s="230"/>
      <c r="L1153" s="236"/>
      <c r="M1153" s="237"/>
      <c r="N1153" s="238"/>
      <c r="O1153" s="238"/>
      <c r="P1153" s="238"/>
      <c r="Q1153" s="238"/>
      <c r="R1153" s="238"/>
      <c r="S1153" s="238"/>
      <c r="T1153" s="239"/>
      <c r="AT1153" s="240" t="s">
        <v>144</v>
      </c>
      <c r="AU1153" s="240" t="s">
        <v>84</v>
      </c>
      <c r="AV1153" s="12" t="s">
        <v>84</v>
      </c>
      <c r="AW1153" s="12" t="s">
        <v>146</v>
      </c>
      <c r="AX1153" s="12" t="s">
        <v>78</v>
      </c>
      <c r="AY1153" s="240" t="s">
        <v>135</v>
      </c>
    </row>
    <row r="1154" s="12" customFormat="1">
      <c r="B1154" s="229"/>
      <c r="C1154" s="230"/>
      <c r="D1154" s="231" t="s">
        <v>144</v>
      </c>
      <c r="E1154" s="232" t="s">
        <v>1</v>
      </c>
      <c r="F1154" s="233" t="s">
        <v>1446</v>
      </c>
      <c r="G1154" s="230"/>
      <c r="H1154" s="234">
        <v>7</v>
      </c>
      <c r="I1154" s="235"/>
      <c r="J1154" s="230"/>
      <c r="K1154" s="230"/>
      <c r="L1154" s="236"/>
      <c r="M1154" s="237"/>
      <c r="N1154" s="238"/>
      <c r="O1154" s="238"/>
      <c r="P1154" s="238"/>
      <c r="Q1154" s="238"/>
      <c r="R1154" s="238"/>
      <c r="S1154" s="238"/>
      <c r="T1154" s="239"/>
      <c r="AT1154" s="240" t="s">
        <v>144</v>
      </c>
      <c r="AU1154" s="240" t="s">
        <v>84</v>
      </c>
      <c r="AV1154" s="12" t="s">
        <v>84</v>
      </c>
      <c r="AW1154" s="12" t="s">
        <v>146</v>
      </c>
      <c r="AX1154" s="12" t="s">
        <v>78</v>
      </c>
      <c r="AY1154" s="240" t="s">
        <v>135</v>
      </c>
    </row>
    <row r="1155" s="12" customFormat="1">
      <c r="B1155" s="229"/>
      <c r="C1155" s="230"/>
      <c r="D1155" s="231" t="s">
        <v>144</v>
      </c>
      <c r="E1155" s="232" t="s">
        <v>1</v>
      </c>
      <c r="F1155" s="233" t="s">
        <v>1447</v>
      </c>
      <c r="G1155" s="230"/>
      <c r="H1155" s="234">
        <v>1</v>
      </c>
      <c r="I1155" s="235"/>
      <c r="J1155" s="230"/>
      <c r="K1155" s="230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144</v>
      </c>
      <c r="AU1155" s="240" t="s">
        <v>84</v>
      </c>
      <c r="AV1155" s="12" t="s">
        <v>84</v>
      </c>
      <c r="AW1155" s="12" t="s">
        <v>146</v>
      </c>
      <c r="AX1155" s="12" t="s">
        <v>78</v>
      </c>
      <c r="AY1155" s="240" t="s">
        <v>135</v>
      </c>
    </row>
    <row r="1156" s="12" customFormat="1">
      <c r="B1156" s="229"/>
      <c r="C1156" s="230"/>
      <c r="D1156" s="231" t="s">
        <v>144</v>
      </c>
      <c r="E1156" s="232" t="s">
        <v>1</v>
      </c>
      <c r="F1156" s="233" t="s">
        <v>1448</v>
      </c>
      <c r="G1156" s="230"/>
      <c r="H1156" s="234">
        <v>1</v>
      </c>
      <c r="I1156" s="235"/>
      <c r="J1156" s="230"/>
      <c r="K1156" s="230"/>
      <c r="L1156" s="236"/>
      <c r="M1156" s="237"/>
      <c r="N1156" s="238"/>
      <c r="O1156" s="238"/>
      <c r="P1156" s="238"/>
      <c r="Q1156" s="238"/>
      <c r="R1156" s="238"/>
      <c r="S1156" s="238"/>
      <c r="T1156" s="239"/>
      <c r="AT1156" s="240" t="s">
        <v>144</v>
      </c>
      <c r="AU1156" s="240" t="s">
        <v>84</v>
      </c>
      <c r="AV1156" s="12" t="s">
        <v>84</v>
      </c>
      <c r="AW1156" s="12" t="s">
        <v>146</v>
      </c>
      <c r="AX1156" s="12" t="s">
        <v>78</v>
      </c>
      <c r="AY1156" s="240" t="s">
        <v>135</v>
      </c>
    </row>
    <row r="1157" s="12" customFormat="1">
      <c r="B1157" s="229"/>
      <c r="C1157" s="230"/>
      <c r="D1157" s="231" t="s">
        <v>144</v>
      </c>
      <c r="E1157" s="232" t="s">
        <v>1</v>
      </c>
      <c r="F1157" s="233" t="s">
        <v>1449</v>
      </c>
      <c r="G1157" s="230"/>
      <c r="H1157" s="234">
        <v>2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AT1157" s="240" t="s">
        <v>144</v>
      </c>
      <c r="AU1157" s="240" t="s">
        <v>84</v>
      </c>
      <c r="AV1157" s="12" t="s">
        <v>84</v>
      </c>
      <c r="AW1157" s="12" t="s">
        <v>146</v>
      </c>
      <c r="AX1157" s="12" t="s">
        <v>78</v>
      </c>
      <c r="AY1157" s="240" t="s">
        <v>135</v>
      </c>
    </row>
    <row r="1158" s="13" customFormat="1">
      <c r="B1158" s="241"/>
      <c r="C1158" s="242"/>
      <c r="D1158" s="231" t="s">
        <v>144</v>
      </c>
      <c r="E1158" s="243" t="s">
        <v>1</v>
      </c>
      <c r="F1158" s="244" t="s">
        <v>149</v>
      </c>
      <c r="G1158" s="242"/>
      <c r="H1158" s="245">
        <v>17</v>
      </c>
      <c r="I1158" s="246"/>
      <c r="J1158" s="242"/>
      <c r="K1158" s="242"/>
      <c r="L1158" s="247"/>
      <c r="M1158" s="248"/>
      <c r="N1158" s="249"/>
      <c r="O1158" s="249"/>
      <c r="P1158" s="249"/>
      <c r="Q1158" s="249"/>
      <c r="R1158" s="249"/>
      <c r="S1158" s="249"/>
      <c r="T1158" s="250"/>
      <c r="AT1158" s="251" t="s">
        <v>144</v>
      </c>
      <c r="AU1158" s="251" t="s">
        <v>84</v>
      </c>
      <c r="AV1158" s="13" t="s">
        <v>142</v>
      </c>
      <c r="AW1158" s="13" t="s">
        <v>146</v>
      </c>
      <c r="AX1158" s="13" t="s">
        <v>21</v>
      </c>
      <c r="AY1158" s="251" t="s">
        <v>135</v>
      </c>
    </row>
    <row r="1159" s="1" customFormat="1" ht="48" customHeight="1">
      <c r="B1159" s="37"/>
      <c r="C1159" s="216" t="s">
        <v>1450</v>
      </c>
      <c r="D1159" s="216" t="s">
        <v>137</v>
      </c>
      <c r="E1159" s="217" t="s">
        <v>1451</v>
      </c>
      <c r="F1159" s="218" t="s">
        <v>1452</v>
      </c>
      <c r="G1159" s="219" t="s">
        <v>259</v>
      </c>
      <c r="H1159" s="220">
        <v>4</v>
      </c>
      <c r="I1159" s="221"/>
      <c r="J1159" s="222">
        <f>ROUND(I1159*H1159,2)</f>
        <v>0</v>
      </c>
      <c r="K1159" s="218" t="s">
        <v>141</v>
      </c>
      <c r="L1159" s="42"/>
      <c r="M1159" s="223" t="s">
        <v>1</v>
      </c>
      <c r="N1159" s="224" t="s">
        <v>44</v>
      </c>
      <c r="O1159" s="85"/>
      <c r="P1159" s="225">
        <f>O1159*H1159</f>
        <v>0</v>
      </c>
      <c r="Q1159" s="225">
        <v>0</v>
      </c>
      <c r="R1159" s="225">
        <f>Q1159*H1159</f>
        <v>0</v>
      </c>
      <c r="S1159" s="225">
        <v>0.066299999999999998</v>
      </c>
      <c r="T1159" s="226">
        <f>S1159*H1159</f>
        <v>0.26519999999999999</v>
      </c>
      <c r="AR1159" s="227" t="s">
        <v>227</v>
      </c>
      <c r="AT1159" s="227" t="s">
        <v>137</v>
      </c>
      <c r="AU1159" s="227" t="s">
        <v>84</v>
      </c>
      <c r="AY1159" s="16" t="s">
        <v>135</v>
      </c>
      <c r="BE1159" s="228">
        <f>IF(N1159="základní",J1159,0)</f>
        <v>0</v>
      </c>
      <c r="BF1159" s="228">
        <f>IF(N1159="snížená",J1159,0)</f>
        <v>0</v>
      </c>
      <c r="BG1159" s="228">
        <f>IF(N1159="zákl. přenesená",J1159,0)</f>
        <v>0</v>
      </c>
      <c r="BH1159" s="228">
        <f>IF(N1159="sníž. přenesená",J1159,0)</f>
        <v>0</v>
      </c>
      <c r="BI1159" s="228">
        <f>IF(N1159="nulová",J1159,0)</f>
        <v>0</v>
      </c>
      <c r="BJ1159" s="16" t="s">
        <v>84</v>
      </c>
      <c r="BK1159" s="228">
        <f>ROUND(I1159*H1159,2)</f>
        <v>0</v>
      </c>
      <c r="BL1159" s="16" t="s">
        <v>227</v>
      </c>
      <c r="BM1159" s="227" t="s">
        <v>1453</v>
      </c>
    </row>
    <row r="1160" s="12" customFormat="1">
      <c r="B1160" s="229"/>
      <c r="C1160" s="230"/>
      <c r="D1160" s="231" t="s">
        <v>144</v>
      </c>
      <c r="E1160" s="232" t="s">
        <v>1</v>
      </c>
      <c r="F1160" s="233" t="s">
        <v>1454</v>
      </c>
      <c r="G1160" s="230"/>
      <c r="H1160" s="234">
        <v>4</v>
      </c>
      <c r="I1160" s="235"/>
      <c r="J1160" s="230"/>
      <c r="K1160" s="230"/>
      <c r="L1160" s="236"/>
      <c r="M1160" s="237"/>
      <c r="N1160" s="238"/>
      <c r="O1160" s="238"/>
      <c r="P1160" s="238"/>
      <c r="Q1160" s="238"/>
      <c r="R1160" s="238"/>
      <c r="S1160" s="238"/>
      <c r="T1160" s="239"/>
      <c r="AT1160" s="240" t="s">
        <v>144</v>
      </c>
      <c r="AU1160" s="240" t="s">
        <v>84</v>
      </c>
      <c r="AV1160" s="12" t="s">
        <v>84</v>
      </c>
      <c r="AW1160" s="12" t="s">
        <v>146</v>
      </c>
      <c r="AX1160" s="12" t="s">
        <v>78</v>
      </c>
      <c r="AY1160" s="240" t="s">
        <v>135</v>
      </c>
    </row>
    <row r="1161" s="13" customFormat="1">
      <c r="B1161" s="241"/>
      <c r="C1161" s="242"/>
      <c r="D1161" s="231" t="s">
        <v>144</v>
      </c>
      <c r="E1161" s="243" t="s">
        <v>1</v>
      </c>
      <c r="F1161" s="244" t="s">
        <v>149</v>
      </c>
      <c r="G1161" s="242"/>
      <c r="H1161" s="245">
        <v>4</v>
      </c>
      <c r="I1161" s="246"/>
      <c r="J1161" s="242"/>
      <c r="K1161" s="242"/>
      <c r="L1161" s="247"/>
      <c r="M1161" s="248"/>
      <c r="N1161" s="249"/>
      <c r="O1161" s="249"/>
      <c r="P1161" s="249"/>
      <c r="Q1161" s="249"/>
      <c r="R1161" s="249"/>
      <c r="S1161" s="249"/>
      <c r="T1161" s="250"/>
      <c r="AT1161" s="251" t="s">
        <v>144</v>
      </c>
      <c r="AU1161" s="251" t="s">
        <v>84</v>
      </c>
      <c r="AV1161" s="13" t="s">
        <v>142</v>
      </c>
      <c r="AW1161" s="13" t="s">
        <v>146</v>
      </c>
      <c r="AX1161" s="13" t="s">
        <v>21</v>
      </c>
      <c r="AY1161" s="251" t="s">
        <v>135</v>
      </c>
    </row>
    <row r="1162" s="1" customFormat="1" ht="24" customHeight="1">
      <c r="B1162" s="37"/>
      <c r="C1162" s="216" t="s">
        <v>1455</v>
      </c>
      <c r="D1162" s="216" t="s">
        <v>137</v>
      </c>
      <c r="E1162" s="217" t="s">
        <v>1456</v>
      </c>
      <c r="F1162" s="218" t="s">
        <v>1457</v>
      </c>
      <c r="G1162" s="219" t="s">
        <v>259</v>
      </c>
      <c r="H1162" s="220">
        <v>84</v>
      </c>
      <c r="I1162" s="221"/>
      <c r="J1162" s="222">
        <f>ROUND(I1162*H1162,2)</f>
        <v>0</v>
      </c>
      <c r="K1162" s="218" t="s">
        <v>141</v>
      </c>
      <c r="L1162" s="42"/>
      <c r="M1162" s="223" t="s">
        <v>1</v>
      </c>
      <c r="N1162" s="224" t="s">
        <v>44</v>
      </c>
      <c r="O1162" s="85"/>
      <c r="P1162" s="225">
        <f>O1162*H1162</f>
        <v>0</v>
      </c>
      <c r="Q1162" s="225">
        <v>0</v>
      </c>
      <c r="R1162" s="225">
        <f>Q1162*H1162</f>
        <v>0</v>
      </c>
      <c r="S1162" s="225">
        <v>0</v>
      </c>
      <c r="T1162" s="226">
        <f>S1162*H1162</f>
        <v>0</v>
      </c>
      <c r="AR1162" s="227" t="s">
        <v>227</v>
      </c>
      <c r="AT1162" s="227" t="s">
        <v>137</v>
      </c>
      <c r="AU1162" s="227" t="s">
        <v>84</v>
      </c>
      <c r="AY1162" s="16" t="s">
        <v>135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16" t="s">
        <v>84</v>
      </c>
      <c r="BK1162" s="228">
        <f>ROUND(I1162*H1162,2)</f>
        <v>0</v>
      </c>
      <c r="BL1162" s="16" t="s">
        <v>227</v>
      </c>
      <c r="BM1162" s="227" t="s">
        <v>1458</v>
      </c>
    </row>
    <row r="1163" s="12" customFormat="1">
      <c r="B1163" s="229"/>
      <c r="C1163" s="230"/>
      <c r="D1163" s="231" t="s">
        <v>144</v>
      </c>
      <c r="E1163" s="232" t="s">
        <v>1</v>
      </c>
      <c r="F1163" s="233" t="s">
        <v>1459</v>
      </c>
      <c r="G1163" s="230"/>
      <c r="H1163" s="234">
        <v>18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144</v>
      </c>
      <c r="AU1163" s="240" t="s">
        <v>84</v>
      </c>
      <c r="AV1163" s="12" t="s">
        <v>84</v>
      </c>
      <c r="AW1163" s="12" t="s">
        <v>146</v>
      </c>
      <c r="AX1163" s="12" t="s">
        <v>78</v>
      </c>
      <c r="AY1163" s="240" t="s">
        <v>135</v>
      </c>
    </row>
    <row r="1164" s="12" customFormat="1">
      <c r="B1164" s="229"/>
      <c r="C1164" s="230"/>
      <c r="D1164" s="231" t="s">
        <v>144</v>
      </c>
      <c r="E1164" s="232" t="s">
        <v>1</v>
      </c>
      <c r="F1164" s="233" t="s">
        <v>1460</v>
      </c>
      <c r="G1164" s="230"/>
      <c r="H1164" s="234">
        <v>2</v>
      </c>
      <c r="I1164" s="235"/>
      <c r="J1164" s="230"/>
      <c r="K1164" s="230"/>
      <c r="L1164" s="236"/>
      <c r="M1164" s="237"/>
      <c r="N1164" s="238"/>
      <c r="O1164" s="238"/>
      <c r="P1164" s="238"/>
      <c r="Q1164" s="238"/>
      <c r="R1164" s="238"/>
      <c r="S1164" s="238"/>
      <c r="T1164" s="239"/>
      <c r="AT1164" s="240" t="s">
        <v>144</v>
      </c>
      <c r="AU1164" s="240" t="s">
        <v>84</v>
      </c>
      <c r="AV1164" s="12" t="s">
        <v>84</v>
      </c>
      <c r="AW1164" s="12" t="s">
        <v>146</v>
      </c>
      <c r="AX1164" s="12" t="s">
        <v>78</v>
      </c>
      <c r="AY1164" s="240" t="s">
        <v>135</v>
      </c>
    </row>
    <row r="1165" s="12" customFormat="1">
      <c r="B1165" s="229"/>
      <c r="C1165" s="230"/>
      <c r="D1165" s="231" t="s">
        <v>144</v>
      </c>
      <c r="E1165" s="232" t="s">
        <v>1</v>
      </c>
      <c r="F1165" s="233" t="s">
        <v>1461</v>
      </c>
      <c r="G1165" s="230"/>
      <c r="H1165" s="234">
        <v>32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AT1165" s="240" t="s">
        <v>144</v>
      </c>
      <c r="AU1165" s="240" t="s">
        <v>84</v>
      </c>
      <c r="AV1165" s="12" t="s">
        <v>84</v>
      </c>
      <c r="AW1165" s="12" t="s">
        <v>146</v>
      </c>
      <c r="AX1165" s="12" t="s">
        <v>78</v>
      </c>
      <c r="AY1165" s="240" t="s">
        <v>135</v>
      </c>
    </row>
    <row r="1166" s="12" customFormat="1">
      <c r="B1166" s="229"/>
      <c r="C1166" s="230"/>
      <c r="D1166" s="231" t="s">
        <v>144</v>
      </c>
      <c r="E1166" s="232" t="s">
        <v>1</v>
      </c>
      <c r="F1166" s="233" t="s">
        <v>1462</v>
      </c>
      <c r="G1166" s="230"/>
      <c r="H1166" s="234">
        <v>32</v>
      </c>
      <c r="I1166" s="235"/>
      <c r="J1166" s="230"/>
      <c r="K1166" s="230"/>
      <c r="L1166" s="236"/>
      <c r="M1166" s="237"/>
      <c r="N1166" s="238"/>
      <c r="O1166" s="238"/>
      <c r="P1166" s="238"/>
      <c r="Q1166" s="238"/>
      <c r="R1166" s="238"/>
      <c r="S1166" s="238"/>
      <c r="T1166" s="239"/>
      <c r="AT1166" s="240" t="s">
        <v>144</v>
      </c>
      <c r="AU1166" s="240" t="s">
        <v>84</v>
      </c>
      <c r="AV1166" s="12" t="s">
        <v>84</v>
      </c>
      <c r="AW1166" s="12" t="s">
        <v>146</v>
      </c>
      <c r="AX1166" s="12" t="s">
        <v>78</v>
      </c>
      <c r="AY1166" s="240" t="s">
        <v>135</v>
      </c>
    </row>
    <row r="1167" s="13" customFormat="1">
      <c r="B1167" s="241"/>
      <c r="C1167" s="242"/>
      <c r="D1167" s="231" t="s">
        <v>144</v>
      </c>
      <c r="E1167" s="243" t="s">
        <v>1</v>
      </c>
      <c r="F1167" s="244" t="s">
        <v>149</v>
      </c>
      <c r="G1167" s="242"/>
      <c r="H1167" s="245">
        <v>84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AT1167" s="251" t="s">
        <v>144</v>
      </c>
      <c r="AU1167" s="251" t="s">
        <v>84</v>
      </c>
      <c r="AV1167" s="13" t="s">
        <v>142</v>
      </c>
      <c r="AW1167" s="13" t="s">
        <v>146</v>
      </c>
      <c r="AX1167" s="13" t="s">
        <v>21</v>
      </c>
      <c r="AY1167" s="251" t="s">
        <v>135</v>
      </c>
    </row>
    <row r="1168" s="1" customFormat="1" ht="16.5" customHeight="1">
      <c r="B1168" s="37"/>
      <c r="C1168" s="262" t="s">
        <v>1463</v>
      </c>
      <c r="D1168" s="262" t="s">
        <v>205</v>
      </c>
      <c r="E1168" s="263" t="s">
        <v>1464</v>
      </c>
      <c r="F1168" s="264" t="s">
        <v>1465</v>
      </c>
      <c r="G1168" s="265" t="s">
        <v>263</v>
      </c>
      <c r="H1168" s="266">
        <v>165.44</v>
      </c>
      <c r="I1168" s="267"/>
      <c r="J1168" s="268">
        <f>ROUND(I1168*H1168,2)</f>
        <v>0</v>
      </c>
      <c r="K1168" s="264" t="s">
        <v>141</v>
      </c>
      <c r="L1168" s="269"/>
      <c r="M1168" s="270" t="s">
        <v>1</v>
      </c>
      <c r="N1168" s="271" t="s">
        <v>44</v>
      </c>
      <c r="O1168" s="85"/>
      <c r="P1168" s="225">
        <f>O1168*H1168</f>
        <v>0</v>
      </c>
      <c r="Q1168" s="225">
        <v>0.0020999999999999999</v>
      </c>
      <c r="R1168" s="225">
        <f>Q1168*H1168</f>
        <v>0.34742399999999996</v>
      </c>
      <c r="S1168" s="225">
        <v>0</v>
      </c>
      <c r="T1168" s="226">
        <f>S1168*H1168</f>
        <v>0</v>
      </c>
      <c r="AR1168" s="227" t="s">
        <v>336</v>
      </c>
      <c r="AT1168" s="227" t="s">
        <v>205</v>
      </c>
      <c r="AU1168" s="227" t="s">
        <v>84</v>
      </c>
      <c r="AY1168" s="16" t="s">
        <v>135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6" t="s">
        <v>84</v>
      </c>
      <c r="BK1168" s="228">
        <f>ROUND(I1168*H1168,2)</f>
        <v>0</v>
      </c>
      <c r="BL1168" s="16" t="s">
        <v>227</v>
      </c>
      <c r="BM1168" s="227" t="s">
        <v>1466</v>
      </c>
    </row>
    <row r="1169" s="12" customFormat="1">
      <c r="B1169" s="229"/>
      <c r="C1169" s="230"/>
      <c r="D1169" s="231" t="s">
        <v>144</v>
      </c>
      <c r="E1169" s="232" t="s">
        <v>1</v>
      </c>
      <c r="F1169" s="233" t="s">
        <v>530</v>
      </c>
      <c r="G1169" s="230"/>
      <c r="H1169" s="234">
        <v>43.200000000000003</v>
      </c>
      <c r="I1169" s="235"/>
      <c r="J1169" s="230"/>
      <c r="K1169" s="230"/>
      <c r="L1169" s="236"/>
      <c r="M1169" s="237"/>
      <c r="N1169" s="238"/>
      <c r="O1169" s="238"/>
      <c r="P1169" s="238"/>
      <c r="Q1169" s="238"/>
      <c r="R1169" s="238"/>
      <c r="S1169" s="238"/>
      <c r="T1169" s="239"/>
      <c r="AT1169" s="240" t="s">
        <v>144</v>
      </c>
      <c r="AU1169" s="240" t="s">
        <v>84</v>
      </c>
      <c r="AV1169" s="12" t="s">
        <v>84</v>
      </c>
      <c r="AW1169" s="12" t="s">
        <v>146</v>
      </c>
      <c r="AX1169" s="12" t="s">
        <v>78</v>
      </c>
      <c r="AY1169" s="240" t="s">
        <v>135</v>
      </c>
    </row>
    <row r="1170" s="12" customFormat="1">
      <c r="B1170" s="229"/>
      <c r="C1170" s="230"/>
      <c r="D1170" s="231" t="s">
        <v>144</v>
      </c>
      <c r="E1170" s="232" t="s">
        <v>1</v>
      </c>
      <c r="F1170" s="233" t="s">
        <v>532</v>
      </c>
      <c r="G1170" s="230"/>
      <c r="H1170" s="234">
        <v>4.7999999999999998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AT1170" s="240" t="s">
        <v>144</v>
      </c>
      <c r="AU1170" s="240" t="s">
        <v>84</v>
      </c>
      <c r="AV1170" s="12" t="s">
        <v>84</v>
      </c>
      <c r="AW1170" s="12" t="s">
        <v>146</v>
      </c>
      <c r="AX1170" s="12" t="s">
        <v>78</v>
      </c>
      <c r="AY1170" s="240" t="s">
        <v>135</v>
      </c>
    </row>
    <row r="1171" s="12" customFormat="1">
      <c r="B1171" s="229"/>
      <c r="C1171" s="230"/>
      <c r="D1171" s="231" t="s">
        <v>144</v>
      </c>
      <c r="E1171" s="232" t="s">
        <v>1</v>
      </c>
      <c r="F1171" s="233" t="s">
        <v>533</v>
      </c>
      <c r="G1171" s="230"/>
      <c r="H1171" s="234">
        <v>51.200000000000003</v>
      </c>
      <c r="I1171" s="235"/>
      <c r="J1171" s="230"/>
      <c r="K1171" s="230"/>
      <c r="L1171" s="236"/>
      <c r="M1171" s="237"/>
      <c r="N1171" s="238"/>
      <c r="O1171" s="238"/>
      <c r="P1171" s="238"/>
      <c r="Q1171" s="238"/>
      <c r="R1171" s="238"/>
      <c r="S1171" s="238"/>
      <c r="T1171" s="239"/>
      <c r="AT1171" s="240" t="s">
        <v>144</v>
      </c>
      <c r="AU1171" s="240" t="s">
        <v>84</v>
      </c>
      <c r="AV1171" s="12" t="s">
        <v>84</v>
      </c>
      <c r="AW1171" s="12" t="s">
        <v>146</v>
      </c>
      <c r="AX1171" s="12" t="s">
        <v>78</v>
      </c>
      <c r="AY1171" s="240" t="s">
        <v>135</v>
      </c>
    </row>
    <row r="1172" s="12" customFormat="1">
      <c r="B1172" s="229"/>
      <c r="C1172" s="230"/>
      <c r="D1172" s="231" t="s">
        <v>144</v>
      </c>
      <c r="E1172" s="232" t="s">
        <v>1</v>
      </c>
      <c r="F1172" s="233" t="s">
        <v>534</v>
      </c>
      <c r="G1172" s="230"/>
      <c r="H1172" s="234">
        <v>51.200000000000003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AT1172" s="240" t="s">
        <v>144</v>
      </c>
      <c r="AU1172" s="240" t="s">
        <v>84</v>
      </c>
      <c r="AV1172" s="12" t="s">
        <v>84</v>
      </c>
      <c r="AW1172" s="12" t="s">
        <v>146</v>
      </c>
      <c r="AX1172" s="12" t="s">
        <v>78</v>
      </c>
      <c r="AY1172" s="240" t="s">
        <v>135</v>
      </c>
    </row>
    <row r="1173" s="13" customFormat="1">
      <c r="B1173" s="241"/>
      <c r="C1173" s="242"/>
      <c r="D1173" s="231" t="s">
        <v>144</v>
      </c>
      <c r="E1173" s="243" t="s">
        <v>1</v>
      </c>
      <c r="F1173" s="244" t="s">
        <v>149</v>
      </c>
      <c r="G1173" s="242"/>
      <c r="H1173" s="245">
        <v>150.40000000000001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AT1173" s="251" t="s">
        <v>144</v>
      </c>
      <c r="AU1173" s="251" t="s">
        <v>84</v>
      </c>
      <c r="AV1173" s="13" t="s">
        <v>142</v>
      </c>
      <c r="AW1173" s="13" t="s">
        <v>146</v>
      </c>
      <c r="AX1173" s="13" t="s">
        <v>21</v>
      </c>
      <c r="AY1173" s="251" t="s">
        <v>135</v>
      </c>
    </row>
    <row r="1174" s="12" customFormat="1">
      <c r="B1174" s="229"/>
      <c r="C1174" s="230"/>
      <c r="D1174" s="231" t="s">
        <v>144</v>
      </c>
      <c r="E1174" s="230"/>
      <c r="F1174" s="233" t="s">
        <v>1467</v>
      </c>
      <c r="G1174" s="230"/>
      <c r="H1174" s="234">
        <v>165.44</v>
      </c>
      <c r="I1174" s="235"/>
      <c r="J1174" s="230"/>
      <c r="K1174" s="230"/>
      <c r="L1174" s="236"/>
      <c r="M1174" s="237"/>
      <c r="N1174" s="238"/>
      <c r="O1174" s="238"/>
      <c r="P1174" s="238"/>
      <c r="Q1174" s="238"/>
      <c r="R1174" s="238"/>
      <c r="S1174" s="238"/>
      <c r="T1174" s="239"/>
      <c r="AT1174" s="240" t="s">
        <v>144</v>
      </c>
      <c r="AU1174" s="240" t="s">
        <v>84</v>
      </c>
      <c r="AV1174" s="12" t="s">
        <v>84</v>
      </c>
      <c r="AW1174" s="12" t="s">
        <v>4</v>
      </c>
      <c r="AX1174" s="12" t="s">
        <v>21</v>
      </c>
      <c r="AY1174" s="240" t="s">
        <v>135</v>
      </c>
    </row>
    <row r="1175" s="1" customFormat="1" ht="24" customHeight="1">
      <c r="B1175" s="37"/>
      <c r="C1175" s="262" t="s">
        <v>1468</v>
      </c>
      <c r="D1175" s="262" t="s">
        <v>205</v>
      </c>
      <c r="E1175" s="263" t="s">
        <v>1469</v>
      </c>
      <c r="F1175" s="264" t="s">
        <v>1470</v>
      </c>
      <c r="G1175" s="265" t="s">
        <v>259</v>
      </c>
      <c r="H1175" s="266">
        <v>84</v>
      </c>
      <c r="I1175" s="267"/>
      <c r="J1175" s="268">
        <f>ROUND(I1175*H1175,2)</f>
        <v>0</v>
      </c>
      <c r="K1175" s="264" t="s">
        <v>1</v>
      </c>
      <c r="L1175" s="269"/>
      <c r="M1175" s="270" t="s">
        <v>1</v>
      </c>
      <c r="N1175" s="271" t="s">
        <v>44</v>
      </c>
      <c r="O1175" s="85"/>
      <c r="P1175" s="225">
        <f>O1175*H1175</f>
        <v>0</v>
      </c>
      <c r="Q1175" s="225">
        <v>0.00020000000000000001</v>
      </c>
      <c r="R1175" s="225">
        <f>Q1175*H1175</f>
        <v>0.016800000000000002</v>
      </c>
      <c r="S1175" s="225">
        <v>0</v>
      </c>
      <c r="T1175" s="226">
        <f>S1175*H1175</f>
        <v>0</v>
      </c>
      <c r="AR1175" s="227" t="s">
        <v>336</v>
      </c>
      <c r="AT1175" s="227" t="s">
        <v>205</v>
      </c>
      <c r="AU1175" s="227" t="s">
        <v>84</v>
      </c>
      <c r="AY1175" s="16" t="s">
        <v>135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6" t="s">
        <v>84</v>
      </c>
      <c r="BK1175" s="228">
        <f>ROUND(I1175*H1175,2)</f>
        <v>0</v>
      </c>
      <c r="BL1175" s="16" t="s">
        <v>227</v>
      </c>
      <c r="BM1175" s="227" t="s">
        <v>1471</v>
      </c>
    </row>
    <row r="1176" s="12" customFormat="1">
      <c r="B1176" s="229"/>
      <c r="C1176" s="230"/>
      <c r="D1176" s="231" t="s">
        <v>144</v>
      </c>
      <c r="E1176" s="232" t="s">
        <v>1</v>
      </c>
      <c r="F1176" s="233" t="s">
        <v>1459</v>
      </c>
      <c r="G1176" s="230"/>
      <c r="H1176" s="234">
        <v>18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144</v>
      </c>
      <c r="AU1176" s="240" t="s">
        <v>84</v>
      </c>
      <c r="AV1176" s="12" t="s">
        <v>84</v>
      </c>
      <c r="AW1176" s="12" t="s">
        <v>146</v>
      </c>
      <c r="AX1176" s="12" t="s">
        <v>78</v>
      </c>
      <c r="AY1176" s="240" t="s">
        <v>135</v>
      </c>
    </row>
    <row r="1177" s="12" customFormat="1">
      <c r="B1177" s="229"/>
      <c r="C1177" s="230"/>
      <c r="D1177" s="231" t="s">
        <v>144</v>
      </c>
      <c r="E1177" s="232" t="s">
        <v>1</v>
      </c>
      <c r="F1177" s="233" t="s">
        <v>1460</v>
      </c>
      <c r="G1177" s="230"/>
      <c r="H1177" s="234">
        <v>2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AT1177" s="240" t="s">
        <v>144</v>
      </c>
      <c r="AU1177" s="240" t="s">
        <v>84</v>
      </c>
      <c r="AV1177" s="12" t="s">
        <v>84</v>
      </c>
      <c r="AW1177" s="12" t="s">
        <v>146</v>
      </c>
      <c r="AX1177" s="12" t="s">
        <v>78</v>
      </c>
      <c r="AY1177" s="240" t="s">
        <v>135</v>
      </c>
    </row>
    <row r="1178" s="12" customFormat="1">
      <c r="B1178" s="229"/>
      <c r="C1178" s="230"/>
      <c r="D1178" s="231" t="s">
        <v>144</v>
      </c>
      <c r="E1178" s="232" t="s">
        <v>1</v>
      </c>
      <c r="F1178" s="233" t="s">
        <v>1461</v>
      </c>
      <c r="G1178" s="230"/>
      <c r="H1178" s="234">
        <v>32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AT1178" s="240" t="s">
        <v>144</v>
      </c>
      <c r="AU1178" s="240" t="s">
        <v>84</v>
      </c>
      <c r="AV1178" s="12" t="s">
        <v>84</v>
      </c>
      <c r="AW1178" s="12" t="s">
        <v>146</v>
      </c>
      <c r="AX1178" s="12" t="s">
        <v>78</v>
      </c>
      <c r="AY1178" s="240" t="s">
        <v>135</v>
      </c>
    </row>
    <row r="1179" s="12" customFormat="1">
      <c r="B1179" s="229"/>
      <c r="C1179" s="230"/>
      <c r="D1179" s="231" t="s">
        <v>144</v>
      </c>
      <c r="E1179" s="232" t="s">
        <v>1</v>
      </c>
      <c r="F1179" s="233" t="s">
        <v>1462</v>
      </c>
      <c r="G1179" s="230"/>
      <c r="H1179" s="234">
        <v>32</v>
      </c>
      <c r="I1179" s="235"/>
      <c r="J1179" s="230"/>
      <c r="K1179" s="230"/>
      <c r="L1179" s="236"/>
      <c r="M1179" s="237"/>
      <c r="N1179" s="238"/>
      <c r="O1179" s="238"/>
      <c r="P1179" s="238"/>
      <c r="Q1179" s="238"/>
      <c r="R1179" s="238"/>
      <c r="S1179" s="238"/>
      <c r="T1179" s="239"/>
      <c r="AT1179" s="240" t="s">
        <v>144</v>
      </c>
      <c r="AU1179" s="240" t="s">
        <v>84</v>
      </c>
      <c r="AV1179" s="12" t="s">
        <v>84</v>
      </c>
      <c r="AW1179" s="12" t="s">
        <v>146</v>
      </c>
      <c r="AX1179" s="12" t="s">
        <v>78</v>
      </c>
      <c r="AY1179" s="240" t="s">
        <v>135</v>
      </c>
    </row>
    <row r="1180" s="13" customFormat="1">
      <c r="B1180" s="241"/>
      <c r="C1180" s="242"/>
      <c r="D1180" s="231" t="s">
        <v>144</v>
      </c>
      <c r="E1180" s="243" t="s">
        <v>1</v>
      </c>
      <c r="F1180" s="244" t="s">
        <v>149</v>
      </c>
      <c r="G1180" s="242"/>
      <c r="H1180" s="245">
        <v>84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AT1180" s="251" t="s">
        <v>144</v>
      </c>
      <c r="AU1180" s="251" t="s">
        <v>84</v>
      </c>
      <c r="AV1180" s="13" t="s">
        <v>142</v>
      </c>
      <c r="AW1180" s="13" t="s">
        <v>146</v>
      </c>
      <c r="AX1180" s="13" t="s">
        <v>21</v>
      </c>
      <c r="AY1180" s="251" t="s">
        <v>135</v>
      </c>
    </row>
    <row r="1181" s="1" customFormat="1" ht="24" customHeight="1">
      <c r="B1181" s="37"/>
      <c r="C1181" s="216" t="s">
        <v>1472</v>
      </c>
      <c r="D1181" s="216" t="s">
        <v>137</v>
      </c>
      <c r="E1181" s="217" t="s">
        <v>1473</v>
      </c>
      <c r="F1181" s="218" t="s">
        <v>1474</v>
      </c>
      <c r="G1181" s="219" t="s">
        <v>140</v>
      </c>
      <c r="H1181" s="220">
        <v>57.960000000000001</v>
      </c>
      <c r="I1181" s="221"/>
      <c r="J1181" s="222">
        <f>ROUND(I1181*H1181,2)</f>
        <v>0</v>
      </c>
      <c r="K1181" s="218" t="s">
        <v>1</v>
      </c>
      <c r="L1181" s="42"/>
      <c r="M1181" s="223" t="s">
        <v>1</v>
      </c>
      <c r="N1181" s="224" t="s">
        <v>44</v>
      </c>
      <c r="O1181" s="85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AR1181" s="227" t="s">
        <v>227</v>
      </c>
      <c r="AT1181" s="227" t="s">
        <v>137</v>
      </c>
      <c r="AU1181" s="227" t="s">
        <v>84</v>
      </c>
      <c r="AY1181" s="16" t="s">
        <v>135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6" t="s">
        <v>84</v>
      </c>
      <c r="BK1181" s="228">
        <f>ROUND(I1181*H1181,2)</f>
        <v>0</v>
      </c>
      <c r="BL1181" s="16" t="s">
        <v>227</v>
      </c>
      <c r="BM1181" s="227" t="s">
        <v>1475</v>
      </c>
    </row>
    <row r="1182" s="12" customFormat="1">
      <c r="B1182" s="229"/>
      <c r="C1182" s="230"/>
      <c r="D1182" s="231" t="s">
        <v>144</v>
      </c>
      <c r="E1182" s="232" t="s">
        <v>1</v>
      </c>
      <c r="F1182" s="233" t="s">
        <v>1476</v>
      </c>
      <c r="G1182" s="230"/>
      <c r="H1182" s="234">
        <v>57.960000000000001</v>
      </c>
      <c r="I1182" s="235"/>
      <c r="J1182" s="230"/>
      <c r="K1182" s="230"/>
      <c r="L1182" s="236"/>
      <c r="M1182" s="237"/>
      <c r="N1182" s="238"/>
      <c r="O1182" s="238"/>
      <c r="P1182" s="238"/>
      <c r="Q1182" s="238"/>
      <c r="R1182" s="238"/>
      <c r="S1182" s="238"/>
      <c r="T1182" s="239"/>
      <c r="AT1182" s="240" t="s">
        <v>144</v>
      </c>
      <c r="AU1182" s="240" t="s">
        <v>84</v>
      </c>
      <c r="AV1182" s="12" t="s">
        <v>84</v>
      </c>
      <c r="AW1182" s="12" t="s">
        <v>146</v>
      </c>
      <c r="AX1182" s="12" t="s">
        <v>78</v>
      </c>
      <c r="AY1182" s="240" t="s">
        <v>135</v>
      </c>
    </row>
    <row r="1183" s="13" customFormat="1">
      <c r="B1183" s="241"/>
      <c r="C1183" s="242"/>
      <c r="D1183" s="231" t="s">
        <v>144</v>
      </c>
      <c r="E1183" s="243" t="s">
        <v>1</v>
      </c>
      <c r="F1183" s="244" t="s">
        <v>149</v>
      </c>
      <c r="G1183" s="242"/>
      <c r="H1183" s="245">
        <v>57.960000000000001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AT1183" s="251" t="s">
        <v>144</v>
      </c>
      <c r="AU1183" s="251" t="s">
        <v>84</v>
      </c>
      <c r="AV1183" s="13" t="s">
        <v>142</v>
      </c>
      <c r="AW1183" s="13" t="s">
        <v>146</v>
      </c>
      <c r="AX1183" s="13" t="s">
        <v>21</v>
      </c>
      <c r="AY1183" s="251" t="s">
        <v>135</v>
      </c>
    </row>
    <row r="1184" s="1" customFormat="1" ht="24" customHeight="1">
      <c r="B1184" s="37"/>
      <c r="C1184" s="216" t="s">
        <v>1477</v>
      </c>
      <c r="D1184" s="216" t="s">
        <v>137</v>
      </c>
      <c r="E1184" s="217" t="s">
        <v>1478</v>
      </c>
      <c r="F1184" s="218" t="s">
        <v>1479</v>
      </c>
      <c r="G1184" s="219" t="s">
        <v>140</v>
      </c>
      <c r="H1184" s="220">
        <v>57.960000000000001</v>
      </c>
      <c r="I1184" s="221"/>
      <c r="J1184" s="222">
        <f>ROUND(I1184*H1184,2)</f>
        <v>0</v>
      </c>
      <c r="K1184" s="218" t="s">
        <v>1</v>
      </c>
      <c r="L1184" s="42"/>
      <c r="M1184" s="223" t="s">
        <v>1</v>
      </c>
      <c r="N1184" s="224" t="s">
        <v>44</v>
      </c>
      <c r="O1184" s="85"/>
      <c r="P1184" s="225">
        <f>O1184*H1184</f>
        <v>0</v>
      </c>
      <c r="Q1184" s="225">
        <v>0</v>
      </c>
      <c r="R1184" s="225">
        <f>Q1184*H1184</f>
        <v>0</v>
      </c>
      <c r="S1184" s="225">
        <v>0</v>
      </c>
      <c r="T1184" s="226">
        <f>S1184*H1184</f>
        <v>0</v>
      </c>
      <c r="AR1184" s="227" t="s">
        <v>227</v>
      </c>
      <c r="AT1184" s="227" t="s">
        <v>137</v>
      </c>
      <c r="AU1184" s="227" t="s">
        <v>84</v>
      </c>
      <c r="AY1184" s="16" t="s">
        <v>135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16" t="s">
        <v>84</v>
      </c>
      <c r="BK1184" s="228">
        <f>ROUND(I1184*H1184,2)</f>
        <v>0</v>
      </c>
      <c r="BL1184" s="16" t="s">
        <v>227</v>
      </c>
      <c r="BM1184" s="227" t="s">
        <v>1480</v>
      </c>
    </row>
    <row r="1185" s="12" customFormat="1">
      <c r="B1185" s="229"/>
      <c r="C1185" s="230"/>
      <c r="D1185" s="231" t="s">
        <v>144</v>
      </c>
      <c r="E1185" s="232" t="s">
        <v>1</v>
      </c>
      <c r="F1185" s="233" t="s">
        <v>1481</v>
      </c>
      <c r="G1185" s="230"/>
      <c r="H1185" s="234">
        <v>57.960000000000001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144</v>
      </c>
      <c r="AU1185" s="240" t="s">
        <v>84</v>
      </c>
      <c r="AV1185" s="12" t="s">
        <v>84</v>
      </c>
      <c r="AW1185" s="12" t="s">
        <v>146</v>
      </c>
      <c r="AX1185" s="12" t="s">
        <v>78</v>
      </c>
      <c r="AY1185" s="240" t="s">
        <v>135</v>
      </c>
    </row>
    <row r="1186" s="13" customFormat="1">
      <c r="B1186" s="241"/>
      <c r="C1186" s="242"/>
      <c r="D1186" s="231" t="s">
        <v>144</v>
      </c>
      <c r="E1186" s="243" t="s">
        <v>1</v>
      </c>
      <c r="F1186" s="244" t="s">
        <v>149</v>
      </c>
      <c r="G1186" s="242"/>
      <c r="H1186" s="245">
        <v>57.960000000000001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AT1186" s="251" t="s">
        <v>144</v>
      </c>
      <c r="AU1186" s="251" t="s">
        <v>84</v>
      </c>
      <c r="AV1186" s="13" t="s">
        <v>142</v>
      </c>
      <c r="AW1186" s="13" t="s">
        <v>146</v>
      </c>
      <c r="AX1186" s="13" t="s">
        <v>21</v>
      </c>
      <c r="AY1186" s="251" t="s">
        <v>135</v>
      </c>
    </row>
    <row r="1187" s="1" customFormat="1" ht="36" customHeight="1">
      <c r="B1187" s="37"/>
      <c r="C1187" s="216" t="s">
        <v>1482</v>
      </c>
      <c r="D1187" s="216" t="s">
        <v>137</v>
      </c>
      <c r="E1187" s="217" t="s">
        <v>1483</v>
      </c>
      <c r="F1187" s="218" t="s">
        <v>1484</v>
      </c>
      <c r="G1187" s="219" t="s">
        <v>259</v>
      </c>
      <c r="H1187" s="220">
        <v>69</v>
      </c>
      <c r="I1187" s="221"/>
      <c r="J1187" s="222">
        <f>ROUND(I1187*H1187,2)</f>
        <v>0</v>
      </c>
      <c r="K1187" s="218" t="s">
        <v>1</v>
      </c>
      <c r="L1187" s="42"/>
      <c r="M1187" s="223" t="s">
        <v>1</v>
      </c>
      <c r="N1187" s="224" t="s">
        <v>44</v>
      </c>
      <c r="O1187" s="85"/>
      <c r="P1187" s="225">
        <f>O1187*H1187</f>
        <v>0</v>
      </c>
      <c r="Q1187" s="225">
        <v>0</v>
      </c>
      <c r="R1187" s="225">
        <f>Q1187*H1187</f>
        <v>0</v>
      </c>
      <c r="S1187" s="225">
        <v>0.00014999999999999999</v>
      </c>
      <c r="T1187" s="226">
        <f>S1187*H1187</f>
        <v>0.01035</v>
      </c>
      <c r="AR1187" s="227" t="s">
        <v>227</v>
      </c>
      <c r="AT1187" s="227" t="s">
        <v>137</v>
      </c>
      <c r="AU1187" s="227" t="s">
        <v>84</v>
      </c>
      <c r="AY1187" s="16" t="s">
        <v>135</v>
      </c>
      <c r="BE1187" s="228">
        <f>IF(N1187="základní",J1187,0)</f>
        <v>0</v>
      </c>
      <c r="BF1187" s="228">
        <f>IF(N1187="snížená",J1187,0)</f>
        <v>0</v>
      </c>
      <c r="BG1187" s="228">
        <f>IF(N1187="zákl. přenesená",J1187,0)</f>
        <v>0</v>
      </c>
      <c r="BH1187" s="228">
        <f>IF(N1187="sníž. přenesená",J1187,0)</f>
        <v>0</v>
      </c>
      <c r="BI1187" s="228">
        <f>IF(N1187="nulová",J1187,0)</f>
        <v>0</v>
      </c>
      <c r="BJ1187" s="16" t="s">
        <v>84</v>
      </c>
      <c r="BK1187" s="228">
        <f>ROUND(I1187*H1187,2)</f>
        <v>0</v>
      </c>
      <c r="BL1187" s="16" t="s">
        <v>227</v>
      </c>
      <c r="BM1187" s="227" t="s">
        <v>1485</v>
      </c>
    </row>
    <row r="1188" s="12" customFormat="1">
      <c r="B1188" s="229"/>
      <c r="C1188" s="230"/>
      <c r="D1188" s="231" t="s">
        <v>144</v>
      </c>
      <c r="E1188" s="232" t="s">
        <v>1</v>
      </c>
      <c r="F1188" s="233" t="s">
        <v>1486</v>
      </c>
      <c r="G1188" s="230"/>
      <c r="H1188" s="234">
        <v>69</v>
      </c>
      <c r="I1188" s="235"/>
      <c r="J1188" s="230"/>
      <c r="K1188" s="230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144</v>
      </c>
      <c r="AU1188" s="240" t="s">
        <v>84</v>
      </c>
      <c r="AV1188" s="12" t="s">
        <v>84</v>
      </c>
      <c r="AW1188" s="12" t="s">
        <v>146</v>
      </c>
      <c r="AX1188" s="12" t="s">
        <v>78</v>
      </c>
      <c r="AY1188" s="240" t="s">
        <v>135</v>
      </c>
    </row>
    <row r="1189" s="13" customFormat="1">
      <c r="B1189" s="241"/>
      <c r="C1189" s="242"/>
      <c r="D1189" s="231" t="s">
        <v>144</v>
      </c>
      <c r="E1189" s="243" t="s">
        <v>1</v>
      </c>
      <c r="F1189" s="244" t="s">
        <v>149</v>
      </c>
      <c r="G1189" s="242"/>
      <c r="H1189" s="245">
        <v>69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AT1189" s="251" t="s">
        <v>144</v>
      </c>
      <c r="AU1189" s="251" t="s">
        <v>84</v>
      </c>
      <c r="AV1189" s="13" t="s">
        <v>142</v>
      </c>
      <c r="AW1189" s="13" t="s">
        <v>146</v>
      </c>
      <c r="AX1189" s="13" t="s">
        <v>21</v>
      </c>
      <c r="AY1189" s="251" t="s">
        <v>135</v>
      </c>
    </row>
    <row r="1190" s="1" customFormat="1" ht="24" customHeight="1">
      <c r="B1190" s="37"/>
      <c r="C1190" s="216" t="s">
        <v>1487</v>
      </c>
      <c r="D1190" s="216" t="s">
        <v>137</v>
      </c>
      <c r="E1190" s="217" t="s">
        <v>1488</v>
      </c>
      <c r="F1190" s="218" t="s">
        <v>1489</v>
      </c>
      <c r="G1190" s="219" t="s">
        <v>259</v>
      </c>
      <c r="H1190" s="220">
        <v>448</v>
      </c>
      <c r="I1190" s="221"/>
      <c r="J1190" s="222">
        <f>ROUND(I1190*H1190,2)</f>
        <v>0</v>
      </c>
      <c r="K1190" s="218" t="s">
        <v>1</v>
      </c>
      <c r="L1190" s="42"/>
      <c r="M1190" s="223" t="s">
        <v>1</v>
      </c>
      <c r="N1190" s="224" t="s">
        <v>44</v>
      </c>
      <c r="O1190" s="85"/>
      <c r="P1190" s="225">
        <f>O1190*H1190</f>
        <v>0</v>
      </c>
      <c r="Q1190" s="225">
        <v>0</v>
      </c>
      <c r="R1190" s="225">
        <f>Q1190*H1190</f>
        <v>0</v>
      </c>
      <c r="S1190" s="225">
        <v>0</v>
      </c>
      <c r="T1190" s="226">
        <f>S1190*H1190</f>
        <v>0</v>
      </c>
      <c r="AR1190" s="227" t="s">
        <v>227</v>
      </c>
      <c r="AT1190" s="227" t="s">
        <v>137</v>
      </c>
      <c r="AU1190" s="227" t="s">
        <v>84</v>
      </c>
      <c r="AY1190" s="16" t="s">
        <v>135</v>
      </c>
      <c r="BE1190" s="228">
        <f>IF(N1190="základní",J1190,0)</f>
        <v>0</v>
      </c>
      <c r="BF1190" s="228">
        <f>IF(N1190="snížená",J1190,0)</f>
        <v>0</v>
      </c>
      <c r="BG1190" s="228">
        <f>IF(N1190="zákl. přenesená",J1190,0)</f>
        <v>0</v>
      </c>
      <c r="BH1190" s="228">
        <f>IF(N1190="sníž. přenesená",J1190,0)</f>
        <v>0</v>
      </c>
      <c r="BI1190" s="228">
        <f>IF(N1190="nulová",J1190,0)</f>
        <v>0</v>
      </c>
      <c r="BJ1190" s="16" t="s">
        <v>84</v>
      </c>
      <c r="BK1190" s="228">
        <f>ROUND(I1190*H1190,2)</f>
        <v>0</v>
      </c>
      <c r="BL1190" s="16" t="s">
        <v>227</v>
      </c>
      <c r="BM1190" s="227" t="s">
        <v>1490</v>
      </c>
    </row>
    <row r="1191" s="12" customFormat="1">
      <c r="B1191" s="229"/>
      <c r="C1191" s="230"/>
      <c r="D1191" s="231" t="s">
        <v>144</v>
      </c>
      <c r="E1191" s="232" t="s">
        <v>1</v>
      </c>
      <c r="F1191" s="233" t="s">
        <v>1491</v>
      </c>
      <c r="G1191" s="230"/>
      <c r="H1191" s="234">
        <v>224</v>
      </c>
      <c r="I1191" s="235"/>
      <c r="J1191" s="230"/>
      <c r="K1191" s="230"/>
      <c r="L1191" s="236"/>
      <c r="M1191" s="237"/>
      <c r="N1191" s="238"/>
      <c r="O1191" s="238"/>
      <c r="P1191" s="238"/>
      <c r="Q1191" s="238"/>
      <c r="R1191" s="238"/>
      <c r="S1191" s="238"/>
      <c r="T1191" s="239"/>
      <c r="AT1191" s="240" t="s">
        <v>144</v>
      </c>
      <c r="AU1191" s="240" t="s">
        <v>84</v>
      </c>
      <c r="AV1191" s="12" t="s">
        <v>84</v>
      </c>
      <c r="AW1191" s="12" t="s">
        <v>146</v>
      </c>
      <c r="AX1191" s="12" t="s">
        <v>78</v>
      </c>
      <c r="AY1191" s="240" t="s">
        <v>135</v>
      </c>
    </row>
    <row r="1192" s="12" customFormat="1">
      <c r="B1192" s="229"/>
      <c r="C1192" s="230"/>
      <c r="D1192" s="231" t="s">
        <v>144</v>
      </c>
      <c r="E1192" s="232" t="s">
        <v>1</v>
      </c>
      <c r="F1192" s="233" t="s">
        <v>1492</v>
      </c>
      <c r="G1192" s="230"/>
      <c r="H1192" s="234">
        <v>157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AT1192" s="240" t="s">
        <v>144</v>
      </c>
      <c r="AU1192" s="240" t="s">
        <v>84</v>
      </c>
      <c r="AV1192" s="12" t="s">
        <v>84</v>
      </c>
      <c r="AW1192" s="12" t="s">
        <v>146</v>
      </c>
      <c r="AX1192" s="12" t="s">
        <v>78</v>
      </c>
      <c r="AY1192" s="240" t="s">
        <v>135</v>
      </c>
    </row>
    <row r="1193" s="12" customFormat="1">
      <c r="B1193" s="229"/>
      <c r="C1193" s="230"/>
      <c r="D1193" s="231" t="s">
        <v>144</v>
      </c>
      <c r="E1193" s="232" t="s">
        <v>1</v>
      </c>
      <c r="F1193" s="233" t="s">
        <v>1493</v>
      </c>
      <c r="G1193" s="230"/>
      <c r="H1193" s="234">
        <v>67</v>
      </c>
      <c r="I1193" s="235"/>
      <c r="J1193" s="230"/>
      <c r="K1193" s="230"/>
      <c r="L1193" s="236"/>
      <c r="M1193" s="237"/>
      <c r="N1193" s="238"/>
      <c r="O1193" s="238"/>
      <c r="P1193" s="238"/>
      <c r="Q1193" s="238"/>
      <c r="R1193" s="238"/>
      <c r="S1193" s="238"/>
      <c r="T1193" s="239"/>
      <c r="AT1193" s="240" t="s">
        <v>144</v>
      </c>
      <c r="AU1193" s="240" t="s">
        <v>84</v>
      </c>
      <c r="AV1193" s="12" t="s">
        <v>84</v>
      </c>
      <c r="AW1193" s="12" t="s">
        <v>146</v>
      </c>
      <c r="AX1193" s="12" t="s">
        <v>78</v>
      </c>
      <c r="AY1193" s="240" t="s">
        <v>135</v>
      </c>
    </row>
    <row r="1194" s="13" customFormat="1">
      <c r="B1194" s="241"/>
      <c r="C1194" s="242"/>
      <c r="D1194" s="231" t="s">
        <v>144</v>
      </c>
      <c r="E1194" s="243" t="s">
        <v>1</v>
      </c>
      <c r="F1194" s="244" t="s">
        <v>149</v>
      </c>
      <c r="G1194" s="242"/>
      <c r="H1194" s="245">
        <v>448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AT1194" s="251" t="s">
        <v>144</v>
      </c>
      <c r="AU1194" s="251" t="s">
        <v>84</v>
      </c>
      <c r="AV1194" s="13" t="s">
        <v>142</v>
      </c>
      <c r="AW1194" s="13" t="s">
        <v>146</v>
      </c>
      <c r="AX1194" s="13" t="s">
        <v>21</v>
      </c>
      <c r="AY1194" s="251" t="s">
        <v>135</v>
      </c>
    </row>
    <row r="1195" s="1" customFormat="1" ht="24" customHeight="1">
      <c r="B1195" s="37"/>
      <c r="C1195" s="262" t="s">
        <v>1494</v>
      </c>
      <c r="D1195" s="262" t="s">
        <v>205</v>
      </c>
      <c r="E1195" s="263" t="s">
        <v>1495</v>
      </c>
      <c r="F1195" s="264" t="s">
        <v>1496</v>
      </c>
      <c r="G1195" s="265" t="s">
        <v>140</v>
      </c>
      <c r="H1195" s="266">
        <v>72.359999999999999</v>
      </c>
      <c r="I1195" s="267"/>
      <c r="J1195" s="268">
        <f>ROUND(I1195*H1195,2)</f>
        <v>0</v>
      </c>
      <c r="K1195" s="264" t="s">
        <v>1</v>
      </c>
      <c r="L1195" s="269"/>
      <c r="M1195" s="270" t="s">
        <v>1</v>
      </c>
      <c r="N1195" s="271" t="s">
        <v>44</v>
      </c>
      <c r="O1195" s="85"/>
      <c r="P1195" s="225">
        <f>O1195*H1195</f>
        <v>0</v>
      </c>
      <c r="Q1195" s="225">
        <v>0.0135</v>
      </c>
      <c r="R1195" s="225">
        <f>Q1195*H1195</f>
        <v>0.97685999999999995</v>
      </c>
      <c r="S1195" s="225">
        <v>0</v>
      </c>
      <c r="T1195" s="226">
        <f>S1195*H1195</f>
        <v>0</v>
      </c>
      <c r="AR1195" s="227" t="s">
        <v>336</v>
      </c>
      <c r="AT1195" s="227" t="s">
        <v>205</v>
      </c>
      <c r="AU1195" s="227" t="s">
        <v>84</v>
      </c>
      <c r="AY1195" s="16" t="s">
        <v>135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6" t="s">
        <v>84</v>
      </c>
      <c r="BK1195" s="228">
        <f>ROUND(I1195*H1195,2)</f>
        <v>0</v>
      </c>
      <c r="BL1195" s="16" t="s">
        <v>227</v>
      </c>
      <c r="BM1195" s="227" t="s">
        <v>1497</v>
      </c>
    </row>
    <row r="1196" s="12" customFormat="1">
      <c r="B1196" s="229"/>
      <c r="C1196" s="230"/>
      <c r="D1196" s="231" t="s">
        <v>144</v>
      </c>
      <c r="E1196" s="232" t="s">
        <v>1</v>
      </c>
      <c r="F1196" s="233" t="s">
        <v>1498</v>
      </c>
      <c r="G1196" s="230"/>
      <c r="H1196" s="234">
        <v>72.359999999999999</v>
      </c>
      <c r="I1196" s="235"/>
      <c r="J1196" s="230"/>
      <c r="K1196" s="230"/>
      <c r="L1196" s="236"/>
      <c r="M1196" s="237"/>
      <c r="N1196" s="238"/>
      <c r="O1196" s="238"/>
      <c r="P1196" s="238"/>
      <c r="Q1196" s="238"/>
      <c r="R1196" s="238"/>
      <c r="S1196" s="238"/>
      <c r="T1196" s="239"/>
      <c r="AT1196" s="240" t="s">
        <v>144</v>
      </c>
      <c r="AU1196" s="240" t="s">
        <v>84</v>
      </c>
      <c r="AV1196" s="12" t="s">
        <v>84</v>
      </c>
      <c r="AW1196" s="12" t="s">
        <v>146</v>
      </c>
      <c r="AX1196" s="12" t="s">
        <v>78</v>
      </c>
      <c r="AY1196" s="240" t="s">
        <v>135</v>
      </c>
    </row>
    <row r="1197" s="13" customFormat="1">
      <c r="B1197" s="241"/>
      <c r="C1197" s="242"/>
      <c r="D1197" s="231" t="s">
        <v>144</v>
      </c>
      <c r="E1197" s="243" t="s">
        <v>1</v>
      </c>
      <c r="F1197" s="244" t="s">
        <v>149</v>
      </c>
      <c r="G1197" s="242"/>
      <c r="H1197" s="245">
        <v>72.359999999999999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AT1197" s="251" t="s">
        <v>144</v>
      </c>
      <c r="AU1197" s="251" t="s">
        <v>84</v>
      </c>
      <c r="AV1197" s="13" t="s">
        <v>142</v>
      </c>
      <c r="AW1197" s="13" t="s">
        <v>146</v>
      </c>
      <c r="AX1197" s="13" t="s">
        <v>21</v>
      </c>
      <c r="AY1197" s="251" t="s">
        <v>135</v>
      </c>
    </row>
    <row r="1198" s="1" customFormat="1" ht="24" customHeight="1">
      <c r="B1198" s="37"/>
      <c r="C1198" s="216" t="s">
        <v>1499</v>
      </c>
      <c r="D1198" s="216" t="s">
        <v>137</v>
      </c>
      <c r="E1198" s="217" t="s">
        <v>1500</v>
      </c>
      <c r="F1198" s="218" t="s">
        <v>1501</v>
      </c>
      <c r="G1198" s="219" t="s">
        <v>263</v>
      </c>
      <c r="H1198" s="220">
        <v>1038.7819999999999</v>
      </c>
      <c r="I1198" s="221"/>
      <c r="J1198" s="222">
        <f>ROUND(I1198*H1198,2)</f>
        <v>0</v>
      </c>
      <c r="K1198" s="218" t="s">
        <v>1</v>
      </c>
      <c r="L1198" s="42"/>
      <c r="M1198" s="223" t="s">
        <v>1</v>
      </c>
      <c r="N1198" s="224" t="s">
        <v>44</v>
      </c>
      <c r="O1198" s="85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AR1198" s="227" t="s">
        <v>227</v>
      </c>
      <c r="AT1198" s="227" t="s">
        <v>137</v>
      </c>
      <c r="AU1198" s="227" t="s">
        <v>84</v>
      </c>
      <c r="AY1198" s="16" t="s">
        <v>135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16" t="s">
        <v>84</v>
      </c>
      <c r="BK1198" s="228">
        <f>ROUND(I1198*H1198,2)</f>
        <v>0</v>
      </c>
      <c r="BL1198" s="16" t="s">
        <v>227</v>
      </c>
      <c r="BM1198" s="227" t="s">
        <v>1502</v>
      </c>
    </row>
    <row r="1199" s="12" customFormat="1">
      <c r="B1199" s="229"/>
      <c r="C1199" s="230"/>
      <c r="D1199" s="231" t="s">
        <v>144</v>
      </c>
      <c r="E1199" s="232" t="s">
        <v>1</v>
      </c>
      <c r="F1199" s="233" t="s">
        <v>1503</v>
      </c>
      <c r="G1199" s="230"/>
      <c r="H1199" s="234">
        <v>108</v>
      </c>
      <c r="I1199" s="235"/>
      <c r="J1199" s="230"/>
      <c r="K1199" s="230"/>
      <c r="L1199" s="236"/>
      <c r="M1199" s="237"/>
      <c r="N1199" s="238"/>
      <c r="O1199" s="238"/>
      <c r="P1199" s="238"/>
      <c r="Q1199" s="238"/>
      <c r="R1199" s="238"/>
      <c r="S1199" s="238"/>
      <c r="T1199" s="239"/>
      <c r="AT1199" s="240" t="s">
        <v>144</v>
      </c>
      <c r="AU1199" s="240" t="s">
        <v>84</v>
      </c>
      <c r="AV1199" s="12" t="s">
        <v>84</v>
      </c>
      <c r="AW1199" s="12" t="s">
        <v>146</v>
      </c>
      <c r="AX1199" s="12" t="s">
        <v>78</v>
      </c>
      <c r="AY1199" s="240" t="s">
        <v>135</v>
      </c>
    </row>
    <row r="1200" s="12" customFormat="1">
      <c r="B1200" s="229"/>
      <c r="C1200" s="230"/>
      <c r="D1200" s="231" t="s">
        <v>144</v>
      </c>
      <c r="E1200" s="232" t="s">
        <v>1</v>
      </c>
      <c r="F1200" s="233" t="s">
        <v>1504</v>
      </c>
      <c r="G1200" s="230"/>
      <c r="H1200" s="234">
        <v>19.782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144</v>
      </c>
      <c r="AU1200" s="240" t="s">
        <v>84</v>
      </c>
      <c r="AV1200" s="12" t="s">
        <v>84</v>
      </c>
      <c r="AW1200" s="12" t="s">
        <v>146</v>
      </c>
      <c r="AX1200" s="12" t="s">
        <v>78</v>
      </c>
      <c r="AY1200" s="240" t="s">
        <v>135</v>
      </c>
    </row>
    <row r="1201" s="12" customFormat="1">
      <c r="B1201" s="229"/>
      <c r="C1201" s="230"/>
      <c r="D1201" s="231" t="s">
        <v>144</v>
      </c>
      <c r="E1201" s="232" t="s">
        <v>1</v>
      </c>
      <c r="F1201" s="233" t="s">
        <v>1505</v>
      </c>
      <c r="G1201" s="230"/>
      <c r="H1201" s="234">
        <v>16</v>
      </c>
      <c r="I1201" s="235"/>
      <c r="J1201" s="230"/>
      <c r="K1201" s="230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144</v>
      </c>
      <c r="AU1201" s="240" t="s">
        <v>84</v>
      </c>
      <c r="AV1201" s="12" t="s">
        <v>84</v>
      </c>
      <c r="AW1201" s="12" t="s">
        <v>146</v>
      </c>
      <c r="AX1201" s="12" t="s">
        <v>78</v>
      </c>
      <c r="AY1201" s="240" t="s">
        <v>135</v>
      </c>
    </row>
    <row r="1202" s="12" customFormat="1">
      <c r="B1202" s="229"/>
      <c r="C1202" s="230"/>
      <c r="D1202" s="231" t="s">
        <v>144</v>
      </c>
      <c r="E1202" s="232" t="s">
        <v>1</v>
      </c>
      <c r="F1202" s="233" t="s">
        <v>1506</v>
      </c>
      <c r="G1202" s="230"/>
      <c r="H1202" s="234">
        <v>409.60000000000002</v>
      </c>
      <c r="I1202" s="235"/>
      <c r="J1202" s="230"/>
      <c r="K1202" s="230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144</v>
      </c>
      <c r="AU1202" s="240" t="s">
        <v>84</v>
      </c>
      <c r="AV1202" s="12" t="s">
        <v>84</v>
      </c>
      <c r="AW1202" s="12" t="s">
        <v>146</v>
      </c>
      <c r="AX1202" s="12" t="s">
        <v>78</v>
      </c>
      <c r="AY1202" s="240" t="s">
        <v>135</v>
      </c>
    </row>
    <row r="1203" s="12" customFormat="1">
      <c r="B1203" s="229"/>
      <c r="C1203" s="230"/>
      <c r="D1203" s="231" t="s">
        <v>144</v>
      </c>
      <c r="E1203" s="232" t="s">
        <v>1</v>
      </c>
      <c r="F1203" s="233" t="s">
        <v>1507</v>
      </c>
      <c r="G1203" s="230"/>
      <c r="H1203" s="234">
        <v>409.60000000000002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AT1203" s="240" t="s">
        <v>144</v>
      </c>
      <c r="AU1203" s="240" t="s">
        <v>84</v>
      </c>
      <c r="AV1203" s="12" t="s">
        <v>84</v>
      </c>
      <c r="AW1203" s="12" t="s">
        <v>146</v>
      </c>
      <c r="AX1203" s="12" t="s">
        <v>78</v>
      </c>
      <c r="AY1203" s="240" t="s">
        <v>135</v>
      </c>
    </row>
    <row r="1204" s="12" customFormat="1">
      <c r="B1204" s="229"/>
      <c r="C1204" s="230"/>
      <c r="D1204" s="231" t="s">
        <v>144</v>
      </c>
      <c r="E1204" s="232" t="s">
        <v>1</v>
      </c>
      <c r="F1204" s="233" t="s">
        <v>1508</v>
      </c>
      <c r="G1204" s="230"/>
      <c r="H1204" s="234">
        <v>57.600000000000001</v>
      </c>
      <c r="I1204" s="235"/>
      <c r="J1204" s="230"/>
      <c r="K1204" s="230"/>
      <c r="L1204" s="236"/>
      <c r="M1204" s="237"/>
      <c r="N1204" s="238"/>
      <c r="O1204" s="238"/>
      <c r="P1204" s="238"/>
      <c r="Q1204" s="238"/>
      <c r="R1204" s="238"/>
      <c r="S1204" s="238"/>
      <c r="T1204" s="239"/>
      <c r="AT1204" s="240" t="s">
        <v>144</v>
      </c>
      <c r="AU1204" s="240" t="s">
        <v>84</v>
      </c>
      <c r="AV1204" s="12" t="s">
        <v>84</v>
      </c>
      <c r="AW1204" s="12" t="s">
        <v>146</v>
      </c>
      <c r="AX1204" s="12" t="s">
        <v>78</v>
      </c>
      <c r="AY1204" s="240" t="s">
        <v>135</v>
      </c>
    </row>
    <row r="1205" s="12" customFormat="1">
      <c r="B1205" s="229"/>
      <c r="C1205" s="230"/>
      <c r="D1205" s="231" t="s">
        <v>144</v>
      </c>
      <c r="E1205" s="232" t="s">
        <v>1</v>
      </c>
      <c r="F1205" s="233" t="s">
        <v>1509</v>
      </c>
      <c r="G1205" s="230"/>
      <c r="H1205" s="234">
        <v>18.199999999999999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AT1205" s="240" t="s">
        <v>144</v>
      </c>
      <c r="AU1205" s="240" t="s">
        <v>84</v>
      </c>
      <c r="AV1205" s="12" t="s">
        <v>84</v>
      </c>
      <c r="AW1205" s="12" t="s">
        <v>146</v>
      </c>
      <c r="AX1205" s="12" t="s">
        <v>78</v>
      </c>
      <c r="AY1205" s="240" t="s">
        <v>135</v>
      </c>
    </row>
    <row r="1206" s="13" customFormat="1">
      <c r="B1206" s="241"/>
      <c r="C1206" s="242"/>
      <c r="D1206" s="231" t="s">
        <v>144</v>
      </c>
      <c r="E1206" s="243" t="s">
        <v>1</v>
      </c>
      <c r="F1206" s="244" t="s">
        <v>149</v>
      </c>
      <c r="G1206" s="242"/>
      <c r="H1206" s="245">
        <v>1038.7819999999999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AT1206" s="251" t="s">
        <v>144</v>
      </c>
      <c r="AU1206" s="251" t="s">
        <v>84</v>
      </c>
      <c r="AV1206" s="13" t="s">
        <v>142</v>
      </c>
      <c r="AW1206" s="13" t="s">
        <v>146</v>
      </c>
      <c r="AX1206" s="13" t="s">
        <v>21</v>
      </c>
      <c r="AY1206" s="251" t="s">
        <v>135</v>
      </c>
    </row>
    <row r="1207" s="1" customFormat="1" ht="16.5" customHeight="1">
      <c r="B1207" s="37"/>
      <c r="C1207" s="262" t="s">
        <v>1510</v>
      </c>
      <c r="D1207" s="262" t="s">
        <v>205</v>
      </c>
      <c r="E1207" s="263" t="s">
        <v>1511</v>
      </c>
      <c r="F1207" s="264" t="s">
        <v>1512</v>
      </c>
      <c r="G1207" s="265" t="s">
        <v>259</v>
      </c>
      <c r="H1207" s="266">
        <v>18</v>
      </c>
      <c r="I1207" s="267"/>
      <c r="J1207" s="268">
        <f>ROUND(I1207*H1207,2)</f>
        <v>0</v>
      </c>
      <c r="K1207" s="264" t="s">
        <v>1</v>
      </c>
      <c r="L1207" s="269"/>
      <c r="M1207" s="270" t="s">
        <v>1</v>
      </c>
      <c r="N1207" s="271" t="s">
        <v>44</v>
      </c>
      <c r="O1207" s="85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AR1207" s="227" t="s">
        <v>336</v>
      </c>
      <c r="AT1207" s="227" t="s">
        <v>205</v>
      </c>
      <c r="AU1207" s="227" t="s">
        <v>84</v>
      </c>
      <c r="AY1207" s="16" t="s">
        <v>135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16" t="s">
        <v>84</v>
      </c>
      <c r="BK1207" s="228">
        <f>ROUND(I1207*H1207,2)</f>
        <v>0</v>
      </c>
      <c r="BL1207" s="16" t="s">
        <v>227</v>
      </c>
      <c r="BM1207" s="227" t="s">
        <v>1513</v>
      </c>
    </row>
    <row r="1208" s="12" customFormat="1">
      <c r="B1208" s="229"/>
      <c r="C1208" s="230"/>
      <c r="D1208" s="231" t="s">
        <v>144</v>
      </c>
      <c r="E1208" s="232" t="s">
        <v>1</v>
      </c>
      <c r="F1208" s="233" t="s">
        <v>243</v>
      </c>
      <c r="G1208" s="230"/>
      <c r="H1208" s="234">
        <v>18</v>
      </c>
      <c r="I1208" s="235"/>
      <c r="J1208" s="230"/>
      <c r="K1208" s="230"/>
      <c r="L1208" s="236"/>
      <c r="M1208" s="237"/>
      <c r="N1208" s="238"/>
      <c r="O1208" s="238"/>
      <c r="P1208" s="238"/>
      <c r="Q1208" s="238"/>
      <c r="R1208" s="238"/>
      <c r="S1208" s="238"/>
      <c r="T1208" s="239"/>
      <c r="AT1208" s="240" t="s">
        <v>144</v>
      </c>
      <c r="AU1208" s="240" t="s">
        <v>84</v>
      </c>
      <c r="AV1208" s="12" t="s">
        <v>84</v>
      </c>
      <c r="AW1208" s="12" t="s">
        <v>146</v>
      </c>
      <c r="AX1208" s="12" t="s">
        <v>78</v>
      </c>
      <c r="AY1208" s="240" t="s">
        <v>135</v>
      </c>
    </row>
    <row r="1209" s="13" customFormat="1">
      <c r="B1209" s="241"/>
      <c r="C1209" s="242"/>
      <c r="D1209" s="231" t="s">
        <v>144</v>
      </c>
      <c r="E1209" s="243" t="s">
        <v>1</v>
      </c>
      <c r="F1209" s="244" t="s">
        <v>149</v>
      </c>
      <c r="G1209" s="242"/>
      <c r="H1209" s="245">
        <v>18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AT1209" s="251" t="s">
        <v>144</v>
      </c>
      <c r="AU1209" s="251" t="s">
        <v>84</v>
      </c>
      <c r="AV1209" s="13" t="s">
        <v>142</v>
      </c>
      <c r="AW1209" s="13" t="s">
        <v>146</v>
      </c>
      <c r="AX1209" s="13" t="s">
        <v>21</v>
      </c>
      <c r="AY1209" s="251" t="s">
        <v>135</v>
      </c>
    </row>
    <row r="1210" s="1" customFormat="1" ht="16.5" customHeight="1">
      <c r="B1210" s="37"/>
      <c r="C1210" s="262" t="s">
        <v>1514</v>
      </c>
      <c r="D1210" s="262" t="s">
        <v>205</v>
      </c>
      <c r="E1210" s="263" t="s">
        <v>1515</v>
      </c>
      <c r="F1210" s="264" t="s">
        <v>1516</v>
      </c>
      <c r="G1210" s="265" t="s">
        <v>259</v>
      </c>
      <c r="H1210" s="266">
        <v>2</v>
      </c>
      <c r="I1210" s="267"/>
      <c r="J1210" s="268">
        <f>ROUND(I1210*H1210,2)</f>
        <v>0</v>
      </c>
      <c r="K1210" s="264" t="s">
        <v>1</v>
      </c>
      <c r="L1210" s="269"/>
      <c r="M1210" s="270" t="s">
        <v>1</v>
      </c>
      <c r="N1210" s="271" t="s">
        <v>44</v>
      </c>
      <c r="O1210" s="85"/>
      <c r="P1210" s="225">
        <f>O1210*H1210</f>
        <v>0</v>
      </c>
      <c r="Q1210" s="225">
        <v>0</v>
      </c>
      <c r="R1210" s="225">
        <f>Q1210*H1210</f>
        <v>0</v>
      </c>
      <c r="S1210" s="225">
        <v>0</v>
      </c>
      <c r="T1210" s="226">
        <f>S1210*H1210</f>
        <v>0</v>
      </c>
      <c r="AR1210" s="227" t="s">
        <v>336</v>
      </c>
      <c r="AT1210" s="227" t="s">
        <v>205</v>
      </c>
      <c r="AU1210" s="227" t="s">
        <v>84</v>
      </c>
      <c r="AY1210" s="16" t="s">
        <v>135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6" t="s">
        <v>84</v>
      </c>
      <c r="BK1210" s="228">
        <f>ROUND(I1210*H1210,2)</f>
        <v>0</v>
      </c>
      <c r="BL1210" s="16" t="s">
        <v>227</v>
      </c>
      <c r="BM1210" s="227" t="s">
        <v>1517</v>
      </c>
    </row>
    <row r="1211" s="12" customFormat="1">
      <c r="B1211" s="229"/>
      <c r="C1211" s="230"/>
      <c r="D1211" s="231" t="s">
        <v>144</v>
      </c>
      <c r="E1211" s="232" t="s">
        <v>1</v>
      </c>
      <c r="F1211" s="233" t="s">
        <v>84</v>
      </c>
      <c r="G1211" s="230"/>
      <c r="H1211" s="234">
        <v>2</v>
      </c>
      <c r="I1211" s="235"/>
      <c r="J1211" s="230"/>
      <c r="K1211" s="230"/>
      <c r="L1211" s="236"/>
      <c r="M1211" s="237"/>
      <c r="N1211" s="238"/>
      <c r="O1211" s="238"/>
      <c r="P1211" s="238"/>
      <c r="Q1211" s="238"/>
      <c r="R1211" s="238"/>
      <c r="S1211" s="238"/>
      <c r="T1211" s="239"/>
      <c r="AT1211" s="240" t="s">
        <v>144</v>
      </c>
      <c r="AU1211" s="240" t="s">
        <v>84</v>
      </c>
      <c r="AV1211" s="12" t="s">
        <v>84</v>
      </c>
      <c r="AW1211" s="12" t="s">
        <v>146</v>
      </c>
      <c r="AX1211" s="12" t="s">
        <v>78</v>
      </c>
      <c r="AY1211" s="240" t="s">
        <v>135</v>
      </c>
    </row>
    <row r="1212" s="13" customFormat="1">
      <c r="B1212" s="241"/>
      <c r="C1212" s="242"/>
      <c r="D1212" s="231" t="s">
        <v>144</v>
      </c>
      <c r="E1212" s="243" t="s">
        <v>1</v>
      </c>
      <c r="F1212" s="244" t="s">
        <v>149</v>
      </c>
      <c r="G1212" s="242"/>
      <c r="H1212" s="245">
        <v>2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AT1212" s="251" t="s">
        <v>144</v>
      </c>
      <c r="AU1212" s="251" t="s">
        <v>84</v>
      </c>
      <c r="AV1212" s="13" t="s">
        <v>142</v>
      </c>
      <c r="AW1212" s="13" t="s">
        <v>146</v>
      </c>
      <c r="AX1212" s="13" t="s">
        <v>21</v>
      </c>
      <c r="AY1212" s="251" t="s">
        <v>135</v>
      </c>
    </row>
    <row r="1213" s="1" customFormat="1" ht="16.5" customHeight="1">
      <c r="B1213" s="37"/>
      <c r="C1213" s="262" t="s">
        <v>1518</v>
      </c>
      <c r="D1213" s="262" t="s">
        <v>205</v>
      </c>
      <c r="E1213" s="263" t="s">
        <v>1519</v>
      </c>
      <c r="F1213" s="264" t="s">
        <v>1520</v>
      </c>
      <c r="G1213" s="265" t="s">
        <v>259</v>
      </c>
      <c r="H1213" s="266">
        <v>2</v>
      </c>
      <c r="I1213" s="267"/>
      <c r="J1213" s="268">
        <f>ROUND(I1213*H1213,2)</f>
        <v>0</v>
      </c>
      <c r="K1213" s="264" t="s">
        <v>1</v>
      </c>
      <c r="L1213" s="269"/>
      <c r="M1213" s="270" t="s">
        <v>1</v>
      </c>
      <c r="N1213" s="271" t="s">
        <v>44</v>
      </c>
      <c r="O1213" s="85"/>
      <c r="P1213" s="225">
        <f>O1213*H1213</f>
        <v>0</v>
      </c>
      <c r="Q1213" s="225">
        <v>0</v>
      </c>
      <c r="R1213" s="225">
        <f>Q1213*H1213</f>
        <v>0</v>
      </c>
      <c r="S1213" s="225">
        <v>0</v>
      </c>
      <c r="T1213" s="226">
        <f>S1213*H1213</f>
        <v>0</v>
      </c>
      <c r="AR1213" s="227" t="s">
        <v>336</v>
      </c>
      <c r="AT1213" s="227" t="s">
        <v>205</v>
      </c>
      <c r="AU1213" s="227" t="s">
        <v>84</v>
      </c>
      <c r="AY1213" s="16" t="s">
        <v>135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16" t="s">
        <v>84</v>
      </c>
      <c r="BK1213" s="228">
        <f>ROUND(I1213*H1213,2)</f>
        <v>0</v>
      </c>
      <c r="BL1213" s="16" t="s">
        <v>227</v>
      </c>
      <c r="BM1213" s="227" t="s">
        <v>1521</v>
      </c>
    </row>
    <row r="1214" s="12" customFormat="1">
      <c r="B1214" s="229"/>
      <c r="C1214" s="230"/>
      <c r="D1214" s="231" t="s">
        <v>144</v>
      </c>
      <c r="E1214" s="232" t="s">
        <v>1</v>
      </c>
      <c r="F1214" s="233" t="s">
        <v>84</v>
      </c>
      <c r="G1214" s="230"/>
      <c r="H1214" s="234">
        <v>2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144</v>
      </c>
      <c r="AU1214" s="240" t="s">
        <v>84</v>
      </c>
      <c r="AV1214" s="12" t="s">
        <v>84</v>
      </c>
      <c r="AW1214" s="12" t="s">
        <v>146</v>
      </c>
      <c r="AX1214" s="12" t="s">
        <v>78</v>
      </c>
      <c r="AY1214" s="240" t="s">
        <v>135</v>
      </c>
    </row>
    <row r="1215" s="13" customFormat="1">
      <c r="B1215" s="241"/>
      <c r="C1215" s="242"/>
      <c r="D1215" s="231" t="s">
        <v>144</v>
      </c>
      <c r="E1215" s="243" t="s">
        <v>1</v>
      </c>
      <c r="F1215" s="244" t="s">
        <v>149</v>
      </c>
      <c r="G1215" s="242"/>
      <c r="H1215" s="245">
        <v>2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AT1215" s="251" t="s">
        <v>144</v>
      </c>
      <c r="AU1215" s="251" t="s">
        <v>84</v>
      </c>
      <c r="AV1215" s="13" t="s">
        <v>142</v>
      </c>
      <c r="AW1215" s="13" t="s">
        <v>146</v>
      </c>
      <c r="AX1215" s="13" t="s">
        <v>21</v>
      </c>
      <c r="AY1215" s="251" t="s">
        <v>135</v>
      </c>
    </row>
    <row r="1216" s="1" customFormat="1" ht="36" customHeight="1">
      <c r="B1216" s="37"/>
      <c r="C1216" s="262" t="s">
        <v>1522</v>
      </c>
      <c r="D1216" s="262" t="s">
        <v>205</v>
      </c>
      <c r="E1216" s="263" t="s">
        <v>1523</v>
      </c>
      <c r="F1216" s="264" t="s">
        <v>1524</v>
      </c>
      <c r="G1216" s="265" t="s">
        <v>259</v>
      </c>
      <c r="H1216" s="266">
        <v>32</v>
      </c>
      <c r="I1216" s="267"/>
      <c r="J1216" s="268">
        <f>ROUND(I1216*H1216,2)</f>
        <v>0</v>
      </c>
      <c r="K1216" s="264" t="s">
        <v>1</v>
      </c>
      <c r="L1216" s="269"/>
      <c r="M1216" s="270" t="s">
        <v>1</v>
      </c>
      <c r="N1216" s="271" t="s">
        <v>44</v>
      </c>
      <c r="O1216" s="85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AR1216" s="227" t="s">
        <v>336</v>
      </c>
      <c r="AT1216" s="227" t="s">
        <v>205</v>
      </c>
      <c r="AU1216" s="227" t="s">
        <v>84</v>
      </c>
      <c r="AY1216" s="16" t="s">
        <v>135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16" t="s">
        <v>84</v>
      </c>
      <c r="BK1216" s="228">
        <f>ROUND(I1216*H1216,2)</f>
        <v>0</v>
      </c>
      <c r="BL1216" s="16" t="s">
        <v>227</v>
      </c>
      <c r="BM1216" s="227" t="s">
        <v>1525</v>
      </c>
    </row>
    <row r="1217" s="12" customFormat="1">
      <c r="B1217" s="229"/>
      <c r="C1217" s="230"/>
      <c r="D1217" s="231" t="s">
        <v>144</v>
      </c>
      <c r="E1217" s="232" t="s">
        <v>1</v>
      </c>
      <c r="F1217" s="233" t="s">
        <v>336</v>
      </c>
      <c r="G1217" s="230"/>
      <c r="H1217" s="234">
        <v>32</v>
      </c>
      <c r="I1217" s="235"/>
      <c r="J1217" s="230"/>
      <c r="K1217" s="230"/>
      <c r="L1217" s="236"/>
      <c r="M1217" s="237"/>
      <c r="N1217" s="238"/>
      <c r="O1217" s="238"/>
      <c r="P1217" s="238"/>
      <c r="Q1217" s="238"/>
      <c r="R1217" s="238"/>
      <c r="S1217" s="238"/>
      <c r="T1217" s="239"/>
      <c r="AT1217" s="240" t="s">
        <v>144</v>
      </c>
      <c r="AU1217" s="240" t="s">
        <v>84</v>
      </c>
      <c r="AV1217" s="12" t="s">
        <v>84</v>
      </c>
      <c r="AW1217" s="12" t="s">
        <v>146</v>
      </c>
      <c r="AX1217" s="12" t="s">
        <v>78</v>
      </c>
      <c r="AY1217" s="240" t="s">
        <v>135</v>
      </c>
    </row>
    <row r="1218" s="13" customFormat="1">
      <c r="B1218" s="241"/>
      <c r="C1218" s="242"/>
      <c r="D1218" s="231" t="s">
        <v>144</v>
      </c>
      <c r="E1218" s="243" t="s">
        <v>1</v>
      </c>
      <c r="F1218" s="244" t="s">
        <v>149</v>
      </c>
      <c r="G1218" s="242"/>
      <c r="H1218" s="245">
        <v>32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AT1218" s="251" t="s">
        <v>144</v>
      </c>
      <c r="AU1218" s="251" t="s">
        <v>84</v>
      </c>
      <c r="AV1218" s="13" t="s">
        <v>142</v>
      </c>
      <c r="AW1218" s="13" t="s">
        <v>146</v>
      </c>
      <c r="AX1218" s="13" t="s">
        <v>21</v>
      </c>
      <c r="AY1218" s="251" t="s">
        <v>135</v>
      </c>
    </row>
    <row r="1219" s="1" customFormat="1" ht="36" customHeight="1">
      <c r="B1219" s="37"/>
      <c r="C1219" s="262" t="s">
        <v>1526</v>
      </c>
      <c r="D1219" s="262" t="s">
        <v>205</v>
      </c>
      <c r="E1219" s="263" t="s">
        <v>1527</v>
      </c>
      <c r="F1219" s="264" t="s">
        <v>1528</v>
      </c>
      <c r="G1219" s="265" t="s">
        <v>259</v>
      </c>
      <c r="H1219" s="266">
        <v>32</v>
      </c>
      <c r="I1219" s="267"/>
      <c r="J1219" s="268">
        <f>ROUND(I1219*H1219,2)</f>
        <v>0</v>
      </c>
      <c r="K1219" s="264" t="s">
        <v>1</v>
      </c>
      <c r="L1219" s="269"/>
      <c r="M1219" s="270" t="s">
        <v>1</v>
      </c>
      <c r="N1219" s="271" t="s">
        <v>44</v>
      </c>
      <c r="O1219" s="85"/>
      <c r="P1219" s="225">
        <f>O1219*H1219</f>
        <v>0</v>
      </c>
      <c r="Q1219" s="225">
        <v>0</v>
      </c>
      <c r="R1219" s="225">
        <f>Q1219*H1219</f>
        <v>0</v>
      </c>
      <c r="S1219" s="225">
        <v>0</v>
      </c>
      <c r="T1219" s="226">
        <f>S1219*H1219</f>
        <v>0</v>
      </c>
      <c r="AR1219" s="227" t="s">
        <v>336</v>
      </c>
      <c r="AT1219" s="227" t="s">
        <v>205</v>
      </c>
      <c r="AU1219" s="227" t="s">
        <v>84</v>
      </c>
      <c r="AY1219" s="16" t="s">
        <v>135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6" t="s">
        <v>84</v>
      </c>
      <c r="BK1219" s="228">
        <f>ROUND(I1219*H1219,2)</f>
        <v>0</v>
      </c>
      <c r="BL1219" s="16" t="s">
        <v>227</v>
      </c>
      <c r="BM1219" s="227" t="s">
        <v>1529</v>
      </c>
    </row>
    <row r="1220" s="12" customFormat="1">
      <c r="B1220" s="229"/>
      <c r="C1220" s="230"/>
      <c r="D1220" s="231" t="s">
        <v>144</v>
      </c>
      <c r="E1220" s="232" t="s">
        <v>1</v>
      </c>
      <c r="F1220" s="233" t="s">
        <v>336</v>
      </c>
      <c r="G1220" s="230"/>
      <c r="H1220" s="234">
        <v>32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AT1220" s="240" t="s">
        <v>144</v>
      </c>
      <c r="AU1220" s="240" t="s">
        <v>84</v>
      </c>
      <c r="AV1220" s="12" t="s">
        <v>84</v>
      </c>
      <c r="AW1220" s="12" t="s">
        <v>146</v>
      </c>
      <c r="AX1220" s="12" t="s">
        <v>78</v>
      </c>
      <c r="AY1220" s="240" t="s">
        <v>135</v>
      </c>
    </row>
    <row r="1221" s="13" customFormat="1">
      <c r="B1221" s="241"/>
      <c r="C1221" s="242"/>
      <c r="D1221" s="231" t="s">
        <v>144</v>
      </c>
      <c r="E1221" s="243" t="s">
        <v>1</v>
      </c>
      <c r="F1221" s="244" t="s">
        <v>149</v>
      </c>
      <c r="G1221" s="242"/>
      <c r="H1221" s="245">
        <v>32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AT1221" s="251" t="s">
        <v>144</v>
      </c>
      <c r="AU1221" s="251" t="s">
        <v>84</v>
      </c>
      <c r="AV1221" s="13" t="s">
        <v>142</v>
      </c>
      <c r="AW1221" s="13" t="s">
        <v>146</v>
      </c>
      <c r="AX1221" s="13" t="s">
        <v>21</v>
      </c>
      <c r="AY1221" s="251" t="s">
        <v>135</v>
      </c>
    </row>
    <row r="1222" s="1" customFormat="1" ht="24" customHeight="1">
      <c r="B1222" s="37"/>
      <c r="C1222" s="262" t="s">
        <v>1530</v>
      </c>
      <c r="D1222" s="262" t="s">
        <v>205</v>
      </c>
      <c r="E1222" s="263" t="s">
        <v>1531</v>
      </c>
      <c r="F1222" s="264" t="s">
        <v>1532</v>
      </c>
      <c r="G1222" s="265" t="s">
        <v>259</v>
      </c>
      <c r="H1222" s="266">
        <v>6</v>
      </c>
      <c r="I1222" s="267"/>
      <c r="J1222" s="268">
        <f>ROUND(I1222*H1222,2)</f>
        <v>0</v>
      </c>
      <c r="K1222" s="264" t="s">
        <v>1</v>
      </c>
      <c r="L1222" s="269"/>
      <c r="M1222" s="270" t="s">
        <v>1</v>
      </c>
      <c r="N1222" s="271" t="s">
        <v>44</v>
      </c>
      <c r="O1222" s="85"/>
      <c r="P1222" s="225">
        <f>O1222*H1222</f>
        <v>0</v>
      </c>
      <c r="Q1222" s="225">
        <v>0</v>
      </c>
      <c r="R1222" s="225">
        <f>Q1222*H1222</f>
        <v>0</v>
      </c>
      <c r="S1222" s="225">
        <v>0</v>
      </c>
      <c r="T1222" s="226">
        <f>S1222*H1222</f>
        <v>0</v>
      </c>
      <c r="AR1222" s="227" t="s">
        <v>336</v>
      </c>
      <c r="AT1222" s="227" t="s">
        <v>205</v>
      </c>
      <c r="AU1222" s="227" t="s">
        <v>84</v>
      </c>
      <c r="AY1222" s="16" t="s">
        <v>135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16" t="s">
        <v>84</v>
      </c>
      <c r="BK1222" s="228">
        <f>ROUND(I1222*H1222,2)</f>
        <v>0</v>
      </c>
      <c r="BL1222" s="16" t="s">
        <v>227</v>
      </c>
      <c r="BM1222" s="227" t="s">
        <v>1533</v>
      </c>
    </row>
    <row r="1223" s="12" customFormat="1">
      <c r="B1223" s="229"/>
      <c r="C1223" s="230"/>
      <c r="D1223" s="231" t="s">
        <v>144</v>
      </c>
      <c r="E1223" s="232" t="s">
        <v>1</v>
      </c>
      <c r="F1223" s="233" t="s">
        <v>175</v>
      </c>
      <c r="G1223" s="230"/>
      <c r="H1223" s="234">
        <v>6</v>
      </c>
      <c r="I1223" s="235"/>
      <c r="J1223" s="230"/>
      <c r="K1223" s="230"/>
      <c r="L1223" s="236"/>
      <c r="M1223" s="237"/>
      <c r="N1223" s="238"/>
      <c r="O1223" s="238"/>
      <c r="P1223" s="238"/>
      <c r="Q1223" s="238"/>
      <c r="R1223" s="238"/>
      <c r="S1223" s="238"/>
      <c r="T1223" s="239"/>
      <c r="AT1223" s="240" t="s">
        <v>144</v>
      </c>
      <c r="AU1223" s="240" t="s">
        <v>84</v>
      </c>
      <c r="AV1223" s="12" t="s">
        <v>84</v>
      </c>
      <c r="AW1223" s="12" t="s">
        <v>146</v>
      </c>
      <c r="AX1223" s="12" t="s">
        <v>78</v>
      </c>
      <c r="AY1223" s="240" t="s">
        <v>135</v>
      </c>
    </row>
    <row r="1224" s="13" customFormat="1">
      <c r="B1224" s="241"/>
      <c r="C1224" s="242"/>
      <c r="D1224" s="231" t="s">
        <v>144</v>
      </c>
      <c r="E1224" s="243" t="s">
        <v>1</v>
      </c>
      <c r="F1224" s="244" t="s">
        <v>149</v>
      </c>
      <c r="G1224" s="242"/>
      <c r="H1224" s="245">
        <v>6</v>
      </c>
      <c r="I1224" s="246"/>
      <c r="J1224" s="242"/>
      <c r="K1224" s="242"/>
      <c r="L1224" s="247"/>
      <c r="M1224" s="248"/>
      <c r="N1224" s="249"/>
      <c r="O1224" s="249"/>
      <c r="P1224" s="249"/>
      <c r="Q1224" s="249"/>
      <c r="R1224" s="249"/>
      <c r="S1224" s="249"/>
      <c r="T1224" s="250"/>
      <c r="AT1224" s="251" t="s">
        <v>144</v>
      </c>
      <c r="AU1224" s="251" t="s">
        <v>84</v>
      </c>
      <c r="AV1224" s="13" t="s">
        <v>142</v>
      </c>
      <c r="AW1224" s="13" t="s">
        <v>146</v>
      </c>
      <c r="AX1224" s="13" t="s">
        <v>21</v>
      </c>
      <c r="AY1224" s="251" t="s">
        <v>135</v>
      </c>
    </row>
    <row r="1225" s="1" customFormat="1" ht="24" customHeight="1">
      <c r="B1225" s="37"/>
      <c r="C1225" s="216" t="s">
        <v>1534</v>
      </c>
      <c r="D1225" s="216" t="s">
        <v>137</v>
      </c>
      <c r="E1225" s="217" t="s">
        <v>1535</v>
      </c>
      <c r="F1225" s="218" t="s">
        <v>1536</v>
      </c>
      <c r="G1225" s="219" t="s">
        <v>263</v>
      </c>
      <c r="H1225" s="220">
        <v>105.09999999999999</v>
      </c>
      <c r="I1225" s="221"/>
      <c r="J1225" s="222">
        <f>ROUND(I1225*H1225,2)</f>
        <v>0</v>
      </c>
      <c r="K1225" s="218" t="s">
        <v>1</v>
      </c>
      <c r="L1225" s="42"/>
      <c r="M1225" s="223" t="s">
        <v>1</v>
      </c>
      <c r="N1225" s="224" t="s">
        <v>44</v>
      </c>
      <c r="O1225" s="85"/>
      <c r="P1225" s="225">
        <f>O1225*H1225</f>
        <v>0</v>
      </c>
      <c r="Q1225" s="225">
        <v>0</v>
      </c>
      <c r="R1225" s="225">
        <f>Q1225*H1225</f>
        <v>0</v>
      </c>
      <c r="S1225" s="225">
        <v>0</v>
      </c>
      <c r="T1225" s="226">
        <f>S1225*H1225</f>
        <v>0</v>
      </c>
      <c r="AR1225" s="227" t="s">
        <v>227</v>
      </c>
      <c r="AT1225" s="227" t="s">
        <v>137</v>
      </c>
      <c r="AU1225" s="227" t="s">
        <v>84</v>
      </c>
      <c r="AY1225" s="16" t="s">
        <v>135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16" t="s">
        <v>84</v>
      </c>
      <c r="BK1225" s="228">
        <f>ROUND(I1225*H1225,2)</f>
        <v>0</v>
      </c>
      <c r="BL1225" s="16" t="s">
        <v>227</v>
      </c>
      <c r="BM1225" s="227" t="s">
        <v>1537</v>
      </c>
    </row>
    <row r="1226" s="12" customFormat="1">
      <c r="B1226" s="229"/>
      <c r="C1226" s="230"/>
      <c r="D1226" s="231" t="s">
        <v>144</v>
      </c>
      <c r="E1226" s="232" t="s">
        <v>1</v>
      </c>
      <c r="F1226" s="233" t="s">
        <v>1538</v>
      </c>
      <c r="G1226" s="230"/>
      <c r="H1226" s="234">
        <v>38.399999999999999</v>
      </c>
      <c r="I1226" s="235"/>
      <c r="J1226" s="230"/>
      <c r="K1226" s="230"/>
      <c r="L1226" s="236"/>
      <c r="M1226" s="237"/>
      <c r="N1226" s="238"/>
      <c r="O1226" s="238"/>
      <c r="P1226" s="238"/>
      <c r="Q1226" s="238"/>
      <c r="R1226" s="238"/>
      <c r="S1226" s="238"/>
      <c r="T1226" s="239"/>
      <c r="AT1226" s="240" t="s">
        <v>144</v>
      </c>
      <c r="AU1226" s="240" t="s">
        <v>84</v>
      </c>
      <c r="AV1226" s="12" t="s">
        <v>84</v>
      </c>
      <c r="AW1226" s="12" t="s">
        <v>146</v>
      </c>
      <c r="AX1226" s="12" t="s">
        <v>78</v>
      </c>
      <c r="AY1226" s="240" t="s">
        <v>135</v>
      </c>
    </row>
    <row r="1227" s="12" customFormat="1">
      <c r="B1227" s="229"/>
      <c r="C1227" s="230"/>
      <c r="D1227" s="231" t="s">
        <v>144</v>
      </c>
      <c r="E1227" s="232" t="s">
        <v>1</v>
      </c>
      <c r="F1227" s="233" t="s">
        <v>1539</v>
      </c>
      <c r="G1227" s="230"/>
      <c r="H1227" s="234">
        <v>44.799999999999997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AT1227" s="240" t="s">
        <v>144</v>
      </c>
      <c r="AU1227" s="240" t="s">
        <v>84</v>
      </c>
      <c r="AV1227" s="12" t="s">
        <v>84</v>
      </c>
      <c r="AW1227" s="12" t="s">
        <v>146</v>
      </c>
      <c r="AX1227" s="12" t="s">
        <v>78</v>
      </c>
      <c r="AY1227" s="240" t="s">
        <v>135</v>
      </c>
    </row>
    <row r="1228" s="12" customFormat="1">
      <c r="B1228" s="229"/>
      <c r="C1228" s="230"/>
      <c r="D1228" s="231" t="s">
        <v>144</v>
      </c>
      <c r="E1228" s="232" t="s">
        <v>1</v>
      </c>
      <c r="F1228" s="233" t="s">
        <v>1540</v>
      </c>
      <c r="G1228" s="230"/>
      <c r="H1228" s="234">
        <v>6.7000000000000002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144</v>
      </c>
      <c r="AU1228" s="240" t="s">
        <v>84</v>
      </c>
      <c r="AV1228" s="12" t="s">
        <v>84</v>
      </c>
      <c r="AW1228" s="12" t="s">
        <v>146</v>
      </c>
      <c r="AX1228" s="12" t="s">
        <v>78</v>
      </c>
      <c r="AY1228" s="240" t="s">
        <v>135</v>
      </c>
    </row>
    <row r="1229" s="12" customFormat="1">
      <c r="B1229" s="229"/>
      <c r="C1229" s="230"/>
      <c r="D1229" s="231" t="s">
        <v>144</v>
      </c>
      <c r="E1229" s="232" t="s">
        <v>1</v>
      </c>
      <c r="F1229" s="233" t="s">
        <v>1541</v>
      </c>
      <c r="G1229" s="230"/>
      <c r="H1229" s="234">
        <v>6.7000000000000002</v>
      </c>
      <c r="I1229" s="235"/>
      <c r="J1229" s="230"/>
      <c r="K1229" s="230"/>
      <c r="L1229" s="236"/>
      <c r="M1229" s="237"/>
      <c r="N1229" s="238"/>
      <c r="O1229" s="238"/>
      <c r="P1229" s="238"/>
      <c r="Q1229" s="238"/>
      <c r="R1229" s="238"/>
      <c r="S1229" s="238"/>
      <c r="T1229" s="239"/>
      <c r="AT1229" s="240" t="s">
        <v>144</v>
      </c>
      <c r="AU1229" s="240" t="s">
        <v>84</v>
      </c>
      <c r="AV1229" s="12" t="s">
        <v>84</v>
      </c>
      <c r="AW1229" s="12" t="s">
        <v>146</v>
      </c>
      <c r="AX1229" s="12" t="s">
        <v>78</v>
      </c>
      <c r="AY1229" s="240" t="s">
        <v>135</v>
      </c>
    </row>
    <row r="1230" s="12" customFormat="1">
      <c r="B1230" s="229"/>
      <c r="C1230" s="230"/>
      <c r="D1230" s="231" t="s">
        <v>144</v>
      </c>
      <c r="E1230" s="232" t="s">
        <v>1</v>
      </c>
      <c r="F1230" s="233" t="s">
        <v>1542</v>
      </c>
      <c r="G1230" s="230"/>
      <c r="H1230" s="234">
        <v>8.5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AT1230" s="240" t="s">
        <v>144</v>
      </c>
      <c r="AU1230" s="240" t="s">
        <v>84</v>
      </c>
      <c r="AV1230" s="12" t="s">
        <v>84</v>
      </c>
      <c r="AW1230" s="12" t="s">
        <v>146</v>
      </c>
      <c r="AX1230" s="12" t="s">
        <v>78</v>
      </c>
      <c r="AY1230" s="240" t="s">
        <v>135</v>
      </c>
    </row>
    <row r="1231" s="13" customFormat="1">
      <c r="B1231" s="241"/>
      <c r="C1231" s="242"/>
      <c r="D1231" s="231" t="s">
        <v>144</v>
      </c>
      <c r="E1231" s="243" t="s">
        <v>1</v>
      </c>
      <c r="F1231" s="244" t="s">
        <v>149</v>
      </c>
      <c r="G1231" s="242"/>
      <c r="H1231" s="245">
        <v>105.09999999999999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AT1231" s="251" t="s">
        <v>144</v>
      </c>
      <c r="AU1231" s="251" t="s">
        <v>84</v>
      </c>
      <c r="AV1231" s="13" t="s">
        <v>142</v>
      </c>
      <c r="AW1231" s="13" t="s">
        <v>146</v>
      </c>
      <c r="AX1231" s="13" t="s">
        <v>21</v>
      </c>
      <c r="AY1231" s="251" t="s">
        <v>135</v>
      </c>
    </row>
    <row r="1232" s="1" customFormat="1" ht="24" customHeight="1">
      <c r="B1232" s="37"/>
      <c r="C1232" s="262" t="s">
        <v>1543</v>
      </c>
      <c r="D1232" s="262" t="s">
        <v>205</v>
      </c>
      <c r="E1232" s="263" t="s">
        <v>1544</v>
      </c>
      <c r="F1232" s="264" t="s">
        <v>1545</v>
      </c>
      <c r="G1232" s="265" t="s">
        <v>259</v>
      </c>
      <c r="H1232" s="266">
        <v>13</v>
      </c>
      <c r="I1232" s="267"/>
      <c r="J1232" s="268">
        <f>ROUND(I1232*H1232,2)</f>
        <v>0</v>
      </c>
      <c r="K1232" s="264" t="s">
        <v>1</v>
      </c>
      <c r="L1232" s="269"/>
      <c r="M1232" s="270" t="s">
        <v>1</v>
      </c>
      <c r="N1232" s="271" t="s">
        <v>44</v>
      </c>
      <c r="O1232" s="85"/>
      <c r="P1232" s="225">
        <f>O1232*H1232</f>
        <v>0</v>
      </c>
      <c r="Q1232" s="225">
        <v>0.073999999999999996</v>
      </c>
      <c r="R1232" s="225">
        <f>Q1232*H1232</f>
        <v>0.96199999999999997</v>
      </c>
      <c r="S1232" s="225">
        <v>0</v>
      </c>
      <c r="T1232" s="226">
        <f>S1232*H1232</f>
        <v>0</v>
      </c>
      <c r="AR1232" s="227" t="s">
        <v>336</v>
      </c>
      <c r="AT1232" s="227" t="s">
        <v>205</v>
      </c>
      <c r="AU1232" s="227" t="s">
        <v>84</v>
      </c>
      <c r="AY1232" s="16" t="s">
        <v>135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16" t="s">
        <v>84</v>
      </c>
      <c r="BK1232" s="228">
        <f>ROUND(I1232*H1232,2)</f>
        <v>0</v>
      </c>
      <c r="BL1232" s="16" t="s">
        <v>227</v>
      </c>
      <c r="BM1232" s="227" t="s">
        <v>1546</v>
      </c>
    </row>
    <row r="1233" s="12" customFormat="1">
      <c r="B1233" s="229"/>
      <c r="C1233" s="230"/>
      <c r="D1233" s="231" t="s">
        <v>144</v>
      </c>
      <c r="E1233" s="232" t="s">
        <v>1</v>
      </c>
      <c r="F1233" s="233" t="s">
        <v>1547</v>
      </c>
      <c r="G1233" s="230"/>
      <c r="H1233" s="234">
        <v>6</v>
      </c>
      <c r="I1233" s="235"/>
      <c r="J1233" s="230"/>
      <c r="K1233" s="230"/>
      <c r="L1233" s="236"/>
      <c r="M1233" s="237"/>
      <c r="N1233" s="238"/>
      <c r="O1233" s="238"/>
      <c r="P1233" s="238"/>
      <c r="Q1233" s="238"/>
      <c r="R1233" s="238"/>
      <c r="S1233" s="238"/>
      <c r="T1233" s="239"/>
      <c r="AT1233" s="240" t="s">
        <v>144</v>
      </c>
      <c r="AU1233" s="240" t="s">
        <v>84</v>
      </c>
      <c r="AV1233" s="12" t="s">
        <v>84</v>
      </c>
      <c r="AW1233" s="12" t="s">
        <v>146</v>
      </c>
      <c r="AX1233" s="12" t="s">
        <v>78</v>
      </c>
      <c r="AY1233" s="240" t="s">
        <v>135</v>
      </c>
    </row>
    <row r="1234" s="12" customFormat="1">
      <c r="B1234" s="229"/>
      <c r="C1234" s="230"/>
      <c r="D1234" s="231" t="s">
        <v>144</v>
      </c>
      <c r="E1234" s="232" t="s">
        <v>1</v>
      </c>
      <c r="F1234" s="233" t="s">
        <v>1548</v>
      </c>
      <c r="G1234" s="230"/>
      <c r="H1234" s="234">
        <v>7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AT1234" s="240" t="s">
        <v>144</v>
      </c>
      <c r="AU1234" s="240" t="s">
        <v>84</v>
      </c>
      <c r="AV1234" s="12" t="s">
        <v>84</v>
      </c>
      <c r="AW1234" s="12" t="s">
        <v>146</v>
      </c>
      <c r="AX1234" s="12" t="s">
        <v>78</v>
      </c>
      <c r="AY1234" s="240" t="s">
        <v>135</v>
      </c>
    </row>
    <row r="1235" s="13" customFormat="1">
      <c r="B1235" s="241"/>
      <c r="C1235" s="242"/>
      <c r="D1235" s="231" t="s">
        <v>144</v>
      </c>
      <c r="E1235" s="243" t="s">
        <v>1</v>
      </c>
      <c r="F1235" s="244" t="s">
        <v>149</v>
      </c>
      <c r="G1235" s="242"/>
      <c r="H1235" s="245">
        <v>13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AT1235" s="251" t="s">
        <v>144</v>
      </c>
      <c r="AU1235" s="251" t="s">
        <v>84</v>
      </c>
      <c r="AV1235" s="13" t="s">
        <v>142</v>
      </c>
      <c r="AW1235" s="13" t="s">
        <v>146</v>
      </c>
      <c r="AX1235" s="13" t="s">
        <v>21</v>
      </c>
      <c r="AY1235" s="251" t="s">
        <v>135</v>
      </c>
    </row>
    <row r="1236" s="1" customFormat="1" ht="24" customHeight="1">
      <c r="B1236" s="37"/>
      <c r="C1236" s="262" t="s">
        <v>1549</v>
      </c>
      <c r="D1236" s="262" t="s">
        <v>205</v>
      </c>
      <c r="E1236" s="263" t="s">
        <v>1550</v>
      </c>
      <c r="F1236" s="264" t="s">
        <v>1551</v>
      </c>
      <c r="G1236" s="265" t="s">
        <v>259</v>
      </c>
      <c r="H1236" s="266">
        <v>2</v>
      </c>
      <c r="I1236" s="267"/>
      <c r="J1236" s="268">
        <f>ROUND(I1236*H1236,2)</f>
        <v>0</v>
      </c>
      <c r="K1236" s="264" t="s">
        <v>1</v>
      </c>
      <c r="L1236" s="269"/>
      <c r="M1236" s="270" t="s">
        <v>1</v>
      </c>
      <c r="N1236" s="271" t="s">
        <v>44</v>
      </c>
      <c r="O1236" s="85"/>
      <c r="P1236" s="225">
        <f>O1236*H1236</f>
        <v>0</v>
      </c>
      <c r="Q1236" s="225">
        <v>0.073999999999999996</v>
      </c>
      <c r="R1236" s="225">
        <f>Q1236*H1236</f>
        <v>0.14799999999999999</v>
      </c>
      <c r="S1236" s="225">
        <v>0</v>
      </c>
      <c r="T1236" s="226">
        <f>S1236*H1236</f>
        <v>0</v>
      </c>
      <c r="AR1236" s="227" t="s">
        <v>336</v>
      </c>
      <c r="AT1236" s="227" t="s">
        <v>205</v>
      </c>
      <c r="AU1236" s="227" t="s">
        <v>84</v>
      </c>
      <c r="AY1236" s="16" t="s">
        <v>135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16" t="s">
        <v>84</v>
      </c>
      <c r="BK1236" s="228">
        <f>ROUND(I1236*H1236,2)</f>
        <v>0</v>
      </c>
      <c r="BL1236" s="16" t="s">
        <v>227</v>
      </c>
      <c r="BM1236" s="227" t="s">
        <v>1552</v>
      </c>
    </row>
    <row r="1237" s="12" customFormat="1">
      <c r="B1237" s="229"/>
      <c r="C1237" s="230"/>
      <c r="D1237" s="231" t="s">
        <v>144</v>
      </c>
      <c r="E1237" s="232" t="s">
        <v>1</v>
      </c>
      <c r="F1237" s="233" t="s">
        <v>1553</v>
      </c>
      <c r="G1237" s="230"/>
      <c r="H1237" s="234">
        <v>1</v>
      </c>
      <c r="I1237" s="235"/>
      <c r="J1237" s="230"/>
      <c r="K1237" s="230"/>
      <c r="L1237" s="236"/>
      <c r="M1237" s="237"/>
      <c r="N1237" s="238"/>
      <c r="O1237" s="238"/>
      <c r="P1237" s="238"/>
      <c r="Q1237" s="238"/>
      <c r="R1237" s="238"/>
      <c r="S1237" s="238"/>
      <c r="T1237" s="239"/>
      <c r="AT1237" s="240" t="s">
        <v>144</v>
      </c>
      <c r="AU1237" s="240" t="s">
        <v>84</v>
      </c>
      <c r="AV1237" s="12" t="s">
        <v>84</v>
      </c>
      <c r="AW1237" s="12" t="s">
        <v>146</v>
      </c>
      <c r="AX1237" s="12" t="s">
        <v>78</v>
      </c>
      <c r="AY1237" s="240" t="s">
        <v>135</v>
      </c>
    </row>
    <row r="1238" s="12" customFormat="1">
      <c r="B1238" s="229"/>
      <c r="C1238" s="230"/>
      <c r="D1238" s="231" t="s">
        <v>144</v>
      </c>
      <c r="E1238" s="232" t="s">
        <v>1</v>
      </c>
      <c r="F1238" s="233" t="s">
        <v>1554</v>
      </c>
      <c r="G1238" s="230"/>
      <c r="H1238" s="234">
        <v>1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144</v>
      </c>
      <c r="AU1238" s="240" t="s">
        <v>84</v>
      </c>
      <c r="AV1238" s="12" t="s">
        <v>84</v>
      </c>
      <c r="AW1238" s="12" t="s">
        <v>146</v>
      </c>
      <c r="AX1238" s="12" t="s">
        <v>78</v>
      </c>
      <c r="AY1238" s="240" t="s">
        <v>135</v>
      </c>
    </row>
    <row r="1239" s="13" customFormat="1">
      <c r="B1239" s="241"/>
      <c r="C1239" s="242"/>
      <c r="D1239" s="231" t="s">
        <v>144</v>
      </c>
      <c r="E1239" s="243" t="s">
        <v>1</v>
      </c>
      <c r="F1239" s="244" t="s">
        <v>149</v>
      </c>
      <c r="G1239" s="242"/>
      <c r="H1239" s="245">
        <v>2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AT1239" s="251" t="s">
        <v>144</v>
      </c>
      <c r="AU1239" s="251" t="s">
        <v>84</v>
      </c>
      <c r="AV1239" s="13" t="s">
        <v>142</v>
      </c>
      <c r="AW1239" s="13" t="s">
        <v>146</v>
      </c>
      <c r="AX1239" s="13" t="s">
        <v>21</v>
      </c>
      <c r="AY1239" s="251" t="s">
        <v>135</v>
      </c>
    </row>
    <row r="1240" s="1" customFormat="1" ht="24" customHeight="1">
      <c r="B1240" s="37"/>
      <c r="C1240" s="262" t="s">
        <v>1555</v>
      </c>
      <c r="D1240" s="262" t="s">
        <v>205</v>
      </c>
      <c r="E1240" s="263" t="s">
        <v>1556</v>
      </c>
      <c r="F1240" s="264" t="s">
        <v>1557</v>
      </c>
      <c r="G1240" s="265" t="s">
        <v>259</v>
      </c>
      <c r="H1240" s="266">
        <v>1</v>
      </c>
      <c r="I1240" s="267"/>
      <c r="J1240" s="268">
        <f>ROUND(I1240*H1240,2)</f>
        <v>0</v>
      </c>
      <c r="K1240" s="264" t="s">
        <v>1</v>
      </c>
      <c r="L1240" s="269"/>
      <c r="M1240" s="270" t="s">
        <v>1</v>
      </c>
      <c r="N1240" s="271" t="s">
        <v>44</v>
      </c>
      <c r="O1240" s="85"/>
      <c r="P1240" s="225">
        <f>O1240*H1240</f>
        <v>0</v>
      </c>
      <c r="Q1240" s="225">
        <v>0.073999999999999996</v>
      </c>
      <c r="R1240" s="225">
        <f>Q1240*H1240</f>
        <v>0.073999999999999996</v>
      </c>
      <c r="S1240" s="225">
        <v>0</v>
      </c>
      <c r="T1240" s="226">
        <f>S1240*H1240</f>
        <v>0</v>
      </c>
      <c r="AR1240" s="227" t="s">
        <v>336</v>
      </c>
      <c r="AT1240" s="227" t="s">
        <v>205</v>
      </c>
      <c r="AU1240" s="227" t="s">
        <v>84</v>
      </c>
      <c r="AY1240" s="16" t="s">
        <v>135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16" t="s">
        <v>84</v>
      </c>
      <c r="BK1240" s="228">
        <f>ROUND(I1240*H1240,2)</f>
        <v>0</v>
      </c>
      <c r="BL1240" s="16" t="s">
        <v>227</v>
      </c>
      <c r="BM1240" s="227" t="s">
        <v>1558</v>
      </c>
    </row>
    <row r="1241" s="12" customFormat="1">
      <c r="B1241" s="229"/>
      <c r="C1241" s="230"/>
      <c r="D1241" s="231" t="s">
        <v>144</v>
      </c>
      <c r="E1241" s="232" t="s">
        <v>1</v>
      </c>
      <c r="F1241" s="233" t="s">
        <v>1559</v>
      </c>
      <c r="G1241" s="230"/>
      <c r="H1241" s="234">
        <v>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AT1241" s="240" t="s">
        <v>144</v>
      </c>
      <c r="AU1241" s="240" t="s">
        <v>84</v>
      </c>
      <c r="AV1241" s="12" t="s">
        <v>84</v>
      </c>
      <c r="AW1241" s="12" t="s">
        <v>146</v>
      </c>
      <c r="AX1241" s="12" t="s">
        <v>78</v>
      </c>
      <c r="AY1241" s="240" t="s">
        <v>135</v>
      </c>
    </row>
    <row r="1242" s="13" customFormat="1">
      <c r="B1242" s="241"/>
      <c r="C1242" s="242"/>
      <c r="D1242" s="231" t="s">
        <v>144</v>
      </c>
      <c r="E1242" s="243" t="s">
        <v>1</v>
      </c>
      <c r="F1242" s="244" t="s">
        <v>149</v>
      </c>
      <c r="G1242" s="242"/>
      <c r="H1242" s="245">
        <v>1</v>
      </c>
      <c r="I1242" s="246"/>
      <c r="J1242" s="242"/>
      <c r="K1242" s="242"/>
      <c r="L1242" s="247"/>
      <c r="M1242" s="248"/>
      <c r="N1242" s="249"/>
      <c r="O1242" s="249"/>
      <c r="P1242" s="249"/>
      <c r="Q1242" s="249"/>
      <c r="R1242" s="249"/>
      <c r="S1242" s="249"/>
      <c r="T1242" s="250"/>
      <c r="AT1242" s="251" t="s">
        <v>144</v>
      </c>
      <c r="AU1242" s="251" t="s">
        <v>84</v>
      </c>
      <c r="AV1242" s="13" t="s">
        <v>142</v>
      </c>
      <c r="AW1242" s="13" t="s">
        <v>146</v>
      </c>
      <c r="AX1242" s="13" t="s">
        <v>21</v>
      </c>
      <c r="AY1242" s="251" t="s">
        <v>135</v>
      </c>
    </row>
    <row r="1243" s="1" customFormat="1" ht="36" customHeight="1">
      <c r="B1243" s="37"/>
      <c r="C1243" s="216" t="s">
        <v>1560</v>
      </c>
      <c r="D1243" s="216" t="s">
        <v>137</v>
      </c>
      <c r="E1243" s="217" t="s">
        <v>1561</v>
      </c>
      <c r="F1243" s="218" t="s">
        <v>1562</v>
      </c>
      <c r="G1243" s="219" t="s">
        <v>1563</v>
      </c>
      <c r="H1243" s="272"/>
      <c r="I1243" s="221"/>
      <c r="J1243" s="222">
        <f>ROUND(I1243*H1243,2)</f>
        <v>0</v>
      </c>
      <c r="K1243" s="218" t="s">
        <v>141</v>
      </c>
      <c r="L1243" s="42"/>
      <c r="M1243" s="223" t="s">
        <v>1</v>
      </c>
      <c r="N1243" s="224" t="s">
        <v>44</v>
      </c>
      <c r="O1243" s="85"/>
      <c r="P1243" s="225">
        <f>O1243*H1243</f>
        <v>0</v>
      </c>
      <c r="Q1243" s="225">
        <v>0</v>
      </c>
      <c r="R1243" s="225">
        <f>Q1243*H1243</f>
        <v>0</v>
      </c>
      <c r="S1243" s="225">
        <v>0</v>
      </c>
      <c r="T1243" s="226">
        <f>S1243*H1243</f>
        <v>0</v>
      </c>
      <c r="AR1243" s="227" t="s">
        <v>227</v>
      </c>
      <c r="AT1243" s="227" t="s">
        <v>137</v>
      </c>
      <c r="AU1243" s="227" t="s">
        <v>84</v>
      </c>
      <c r="AY1243" s="16" t="s">
        <v>135</v>
      </c>
      <c r="BE1243" s="228">
        <f>IF(N1243="základní",J1243,0)</f>
        <v>0</v>
      </c>
      <c r="BF1243" s="228">
        <f>IF(N1243="snížená",J1243,0)</f>
        <v>0</v>
      </c>
      <c r="BG1243" s="228">
        <f>IF(N1243="zákl. přenesená",J1243,0)</f>
        <v>0</v>
      </c>
      <c r="BH1243" s="228">
        <f>IF(N1243="sníž. přenesená",J1243,0)</f>
        <v>0</v>
      </c>
      <c r="BI1243" s="228">
        <f>IF(N1243="nulová",J1243,0)</f>
        <v>0</v>
      </c>
      <c r="BJ1243" s="16" t="s">
        <v>84</v>
      </c>
      <c r="BK1243" s="228">
        <f>ROUND(I1243*H1243,2)</f>
        <v>0</v>
      </c>
      <c r="BL1243" s="16" t="s">
        <v>227</v>
      </c>
      <c r="BM1243" s="227" t="s">
        <v>1564</v>
      </c>
    </row>
    <row r="1244" s="11" customFormat="1" ht="22.8" customHeight="1">
      <c r="B1244" s="200"/>
      <c r="C1244" s="201"/>
      <c r="D1244" s="202" t="s">
        <v>77</v>
      </c>
      <c r="E1244" s="214" t="s">
        <v>1565</v>
      </c>
      <c r="F1244" s="214" t="s">
        <v>1566</v>
      </c>
      <c r="G1244" s="201"/>
      <c r="H1244" s="201"/>
      <c r="I1244" s="204"/>
      <c r="J1244" s="215">
        <f>BK1244</f>
        <v>0</v>
      </c>
      <c r="K1244" s="201"/>
      <c r="L1244" s="206"/>
      <c r="M1244" s="207"/>
      <c r="N1244" s="208"/>
      <c r="O1244" s="208"/>
      <c r="P1244" s="209">
        <f>SUM(P1245:P1403)</f>
        <v>0</v>
      </c>
      <c r="Q1244" s="208"/>
      <c r="R1244" s="209">
        <f>SUM(R1245:R1403)</f>
        <v>1.782594</v>
      </c>
      <c r="S1244" s="208"/>
      <c r="T1244" s="210">
        <f>SUM(T1245:T1403)</f>
        <v>39.60573999999999</v>
      </c>
      <c r="AR1244" s="211" t="s">
        <v>84</v>
      </c>
      <c r="AT1244" s="212" t="s">
        <v>77</v>
      </c>
      <c r="AU1244" s="212" t="s">
        <v>21</v>
      </c>
      <c r="AY1244" s="211" t="s">
        <v>135</v>
      </c>
      <c r="BK1244" s="213">
        <f>SUM(BK1245:BK1403)</f>
        <v>0</v>
      </c>
    </row>
    <row r="1245" s="1" customFormat="1" ht="24" customHeight="1">
      <c r="B1245" s="37"/>
      <c r="C1245" s="216" t="s">
        <v>1567</v>
      </c>
      <c r="D1245" s="216" t="s">
        <v>137</v>
      </c>
      <c r="E1245" s="217" t="s">
        <v>1568</v>
      </c>
      <c r="F1245" s="218" t="s">
        <v>1569</v>
      </c>
      <c r="G1245" s="219" t="s">
        <v>259</v>
      </c>
      <c r="H1245" s="220">
        <v>2</v>
      </c>
      <c r="I1245" s="221"/>
      <c r="J1245" s="222">
        <f>ROUND(I1245*H1245,2)</f>
        <v>0</v>
      </c>
      <c r="K1245" s="218" t="s">
        <v>1</v>
      </c>
      <c r="L1245" s="42"/>
      <c r="M1245" s="223" t="s">
        <v>1</v>
      </c>
      <c r="N1245" s="224" t="s">
        <v>44</v>
      </c>
      <c r="O1245" s="85"/>
      <c r="P1245" s="225">
        <f>O1245*H1245</f>
        <v>0</v>
      </c>
      <c r="Q1245" s="225">
        <v>0</v>
      </c>
      <c r="R1245" s="225">
        <f>Q1245*H1245</f>
        <v>0</v>
      </c>
      <c r="S1245" s="225">
        <v>0</v>
      </c>
      <c r="T1245" s="226">
        <f>S1245*H1245</f>
        <v>0</v>
      </c>
      <c r="AR1245" s="227" t="s">
        <v>227</v>
      </c>
      <c r="AT1245" s="227" t="s">
        <v>137</v>
      </c>
      <c r="AU1245" s="227" t="s">
        <v>84</v>
      </c>
      <c r="AY1245" s="16" t="s">
        <v>135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16" t="s">
        <v>84</v>
      </c>
      <c r="BK1245" s="228">
        <f>ROUND(I1245*H1245,2)</f>
        <v>0</v>
      </c>
      <c r="BL1245" s="16" t="s">
        <v>227</v>
      </c>
      <c r="BM1245" s="227" t="s">
        <v>1570</v>
      </c>
    </row>
    <row r="1246" s="12" customFormat="1">
      <c r="B1246" s="229"/>
      <c r="C1246" s="230"/>
      <c r="D1246" s="231" t="s">
        <v>144</v>
      </c>
      <c r="E1246" s="232" t="s">
        <v>1</v>
      </c>
      <c r="F1246" s="233" t="s">
        <v>1571</v>
      </c>
      <c r="G1246" s="230"/>
      <c r="H1246" s="234">
        <v>1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AT1246" s="240" t="s">
        <v>144</v>
      </c>
      <c r="AU1246" s="240" t="s">
        <v>84</v>
      </c>
      <c r="AV1246" s="12" t="s">
        <v>84</v>
      </c>
      <c r="AW1246" s="12" t="s">
        <v>146</v>
      </c>
      <c r="AX1246" s="12" t="s">
        <v>78</v>
      </c>
      <c r="AY1246" s="240" t="s">
        <v>135</v>
      </c>
    </row>
    <row r="1247" s="12" customFormat="1">
      <c r="B1247" s="229"/>
      <c r="C1247" s="230"/>
      <c r="D1247" s="231" t="s">
        <v>144</v>
      </c>
      <c r="E1247" s="232" t="s">
        <v>1</v>
      </c>
      <c r="F1247" s="233" t="s">
        <v>1572</v>
      </c>
      <c r="G1247" s="230"/>
      <c r="H1247" s="234">
        <v>1</v>
      </c>
      <c r="I1247" s="235"/>
      <c r="J1247" s="230"/>
      <c r="K1247" s="230"/>
      <c r="L1247" s="236"/>
      <c r="M1247" s="237"/>
      <c r="N1247" s="238"/>
      <c r="O1247" s="238"/>
      <c r="P1247" s="238"/>
      <c r="Q1247" s="238"/>
      <c r="R1247" s="238"/>
      <c r="S1247" s="238"/>
      <c r="T1247" s="239"/>
      <c r="AT1247" s="240" t="s">
        <v>144</v>
      </c>
      <c r="AU1247" s="240" t="s">
        <v>84</v>
      </c>
      <c r="AV1247" s="12" t="s">
        <v>84</v>
      </c>
      <c r="AW1247" s="12" t="s">
        <v>146</v>
      </c>
      <c r="AX1247" s="12" t="s">
        <v>78</v>
      </c>
      <c r="AY1247" s="240" t="s">
        <v>135</v>
      </c>
    </row>
    <row r="1248" s="13" customFormat="1">
      <c r="B1248" s="241"/>
      <c r="C1248" s="242"/>
      <c r="D1248" s="231" t="s">
        <v>144</v>
      </c>
      <c r="E1248" s="243" t="s">
        <v>1</v>
      </c>
      <c r="F1248" s="244" t="s">
        <v>149</v>
      </c>
      <c r="G1248" s="242"/>
      <c r="H1248" s="245">
        <v>2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AT1248" s="251" t="s">
        <v>144</v>
      </c>
      <c r="AU1248" s="251" t="s">
        <v>84</v>
      </c>
      <c r="AV1248" s="13" t="s">
        <v>142</v>
      </c>
      <c r="AW1248" s="13" t="s">
        <v>146</v>
      </c>
      <c r="AX1248" s="13" t="s">
        <v>21</v>
      </c>
      <c r="AY1248" s="251" t="s">
        <v>135</v>
      </c>
    </row>
    <row r="1249" s="1" customFormat="1" ht="24" customHeight="1">
      <c r="B1249" s="37"/>
      <c r="C1249" s="216" t="s">
        <v>1573</v>
      </c>
      <c r="D1249" s="216" t="s">
        <v>137</v>
      </c>
      <c r="E1249" s="217" t="s">
        <v>1574</v>
      </c>
      <c r="F1249" s="218" t="s">
        <v>1575</v>
      </c>
      <c r="G1249" s="219" t="s">
        <v>259</v>
      </c>
      <c r="H1249" s="220">
        <v>1</v>
      </c>
      <c r="I1249" s="221"/>
      <c r="J1249" s="222">
        <f>ROUND(I1249*H1249,2)</f>
        <v>0</v>
      </c>
      <c r="K1249" s="218" t="s">
        <v>1</v>
      </c>
      <c r="L1249" s="42"/>
      <c r="M1249" s="223" t="s">
        <v>1</v>
      </c>
      <c r="N1249" s="224" t="s">
        <v>44</v>
      </c>
      <c r="O1249" s="85"/>
      <c r="P1249" s="225">
        <f>O1249*H1249</f>
        <v>0</v>
      </c>
      <c r="Q1249" s="225">
        <v>0</v>
      </c>
      <c r="R1249" s="225">
        <f>Q1249*H1249</f>
        <v>0</v>
      </c>
      <c r="S1249" s="225">
        <v>0</v>
      </c>
      <c r="T1249" s="226">
        <f>S1249*H1249</f>
        <v>0</v>
      </c>
      <c r="AR1249" s="227" t="s">
        <v>227</v>
      </c>
      <c r="AT1249" s="227" t="s">
        <v>137</v>
      </c>
      <c r="AU1249" s="227" t="s">
        <v>84</v>
      </c>
      <c r="AY1249" s="16" t="s">
        <v>135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16" t="s">
        <v>84</v>
      </c>
      <c r="BK1249" s="228">
        <f>ROUND(I1249*H1249,2)</f>
        <v>0</v>
      </c>
      <c r="BL1249" s="16" t="s">
        <v>227</v>
      </c>
      <c r="BM1249" s="227" t="s">
        <v>1576</v>
      </c>
    </row>
    <row r="1250" s="12" customFormat="1">
      <c r="B1250" s="229"/>
      <c r="C1250" s="230"/>
      <c r="D1250" s="231" t="s">
        <v>144</v>
      </c>
      <c r="E1250" s="232" t="s">
        <v>1</v>
      </c>
      <c r="F1250" s="233" t="s">
        <v>21</v>
      </c>
      <c r="G1250" s="230"/>
      <c r="H1250" s="234">
        <v>1</v>
      </c>
      <c r="I1250" s="235"/>
      <c r="J1250" s="230"/>
      <c r="K1250" s="230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144</v>
      </c>
      <c r="AU1250" s="240" t="s">
        <v>84</v>
      </c>
      <c r="AV1250" s="12" t="s">
        <v>84</v>
      </c>
      <c r="AW1250" s="12" t="s">
        <v>146</v>
      </c>
      <c r="AX1250" s="12" t="s">
        <v>78</v>
      </c>
      <c r="AY1250" s="240" t="s">
        <v>135</v>
      </c>
    </row>
    <row r="1251" s="13" customFormat="1">
      <c r="B1251" s="241"/>
      <c r="C1251" s="242"/>
      <c r="D1251" s="231" t="s">
        <v>144</v>
      </c>
      <c r="E1251" s="243" t="s">
        <v>1</v>
      </c>
      <c r="F1251" s="244" t="s">
        <v>149</v>
      </c>
      <c r="G1251" s="242"/>
      <c r="H1251" s="245">
        <v>1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AT1251" s="251" t="s">
        <v>144</v>
      </c>
      <c r="AU1251" s="251" t="s">
        <v>84</v>
      </c>
      <c r="AV1251" s="13" t="s">
        <v>142</v>
      </c>
      <c r="AW1251" s="13" t="s">
        <v>146</v>
      </c>
      <c r="AX1251" s="13" t="s">
        <v>21</v>
      </c>
      <c r="AY1251" s="251" t="s">
        <v>135</v>
      </c>
    </row>
    <row r="1252" s="1" customFormat="1" ht="36" customHeight="1">
      <c r="B1252" s="37"/>
      <c r="C1252" s="216" t="s">
        <v>1577</v>
      </c>
      <c r="D1252" s="216" t="s">
        <v>137</v>
      </c>
      <c r="E1252" s="217" t="s">
        <v>1578</v>
      </c>
      <c r="F1252" s="218" t="s">
        <v>1579</v>
      </c>
      <c r="G1252" s="219" t="s">
        <v>263</v>
      </c>
      <c r="H1252" s="220">
        <v>171.80000000000001</v>
      </c>
      <c r="I1252" s="221"/>
      <c r="J1252" s="222">
        <f>ROUND(I1252*H1252,2)</f>
        <v>0</v>
      </c>
      <c r="K1252" s="218" t="s">
        <v>1</v>
      </c>
      <c r="L1252" s="42"/>
      <c r="M1252" s="223" t="s">
        <v>1</v>
      </c>
      <c r="N1252" s="224" t="s">
        <v>44</v>
      </c>
      <c r="O1252" s="85"/>
      <c r="P1252" s="225">
        <f>O1252*H1252</f>
        <v>0</v>
      </c>
      <c r="Q1252" s="225">
        <v>0</v>
      </c>
      <c r="R1252" s="225">
        <f>Q1252*H1252</f>
        <v>0</v>
      </c>
      <c r="S1252" s="225">
        <v>0.016</v>
      </c>
      <c r="T1252" s="226">
        <f>S1252*H1252</f>
        <v>2.7488000000000001</v>
      </c>
      <c r="AR1252" s="227" t="s">
        <v>227</v>
      </c>
      <c r="AT1252" s="227" t="s">
        <v>137</v>
      </c>
      <c r="AU1252" s="227" t="s">
        <v>84</v>
      </c>
      <c r="AY1252" s="16" t="s">
        <v>135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16" t="s">
        <v>84</v>
      </c>
      <c r="BK1252" s="228">
        <f>ROUND(I1252*H1252,2)</f>
        <v>0</v>
      </c>
      <c r="BL1252" s="16" t="s">
        <v>227</v>
      </c>
      <c r="BM1252" s="227" t="s">
        <v>1580</v>
      </c>
    </row>
    <row r="1253" s="14" customFormat="1">
      <c r="B1253" s="252"/>
      <c r="C1253" s="253"/>
      <c r="D1253" s="231" t="s">
        <v>144</v>
      </c>
      <c r="E1253" s="254" t="s">
        <v>1</v>
      </c>
      <c r="F1253" s="255" t="s">
        <v>1581</v>
      </c>
      <c r="G1253" s="253"/>
      <c r="H1253" s="254" t="s">
        <v>1</v>
      </c>
      <c r="I1253" s="256"/>
      <c r="J1253" s="253"/>
      <c r="K1253" s="253"/>
      <c r="L1253" s="257"/>
      <c r="M1253" s="258"/>
      <c r="N1253" s="259"/>
      <c r="O1253" s="259"/>
      <c r="P1253" s="259"/>
      <c r="Q1253" s="259"/>
      <c r="R1253" s="259"/>
      <c r="S1253" s="259"/>
      <c r="T1253" s="260"/>
      <c r="AT1253" s="261" t="s">
        <v>144</v>
      </c>
      <c r="AU1253" s="261" t="s">
        <v>84</v>
      </c>
      <c r="AV1253" s="14" t="s">
        <v>21</v>
      </c>
      <c r="AW1253" s="14" t="s">
        <v>146</v>
      </c>
      <c r="AX1253" s="14" t="s">
        <v>78</v>
      </c>
      <c r="AY1253" s="261" t="s">
        <v>135</v>
      </c>
    </row>
    <row r="1254" s="12" customFormat="1">
      <c r="B1254" s="229"/>
      <c r="C1254" s="230"/>
      <c r="D1254" s="231" t="s">
        <v>144</v>
      </c>
      <c r="E1254" s="232" t="s">
        <v>1</v>
      </c>
      <c r="F1254" s="233" t="s">
        <v>1582</v>
      </c>
      <c r="G1254" s="230"/>
      <c r="H1254" s="234">
        <v>12.9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144</v>
      </c>
      <c r="AU1254" s="240" t="s">
        <v>84</v>
      </c>
      <c r="AV1254" s="12" t="s">
        <v>84</v>
      </c>
      <c r="AW1254" s="12" t="s">
        <v>146</v>
      </c>
      <c r="AX1254" s="12" t="s">
        <v>78</v>
      </c>
      <c r="AY1254" s="240" t="s">
        <v>135</v>
      </c>
    </row>
    <row r="1255" s="12" customFormat="1">
      <c r="B1255" s="229"/>
      <c r="C1255" s="230"/>
      <c r="D1255" s="231" t="s">
        <v>144</v>
      </c>
      <c r="E1255" s="232" t="s">
        <v>1</v>
      </c>
      <c r="F1255" s="233" t="s">
        <v>1583</v>
      </c>
      <c r="G1255" s="230"/>
      <c r="H1255" s="234">
        <v>68.400000000000006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144</v>
      </c>
      <c r="AU1255" s="240" t="s">
        <v>84</v>
      </c>
      <c r="AV1255" s="12" t="s">
        <v>84</v>
      </c>
      <c r="AW1255" s="12" t="s">
        <v>146</v>
      </c>
      <c r="AX1255" s="12" t="s">
        <v>78</v>
      </c>
      <c r="AY1255" s="240" t="s">
        <v>135</v>
      </c>
    </row>
    <row r="1256" s="12" customFormat="1">
      <c r="B1256" s="229"/>
      <c r="C1256" s="230"/>
      <c r="D1256" s="231" t="s">
        <v>144</v>
      </c>
      <c r="E1256" s="232" t="s">
        <v>1</v>
      </c>
      <c r="F1256" s="233" t="s">
        <v>1584</v>
      </c>
      <c r="G1256" s="230"/>
      <c r="H1256" s="234">
        <v>16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AT1256" s="240" t="s">
        <v>144</v>
      </c>
      <c r="AU1256" s="240" t="s">
        <v>84</v>
      </c>
      <c r="AV1256" s="12" t="s">
        <v>84</v>
      </c>
      <c r="AW1256" s="12" t="s">
        <v>146</v>
      </c>
      <c r="AX1256" s="12" t="s">
        <v>78</v>
      </c>
      <c r="AY1256" s="240" t="s">
        <v>135</v>
      </c>
    </row>
    <row r="1257" s="14" customFormat="1">
      <c r="B1257" s="252"/>
      <c r="C1257" s="253"/>
      <c r="D1257" s="231" t="s">
        <v>144</v>
      </c>
      <c r="E1257" s="254" t="s">
        <v>1</v>
      </c>
      <c r="F1257" s="255" t="s">
        <v>1585</v>
      </c>
      <c r="G1257" s="253"/>
      <c r="H1257" s="254" t="s">
        <v>1</v>
      </c>
      <c r="I1257" s="256"/>
      <c r="J1257" s="253"/>
      <c r="K1257" s="253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144</v>
      </c>
      <c r="AU1257" s="261" t="s">
        <v>84</v>
      </c>
      <c r="AV1257" s="14" t="s">
        <v>21</v>
      </c>
      <c r="AW1257" s="14" t="s">
        <v>146</v>
      </c>
      <c r="AX1257" s="14" t="s">
        <v>78</v>
      </c>
      <c r="AY1257" s="261" t="s">
        <v>135</v>
      </c>
    </row>
    <row r="1258" s="12" customFormat="1">
      <c r="B1258" s="229"/>
      <c r="C1258" s="230"/>
      <c r="D1258" s="231" t="s">
        <v>144</v>
      </c>
      <c r="E1258" s="232" t="s">
        <v>1</v>
      </c>
      <c r="F1258" s="233" t="s">
        <v>1582</v>
      </c>
      <c r="G1258" s="230"/>
      <c r="H1258" s="234">
        <v>12.9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AT1258" s="240" t="s">
        <v>144</v>
      </c>
      <c r="AU1258" s="240" t="s">
        <v>84</v>
      </c>
      <c r="AV1258" s="12" t="s">
        <v>84</v>
      </c>
      <c r="AW1258" s="12" t="s">
        <v>146</v>
      </c>
      <c r="AX1258" s="12" t="s">
        <v>78</v>
      </c>
      <c r="AY1258" s="240" t="s">
        <v>135</v>
      </c>
    </row>
    <row r="1259" s="12" customFormat="1">
      <c r="B1259" s="229"/>
      <c r="C1259" s="230"/>
      <c r="D1259" s="231" t="s">
        <v>144</v>
      </c>
      <c r="E1259" s="232" t="s">
        <v>1</v>
      </c>
      <c r="F1259" s="233" t="s">
        <v>1586</v>
      </c>
      <c r="G1259" s="230"/>
      <c r="H1259" s="234">
        <v>45.600000000000001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AT1259" s="240" t="s">
        <v>144</v>
      </c>
      <c r="AU1259" s="240" t="s">
        <v>84</v>
      </c>
      <c r="AV1259" s="12" t="s">
        <v>84</v>
      </c>
      <c r="AW1259" s="12" t="s">
        <v>146</v>
      </c>
      <c r="AX1259" s="12" t="s">
        <v>78</v>
      </c>
      <c r="AY1259" s="240" t="s">
        <v>135</v>
      </c>
    </row>
    <row r="1260" s="12" customFormat="1">
      <c r="B1260" s="229"/>
      <c r="C1260" s="230"/>
      <c r="D1260" s="231" t="s">
        <v>144</v>
      </c>
      <c r="E1260" s="232" t="s">
        <v>1</v>
      </c>
      <c r="F1260" s="233" t="s">
        <v>1587</v>
      </c>
      <c r="G1260" s="230"/>
      <c r="H1260" s="234">
        <v>16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144</v>
      </c>
      <c r="AU1260" s="240" t="s">
        <v>84</v>
      </c>
      <c r="AV1260" s="12" t="s">
        <v>84</v>
      </c>
      <c r="AW1260" s="12" t="s">
        <v>146</v>
      </c>
      <c r="AX1260" s="12" t="s">
        <v>78</v>
      </c>
      <c r="AY1260" s="240" t="s">
        <v>135</v>
      </c>
    </row>
    <row r="1261" s="13" customFormat="1">
      <c r="B1261" s="241"/>
      <c r="C1261" s="242"/>
      <c r="D1261" s="231" t="s">
        <v>144</v>
      </c>
      <c r="E1261" s="243" t="s">
        <v>1</v>
      </c>
      <c r="F1261" s="244" t="s">
        <v>149</v>
      </c>
      <c r="G1261" s="242"/>
      <c r="H1261" s="245">
        <v>171.80000000000001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AT1261" s="251" t="s">
        <v>144</v>
      </c>
      <c r="AU1261" s="251" t="s">
        <v>84</v>
      </c>
      <c r="AV1261" s="13" t="s">
        <v>142</v>
      </c>
      <c r="AW1261" s="13" t="s">
        <v>146</v>
      </c>
      <c r="AX1261" s="13" t="s">
        <v>21</v>
      </c>
      <c r="AY1261" s="251" t="s">
        <v>135</v>
      </c>
    </row>
    <row r="1262" s="1" customFormat="1" ht="24" customHeight="1">
      <c r="B1262" s="37"/>
      <c r="C1262" s="216" t="s">
        <v>1588</v>
      </c>
      <c r="D1262" s="216" t="s">
        <v>137</v>
      </c>
      <c r="E1262" s="217" t="s">
        <v>1589</v>
      </c>
      <c r="F1262" s="218" t="s">
        <v>1590</v>
      </c>
      <c r="G1262" s="219" t="s">
        <v>263</v>
      </c>
      <c r="H1262" s="220">
        <v>273.19999999999999</v>
      </c>
      <c r="I1262" s="221"/>
      <c r="J1262" s="222">
        <f>ROUND(I1262*H1262,2)</f>
        <v>0</v>
      </c>
      <c r="K1262" s="218" t="s">
        <v>1</v>
      </c>
      <c r="L1262" s="42"/>
      <c r="M1262" s="223" t="s">
        <v>1</v>
      </c>
      <c r="N1262" s="224" t="s">
        <v>44</v>
      </c>
      <c r="O1262" s="85"/>
      <c r="P1262" s="225">
        <f>O1262*H1262</f>
        <v>0</v>
      </c>
      <c r="Q1262" s="225">
        <v>0</v>
      </c>
      <c r="R1262" s="225">
        <f>Q1262*H1262</f>
        <v>0</v>
      </c>
      <c r="S1262" s="225">
        <v>0.016</v>
      </c>
      <c r="T1262" s="226">
        <f>S1262*H1262</f>
        <v>4.3712</v>
      </c>
      <c r="AR1262" s="227" t="s">
        <v>227</v>
      </c>
      <c r="AT1262" s="227" t="s">
        <v>137</v>
      </c>
      <c r="AU1262" s="227" t="s">
        <v>84</v>
      </c>
      <c r="AY1262" s="16" t="s">
        <v>135</v>
      </c>
      <c r="BE1262" s="228">
        <f>IF(N1262="základní",J1262,0)</f>
        <v>0</v>
      </c>
      <c r="BF1262" s="228">
        <f>IF(N1262="snížená",J1262,0)</f>
        <v>0</v>
      </c>
      <c r="BG1262" s="228">
        <f>IF(N1262="zákl. přenesená",J1262,0)</f>
        <v>0</v>
      </c>
      <c r="BH1262" s="228">
        <f>IF(N1262="sníž. přenesená",J1262,0)</f>
        <v>0</v>
      </c>
      <c r="BI1262" s="228">
        <f>IF(N1262="nulová",J1262,0)</f>
        <v>0</v>
      </c>
      <c r="BJ1262" s="16" t="s">
        <v>84</v>
      </c>
      <c r="BK1262" s="228">
        <f>ROUND(I1262*H1262,2)</f>
        <v>0</v>
      </c>
      <c r="BL1262" s="16" t="s">
        <v>227</v>
      </c>
      <c r="BM1262" s="227" t="s">
        <v>1591</v>
      </c>
    </row>
    <row r="1263" s="12" customFormat="1">
      <c r="B1263" s="229"/>
      <c r="C1263" s="230"/>
      <c r="D1263" s="231" t="s">
        <v>144</v>
      </c>
      <c r="E1263" s="232" t="s">
        <v>1</v>
      </c>
      <c r="F1263" s="233" t="s">
        <v>1592</v>
      </c>
      <c r="G1263" s="230"/>
      <c r="H1263" s="234">
        <v>273.19999999999999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AT1263" s="240" t="s">
        <v>144</v>
      </c>
      <c r="AU1263" s="240" t="s">
        <v>84</v>
      </c>
      <c r="AV1263" s="12" t="s">
        <v>84</v>
      </c>
      <c r="AW1263" s="12" t="s">
        <v>146</v>
      </c>
      <c r="AX1263" s="12" t="s">
        <v>78</v>
      </c>
      <c r="AY1263" s="240" t="s">
        <v>135</v>
      </c>
    </row>
    <row r="1264" s="13" customFormat="1">
      <c r="B1264" s="241"/>
      <c r="C1264" s="242"/>
      <c r="D1264" s="231" t="s">
        <v>144</v>
      </c>
      <c r="E1264" s="243" t="s">
        <v>1</v>
      </c>
      <c r="F1264" s="244" t="s">
        <v>149</v>
      </c>
      <c r="G1264" s="242"/>
      <c r="H1264" s="245">
        <v>273.19999999999999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AT1264" s="251" t="s">
        <v>144</v>
      </c>
      <c r="AU1264" s="251" t="s">
        <v>84</v>
      </c>
      <c r="AV1264" s="13" t="s">
        <v>142</v>
      </c>
      <c r="AW1264" s="13" t="s">
        <v>146</v>
      </c>
      <c r="AX1264" s="13" t="s">
        <v>21</v>
      </c>
      <c r="AY1264" s="251" t="s">
        <v>135</v>
      </c>
    </row>
    <row r="1265" s="1" customFormat="1" ht="24" customHeight="1">
      <c r="B1265" s="37"/>
      <c r="C1265" s="216" t="s">
        <v>1593</v>
      </c>
      <c r="D1265" s="216" t="s">
        <v>137</v>
      </c>
      <c r="E1265" s="217" t="s">
        <v>1594</v>
      </c>
      <c r="F1265" s="218" t="s">
        <v>1595</v>
      </c>
      <c r="G1265" s="219" t="s">
        <v>263</v>
      </c>
      <c r="H1265" s="220">
        <v>171.80000000000001</v>
      </c>
      <c r="I1265" s="221"/>
      <c r="J1265" s="222">
        <f>ROUND(I1265*H1265,2)</f>
        <v>0</v>
      </c>
      <c r="K1265" s="218" t="s">
        <v>1</v>
      </c>
      <c r="L1265" s="42"/>
      <c r="M1265" s="223" t="s">
        <v>1</v>
      </c>
      <c r="N1265" s="224" t="s">
        <v>44</v>
      </c>
      <c r="O1265" s="85"/>
      <c r="P1265" s="225">
        <f>O1265*H1265</f>
        <v>0</v>
      </c>
      <c r="Q1265" s="225">
        <v>6.0000000000000002E-05</v>
      </c>
      <c r="R1265" s="225">
        <f>Q1265*H1265</f>
        <v>0.010308000000000001</v>
      </c>
      <c r="S1265" s="225">
        <v>0</v>
      </c>
      <c r="T1265" s="226">
        <f>S1265*H1265</f>
        <v>0</v>
      </c>
      <c r="AR1265" s="227" t="s">
        <v>227</v>
      </c>
      <c r="AT1265" s="227" t="s">
        <v>137</v>
      </c>
      <c r="AU1265" s="227" t="s">
        <v>84</v>
      </c>
      <c r="AY1265" s="16" t="s">
        <v>135</v>
      </c>
      <c r="BE1265" s="228">
        <f>IF(N1265="základní",J1265,0)</f>
        <v>0</v>
      </c>
      <c r="BF1265" s="228">
        <f>IF(N1265="snížená",J1265,0)</f>
        <v>0</v>
      </c>
      <c r="BG1265" s="228">
        <f>IF(N1265="zákl. přenesená",J1265,0)</f>
        <v>0</v>
      </c>
      <c r="BH1265" s="228">
        <f>IF(N1265="sníž. přenesená",J1265,0)</f>
        <v>0</v>
      </c>
      <c r="BI1265" s="228">
        <f>IF(N1265="nulová",J1265,0)</f>
        <v>0</v>
      </c>
      <c r="BJ1265" s="16" t="s">
        <v>84</v>
      </c>
      <c r="BK1265" s="228">
        <f>ROUND(I1265*H1265,2)</f>
        <v>0</v>
      </c>
      <c r="BL1265" s="16" t="s">
        <v>227</v>
      </c>
      <c r="BM1265" s="227" t="s">
        <v>1596</v>
      </c>
    </row>
    <row r="1266" s="14" customFormat="1">
      <c r="B1266" s="252"/>
      <c r="C1266" s="253"/>
      <c r="D1266" s="231" t="s">
        <v>144</v>
      </c>
      <c r="E1266" s="254" t="s">
        <v>1</v>
      </c>
      <c r="F1266" s="255" t="s">
        <v>1581</v>
      </c>
      <c r="G1266" s="253"/>
      <c r="H1266" s="254" t="s">
        <v>1</v>
      </c>
      <c r="I1266" s="256"/>
      <c r="J1266" s="253"/>
      <c r="K1266" s="253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144</v>
      </c>
      <c r="AU1266" s="261" t="s">
        <v>84</v>
      </c>
      <c r="AV1266" s="14" t="s">
        <v>21</v>
      </c>
      <c r="AW1266" s="14" t="s">
        <v>146</v>
      </c>
      <c r="AX1266" s="14" t="s">
        <v>78</v>
      </c>
      <c r="AY1266" s="261" t="s">
        <v>135</v>
      </c>
    </row>
    <row r="1267" s="12" customFormat="1">
      <c r="B1267" s="229"/>
      <c r="C1267" s="230"/>
      <c r="D1267" s="231" t="s">
        <v>144</v>
      </c>
      <c r="E1267" s="232" t="s">
        <v>1</v>
      </c>
      <c r="F1267" s="233" t="s">
        <v>1582</v>
      </c>
      <c r="G1267" s="230"/>
      <c r="H1267" s="234">
        <v>12.9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AT1267" s="240" t="s">
        <v>144</v>
      </c>
      <c r="AU1267" s="240" t="s">
        <v>84</v>
      </c>
      <c r="AV1267" s="12" t="s">
        <v>84</v>
      </c>
      <c r="AW1267" s="12" t="s">
        <v>146</v>
      </c>
      <c r="AX1267" s="12" t="s">
        <v>78</v>
      </c>
      <c r="AY1267" s="240" t="s">
        <v>135</v>
      </c>
    </row>
    <row r="1268" s="12" customFormat="1">
      <c r="B1268" s="229"/>
      <c r="C1268" s="230"/>
      <c r="D1268" s="231" t="s">
        <v>144</v>
      </c>
      <c r="E1268" s="232" t="s">
        <v>1</v>
      </c>
      <c r="F1268" s="233" t="s">
        <v>1583</v>
      </c>
      <c r="G1268" s="230"/>
      <c r="H1268" s="234">
        <v>68.400000000000006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AT1268" s="240" t="s">
        <v>144</v>
      </c>
      <c r="AU1268" s="240" t="s">
        <v>84</v>
      </c>
      <c r="AV1268" s="12" t="s">
        <v>84</v>
      </c>
      <c r="AW1268" s="12" t="s">
        <v>146</v>
      </c>
      <c r="AX1268" s="12" t="s">
        <v>78</v>
      </c>
      <c r="AY1268" s="240" t="s">
        <v>135</v>
      </c>
    </row>
    <row r="1269" s="12" customFormat="1">
      <c r="B1269" s="229"/>
      <c r="C1269" s="230"/>
      <c r="D1269" s="231" t="s">
        <v>144</v>
      </c>
      <c r="E1269" s="232" t="s">
        <v>1</v>
      </c>
      <c r="F1269" s="233" t="s">
        <v>1584</v>
      </c>
      <c r="G1269" s="230"/>
      <c r="H1269" s="234">
        <v>16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AT1269" s="240" t="s">
        <v>144</v>
      </c>
      <c r="AU1269" s="240" t="s">
        <v>84</v>
      </c>
      <c r="AV1269" s="12" t="s">
        <v>84</v>
      </c>
      <c r="AW1269" s="12" t="s">
        <v>146</v>
      </c>
      <c r="AX1269" s="12" t="s">
        <v>78</v>
      </c>
      <c r="AY1269" s="240" t="s">
        <v>135</v>
      </c>
    </row>
    <row r="1270" s="14" customFormat="1">
      <c r="B1270" s="252"/>
      <c r="C1270" s="253"/>
      <c r="D1270" s="231" t="s">
        <v>144</v>
      </c>
      <c r="E1270" s="254" t="s">
        <v>1</v>
      </c>
      <c r="F1270" s="255" t="s">
        <v>1585</v>
      </c>
      <c r="G1270" s="253"/>
      <c r="H1270" s="254" t="s">
        <v>1</v>
      </c>
      <c r="I1270" s="256"/>
      <c r="J1270" s="253"/>
      <c r="K1270" s="253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144</v>
      </c>
      <c r="AU1270" s="261" t="s">
        <v>84</v>
      </c>
      <c r="AV1270" s="14" t="s">
        <v>21</v>
      </c>
      <c r="AW1270" s="14" t="s">
        <v>146</v>
      </c>
      <c r="AX1270" s="14" t="s">
        <v>78</v>
      </c>
      <c r="AY1270" s="261" t="s">
        <v>135</v>
      </c>
    </row>
    <row r="1271" s="12" customFormat="1">
      <c r="B1271" s="229"/>
      <c r="C1271" s="230"/>
      <c r="D1271" s="231" t="s">
        <v>144</v>
      </c>
      <c r="E1271" s="232" t="s">
        <v>1</v>
      </c>
      <c r="F1271" s="233" t="s">
        <v>1582</v>
      </c>
      <c r="G1271" s="230"/>
      <c r="H1271" s="234">
        <v>12.9</v>
      </c>
      <c r="I1271" s="235"/>
      <c r="J1271" s="230"/>
      <c r="K1271" s="230"/>
      <c r="L1271" s="236"/>
      <c r="M1271" s="237"/>
      <c r="N1271" s="238"/>
      <c r="O1271" s="238"/>
      <c r="P1271" s="238"/>
      <c r="Q1271" s="238"/>
      <c r="R1271" s="238"/>
      <c r="S1271" s="238"/>
      <c r="T1271" s="239"/>
      <c r="AT1271" s="240" t="s">
        <v>144</v>
      </c>
      <c r="AU1271" s="240" t="s">
        <v>84</v>
      </c>
      <c r="AV1271" s="12" t="s">
        <v>84</v>
      </c>
      <c r="AW1271" s="12" t="s">
        <v>146</v>
      </c>
      <c r="AX1271" s="12" t="s">
        <v>78</v>
      </c>
      <c r="AY1271" s="240" t="s">
        <v>135</v>
      </c>
    </row>
    <row r="1272" s="12" customFormat="1">
      <c r="B1272" s="229"/>
      <c r="C1272" s="230"/>
      <c r="D1272" s="231" t="s">
        <v>144</v>
      </c>
      <c r="E1272" s="232" t="s">
        <v>1</v>
      </c>
      <c r="F1272" s="233" t="s">
        <v>1586</v>
      </c>
      <c r="G1272" s="230"/>
      <c r="H1272" s="234">
        <v>45.600000000000001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144</v>
      </c>
      <c r="AU1272" s="240" t="s">
        <v>84</v>
      </c>
      <c r="AV1272" s="12" t="s">
        <v>84</v>
      </c>
      <c r="AW1272" s="12" t="s">
        <v>146</v>
      </c>
      <c r="AX1272" s="12" t="s">
        <v>78</v>
      </c>
      <c r="AY1272" s="240" t="s">
        <v>135</v>
      </c>
    </row>
    <row r="1273" s="12" customFormat="1">
      <c r="B1273" s="229"/>
      <c r="C1273" s="230"/>
      <c r="D1273" s="231" t="s">
        <v>144</v>
      </c>
      <c r="E1273" s="232" t="s">
        <v>1</v>
      </c>
      <c r="F1273" s="233" t="s">
        <v>1587</v>
      </c>
      <c r="G1273" s="230"/>
      <c r="H1273" s="234">
        <v>16</v>
      </c>
      <c r="I1273" s="235"/>
      <c r="J1273" s="230"/>
      <c r="K1273" s="230"/>
      <c r="L1273" s="236"/>
      <c r="M1273" s="237"/>
      <c r="N1273" s="238"/>
      <c r="O1273" s="238"/>
      <c r="P1273" s="238"/>
      <c r="Q1273" s="238"/>
      <c r="R1273" s="238"/>
      <c r="S1273" s="238"/>
      <c r="T1273" s="239"/>
      <c r="AT1273" s="240" t="s">
        <v>144</v>
      </c>
      <c r="AU1273" s="240" t="s">
        <v>84</v>
      </c>
      <c r="AV1273" s="12" t="s">
        <v>84</v>
      </c>
      <c r="AW1273" s="12" t="s">
        <v>146</v>
      </c>
      <c r="AX1273" s="12" t="s">
        <v>78</v>
      </c>
      <c r="AY1273" s="240" t="s">
        <v>135</v>
      </c>
    </row>
    <row r="1274" s="13" customFormat="1">
      <c r="B1274" s="241"/>
      <c r="C1274" s="242"/>
      <c r="D1274" s="231" t="s">
        <v>144</v>
      </c>
      <c r="E1274" s="243" t="s">
        <v>1</v>
      </c>
      <c r="F1274" s="244" t="s">
        <v>149</v>
      </c>
      <c r="G1274" s="242"/>
      <c r="H1274" s="245">
        <v>171.80000000000001</v>
      </c>
      <c r="I1274" s="246"/>
      <c r="J1274" s="242"/>
      <c r="K1274" s="242"/>
      <c r="L1274" s="247"/>
      <c r="M1274" s="248"/>
      <c r="N1274" s="249"/>
      <c r="O1274" s="249"/>
      <c r="P1274" s="249"/>
      <c r="Q1274" s="249"/>
      <c r="R1274" s="249"/>
      <c r="S1274" s="249"/>
      <c r="T1274" s="250"/>
      <c r="AT1274" s="251" t="s">
        <v>144</v>
      </c>
      <c r="AU1274" s="251" t="s">
        <v>84</v>
      </c>
      <c r="AV1274" s="13" t="s">
        <v>142</v>
      </c>
      <c r="AW1274" s="13" t="s">
        <v>146</v>
      </c>
      <c r="AX1274" s="13" t="s">
        <v>21</v>
      </c>
      <c r="AY1274" s="251" t="s">
        <v>135</v>
      </c>
    </row>
    <row r="1275" s="1" customFormat="1" ht="24" customHeight="1">
      <c r="B1275" s="37"/>
      <c r="C1275" s="262" t="s">
        <v>1597</v>
      </c>
      <c r="D1275" s="262" t="s">
        <v>205</v>
      </c>
      <c r="E1275" s="263" t="s">
        <v>1598</v>
      </c>
      <c r="F1275" s="264" t="s">
        <v>1599</v>
      </c>
      <c r="G1275" s="265" t="s">
        <v>263</v>
      </c>
      <c r="H1275" s="266">
        <v>171.80000000000001</v>
      </c>
      <c r="I1275" s="267"/>
      <c r="J1275" s="268">
        <f>ROUND(I1275*H1275,2)</f>
        <v>0</v>
      </c>
      <c r="K1275" s="264" t="s">
        <v>1</v>
      </c>
      <c r="L1275" s="269"/>
      <c r="M1275" s="270" t="s">
        <v>1</v>
      </c>
      <c r="N1275" s="271" t="s">
        <v>44</v>
      </c>
      <c r="O1275" s="85"/>
      <c r="P1275" s="225">
        <f>O1275*H1275</f>
        <v>0</v>
      </c>
      <c r="Q1275" s="225">
        <v>0.00173</v>
      </c>
      <c r="R1275" s="225">
        <f>Q1275*H1275</f>
        <v>0.29721400000000003</v>
      </c>
      <c r="S1275" s="225">
        <v>0</v>
      </c>
      <c r="T1275" s="226">
        <f>S1275*H1275</f>
        <v>0</v>
      </c>
      <c r="AR1275" s="227" t="s">
        <v>336</v>
      </c>
      <c r="AT1275" s="227" t="s">
        <v>205</v>
      </c>
      <c r="AU1275" s="227" t="s">
        <v>84</v>
      </c>
      <c r="AY1275" s="16" t="s">
        <v>135</v>
      </c>
      <c r="BE1275" s="228">
        <f>IF(N1275="základní",J1275,0)</f>
        <v>0</v>
      </c>
      <c r="BF1275" s="228">
        <f>IF(N1275="snížená",J1275,0)</f>
        <v>0</v>
      </c>
      <c r="BG1275" s="228">
        <f>IF(N1275="zákl. přenesená",J1275,0)</f>
        <v>0</v>
      </c>
      <c r="BH1275" s="228">
        <f>IF(N1275="sníž. přenesená",J1275,0)</f>
        <v>0</v>
      </c>
      <c r="BI1275" s="228">
        <f>IF(N1275="nulová",J1275,0)</f>
        <v>0</v>
      </c>
      <c r="BJ1275" s="16" t="s">
        <v>84</v>
      </c>
      <c r="BK1275" s="228">
        <f>ROUND(I1275*H1275,2)</f>
        <v>0</v>
      </c>
      <c r="BL1275" s="16" t="s">
        <v>227</v>
      </c>
      <c r="BM1275" s="227" t="s">
        <v>1600</v>
      </c>
    </row>
    <row r="1276" s="14" customFormat="1">
      <c r="B1276" s="252"/>
      <c r="C1276" s="253"/>
      <c r="D1276" s="231" t="s">
        <v>144</v>
      </c>
      <c r="E1276" s="254" t="s">
        <v>1</v>
      </c>
      <c r="F1276" s="255" t="s">
        <v>1581</v>
      </c>
      <c r="G1276" s="253"/>
      <c r="H1276" s="254" t="s">
        <v>1</v>
      </c>
      <c r="I1276" s="256"/>
      <c r="J1276" s="253"/>
      <c r="K1276" s="253"/>
      <c r="L1276" s="257"/>
      <c r="M1276" s="258"/>
      <c r="N1276" s="259"/>
      <c r="O1276" s="259"/>
      <c r="P1276" s="259"/>
      <c r="Q1276" s="259"/>
      <c r="R1276" s="259"/>
      <c r="S1276" s="259"/>
      <c r="T1276" s="260"/>
      <c r="AT1276" s="261" t="s">
        <v>144</v>
      </c>
      <c r="AU1276" s="261" t="s">
        <v>84</v>
      </c>
      <c r="AV1276" s="14" t="s">
        <v>21</v>
      </c>
      <c r="AW1276" s="14" t="s">
        <v>146</v>
      </c>
      <c r="AX1276" s="14" t="s">
        <v>78</v>
      </c>
      <c r="AY1276" s="261" t="s">
        <v>135</v>
      </c>
    </row>
    <row r="1277" s="12" customFormat="1">
      <c r="B1277" s="229"/>
      <c r="C1277" s="230"/>
      <c r="D1277" s="231" t="s">
        <v>144</v>
      </c>
      <c r="E1277" s="232" t="s">
        <v>1</v>
      </c>
      <c r="F1277" s="233" t="s">
        <v>1582</v>
      </c>
      <c r="G1277" s="230"/>
      <c r="H1277" s="234">
        <v>12.9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AT1277" s="240" t="s">
        <v>144</v>
      </c>
      <c r="AU1277" s="240" t="s">
        <v>84</v>
      </c>
      <c r="AV1277" s="12" t="s">
        <v>84</v>
      </c>
      <c r="AW1277" s="12" t="s">
        <v>146</v>
      </c>
      <c r="AX1277" s="12" t="s">
        <v>78</v>
      </c>
      <c r="AY1277" s="240" t="s">
        <v>135</v>
      </c>
    </row>
    <row r="1278" s="12" customFormat="1">
      <c r="B1278" s="229"/>
      <c r="C1278" s="230"/>
      <c r="D1278" s="231" t="s">
        <v>144</v>
      </c>
      <c r="E1278" s="232" t="s">
        <v>1</v>
      </c>
      <c r="F1278" s="233" t="s">
        <v>1583</v>
      </c>
      <c r="G1278" s="230"/>
      <c r="H1278" s="234">
        <v>68.400000000000006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144</v>
      </c>
      <c r="AU1278" s="240" t="s">
        <v>84</v>
      </c>
      <c r="AV1278" s="12" t="s">
        <v>84</v>
      </c>
      <c r="AW1278" s="12" t="s">
        <v>146</v>
      </c>
      <c r="AX1278" s="12" t="s">
        <v>78</v>
      </c>
      <c r="AY1278" s="240" t="s">
        <v>135</v>
      </c>
    </row>
    <row r="1279" s="12" customFormat="1">
      <c r="B1279" s="229"/>
      <c r="C1279" s="230"/>
      <c r="D1279" s="231" t="s">
        <v>144</v>
      </c>
      <c r="E1279" s="232" t="s">
        <v>1</v>
      </c>
      <c r="F1279" s="233" t="s">
        <v>1584</v>
      </c>
      <c r="G1279" s="230"/>
      <c r="H1279" s="234">
        <v>16</v>
      </c>
      <c r="I1279" s="235"/>
      <c r="J1279" s="230"/>
      <c r="K1279" s="230"/>
      <c r="L1279" s="236"/>
      <c r="M1279" s="237"/>
      <c r="N1279" s="238"/>
      <c r="O1279" s="238"/>
      <c r="P1279" s="238"/>
      <c r="Q1279" s="238"/>
      <c r="R1279" s="238"/>
      <c r="S1279" s="238"/>
      <c r="T1279" s="239"/>
      <c r="AT1279" s="240" t="s">
        <v>144</v>
      </c>
      <c r="AU1279" s="240" t="s">
        <v>84</v>
      </c>
      <c r="AV1279" s="12" t="s">
        <v>84</v>
      </c>
      <c r="AW1279" s="12" t="s">
        <v>146</v>
      </c>
      <c r="AX1279" s="12" t="s">
        <v>78</v>
      </c>
      <c r="AY1279" s="240" t="s">
        <v>135</v>
      </c>
    </row>
    <row r="1280" s="14" customFormat="1">
      <c r="B1280" s="252"/>
      <c r="C1280" s="253"/>
      <c r="D1280" s="231" t="s">
        <v>144</v>
      </c>
      <c r="E1280" s="254" t="s">
        <v>1</v>
      </c>
      <c r="F1280" s="255" t="s">
        <v>1585</v>
      </c>
      <c r="G1280" s="253"/>
      <c r="H1280" s="254" t="s">
        <v>1</v>
      </c>
      <c r="I1280" s="256"/>
      <c r="J1280" s="253"/>
      <c r="K1280" s="253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144</v>
      </c>
      <c r="AU1280" s="261" t="s">
        <v>84</v>
      </c>
      <c r="AV1280" s="14" t="s">
        <v>21</v>
      </c>
      <c r="AW1280" s="14" t="s">
        <v>146</v>
      </c>
      <c r="AX1280" s="14" t="s">
        <v>78</v>
      </c>
      <c r="AY1280" s="261" t="s">
        <v>135</v>
      </c>
    </row>
    <row r="1281" s="12" customFormat="1">
      <c r="B1281" s="229"/>
      <c r="C1281" s="230"/>
      <c r="D1281" s="231" t="s">
        <v>144</v>
      </c>
      <c r="E1281" s="232" t="s">
        <v>1</v>
      </c>
      <c r="F1281" s="233" t="s">
        <v>1582</v>
      </c>
      <c r="G1281" s="230"/>
      <c r="H1281" s="234">
        <v>12.9</v>
      </c>
      <c r="I1281" s="235"/>
      <c r="J1281" s="230"/>
      <c r="K1281" s="230"/>
      <c r="L1281" s="236"/>
      <c r="M1281" s="237"/>
      <c r="N1281" s="238"/>
      <c r="O1281" s="238"/>
      <c r="P1281" s="238"/>
      <c r="Q1281" s="238"/>
      <c r="R1281" s="238"/>
      <c r="S1281" s="238"/>
      <c r="T1281" s="239"/>
      <c r="AT1281" s="240" t="s">
        <v>144</v>
      </c>
      <c r="AU1281" s="240" t="s">
        <v>84</v>
      </c>
      <c r="AV1281" s="12" t="s">
        <v>84</v>
      </c>
      <c r="AW1281" s="12" t="s">
        <v>146</v>
      </c>
      <c r="AX1281" s="12" t="s">
        <v>78</v>
      </c>
      <c r="AY1281" s="240" t="s">
        <v>135</v>
      </c>
    </row>
    <row r="1282" s="12" customFormat="1">
      <c r="B1282" s="229"/>
      <c r="C1282" s="230"/>
      <c r="D1282" s="231" t="s">
        <v>144</v>
      </c>
      <c r="E1282" s="232" t="s">
        <v>1</v>
      </c>
      <c r="F1282" s="233" t="s">
        <v>1586</v>
      </c>
      <c r="G1282" s="230"/>
      <c r="H1282" s="234">
        <v>45.600000000000001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AT1282" s="240" t="s">
        <v>144</v>
      </c>
      <c r="AU1282" s="240" t="s">
        <v>84</v>
      </c>
      <c r="AV1282" s="12" t="s">
        <v>84</v>
      </c>
      <c r="AW1282" s="12" t="s">
        <v>146</v>
      </c>
      <c r="AX1282" s="12" t="s">
        <v>78</v>
      </c>
      <c r="AY1282" s="240" t="s">
        <v>135</v>
      </c>
    </row>
    <row r="1283" s="12" customFormat="1">
      <c r="B1283" s="229"/>
      <c r="C1283" s="230"/>
      <c r="D1283" s="231" t="s">
        <v>144</v>
      </c>
      <c r="E1283" s="232" t="s">
        <v>1</v>
      </c>
      <c r="F1283" s="233" t="s">
        <v>1587</v>
      </c>
      <c r="G1283" s="230"/>
      <c r="H1283" s="234">
        <v>16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AT1283" s="240" t="s">
        <v>144</v>
      </c>
      <c r="AU1283" s="240" t="s">
        <v>84</v>
      </c>
      <c r="AV1283" s="12" t="s">
        <v>84</v>
      </c>
      <c r="AW1283" s="12" t="s">
        <v>146</v>
      </c>
      <c r="AX1283" s="12" t="s">
        <v>78</v>
      </c>
      <c r="AY1283" s="240" t="s">
        <v>135</v>
      </c>
    </row>
    <row r="1284" s="13" customFormat="1">
      <c r="B1284" s="241"/>
      <c r="C1284" s="242"/>
      <c r="D1284" s="231" t="s">
        <v>144</v>
      </c>
      <c r="E1284" s="243" t="s">
        <v>1</v>
      </c>
      <c r="F1284" s="244" t="s">
        <v>149</v>
      </c>
      <c r="G1284" s="242"/>
      <c r="H1284" s="245">
        <v>171.80000000000001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AT1284" s="251" t="s">
        <v>144</v>
      </c>
      <c r="AU1284" s="251" t="s">
        <v>84</v>
      </c>
      <c r="AV1284" s="13" t="s">
        <v>142</v>
      </c>
      <c r="AW1284" s="13" t="s">
        <v>146</v>
      </c>
      <c r="AX1284" s="13" t="s">
        <v>21</v>
      </c>
      <c r="AY1284" s="251" t="s">
        <v>135</v>
      </c>
    </row>
    <row r="1285" s="1" customFormat="1" ht="36" customHeight="1">
      <c r="B1285" s="37"/>
      <c r="C1285" s="216" t="s">
        <v>1601</v>
      </c>
      <c r="D1285" s="216" t="s">
        <v>137</v>
      </c>
      <c r="E1285" s="217" t="s">
        <v>1602</v>
      </c>
      <c r="F1285" s="218" t="s">
        <v>1603</v>
      </c>
      <c r="G1285" s="219" t="s">
        <v>263</v>
      </c>
      <c r="H1285" s="220">
        <v>273.19999999999999</v>
      </c>
      <c r="I1285" s="221"/>
      <c r="J1285" s="222">
        <f>ROUND(I1285*H1285,2)</f>
        <v>0</v>
      </c>
      <c r="K1285" s="218" t="s">
        <v>1</v>
      </c>
      <c r="L1285" s="42"/>
      <c r="M1285" s="223" t="s">
        <v>1</v>
      </c>
      <c r="N1285" s="224" t="s">
        <v>44</v>
      </c>
      <c r="O1285" s="85"/>
      <c r="P1285" s="225">
        <f>O1285*H1285</f>
        <v>0</v>
      </c>
      <c r="Q1285" s="225">
        <v>6.0000000000000002E-05</v>
      </c>
      <c r="R1285" s="225">
        <f>Q1285*H1285</f>
        <v>0.016392</v>
      </c>
      <c r="S1285" s="225">
        <v>0</v>
      </c>
      <c r="T1285" s="226">
        <f>S1285*H1285</f>
        <v>0</v>
      </c>
      <c r="AR1285" s="227" t="s">
        <v>227</v>
      </c>
      <c r="AT1285" s="227" t="s">
        <v>137</v>
      </c>
      <c r="AU1285" s="227" t="s">
        <v>84</v>
      </c>
      <c r="AY1285" s="16" t="s">
        <v>135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16" t="s">
        <v>84</v>
      </c>
      <c r="BK1285" s="228">
        <f>ROUND(I1285*H1285,2)</f>
        <v>0</v>
      </c>
      <c r="BL1285" s="16" t="s">
        <v>227</v>
      </c>
      <c r="BM1285" s="227" t="s">
        <v>1604</v>
      </c>
    </row>
    <row r="1286" s="12" customFormat="1">
      <c r="B1286" s="229"/>
      <c r="C1286" s="230"/>
      <c r="D1286" s="231" t="s">
        <v>144</v>
      </c>
      <c r="E1286" s="232" t="s">
        <v>1</v>
      </c>
      <c r="F1286" s="233" t="s">
        <v>1592</v>
      </c>
      <c r="G1286" s="230"/>
      <c r="H1286" s="234">
        <v>273.19999999999999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AT1286" s="240" t="s">
        <v>144</v>
      </c>
      <c r="AU1286" s="240" t="s">
        <v>84</v>
      </c>
      <c r="AV1286" s="12" t="s">
        <v>84</v>
      </c>
      <c r="AW1286" s="12" t="s">
        <v>146</v>
      </c>
      <c r="AX1286" s="12" t="s">
        <v>78</v>
      </c>
      <c r="AY1286" s="240" t="s">
        <v>135</v>
      </c>
    </row>
    <row r="1287" s="13" customFormat="1">
      <c r="B1287" s="241"/>
      <c r="C1287" s="242"/>
      <c r="D1287" s="231" t="s">
        <v>144</v>
      </c>
      <c r="E1287" s="243" t="s">
        <v>1</v>
      </c>
      <c r="F1287" s="244" t="s">
        <v>149</v>
      </c>
      <c r="G1287" s="242"/>
      <c r="H1287" s="245">
        <v>273.19999999999999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AT1287" s="251" t="s">
        <v>144</v>
      </c>
      <c r="AU1287" s="251" t="s">
        <v>84</v>
      </c>
      <c r="AV1287" s="13" t="s">
        <v>142</v>
      </c>
      <c r="AW1287" s="13" t="s">
        <v>146</v>
      </c>
      <c r="AX1287" s="13" t="s">
        <v>21</v>
      </c>
      <c r="AY1287" s="251" t="s">
        <v>135</v>
      </c>
    </row>
    <row r="1288" s="1" customFormat="1" ht="24" customHeight="1">
      <c r="B1288" s="37"/>
      <c r="C1288" s="262" t="s">
        <v>1605</v>
      </c>
      <c r="D1288" s="262" t="s">
        <v>205</v>
      </c>
      <c r="E1288" s="263" t="s">
        <v>1606</v>
      </c>
      <c r="F1288" s="264" t="s">
        <v>1607</v>
      </c>
      <c r="G1288" s="265" t="s">
        <v>263</v>
      </c>
      <c r="H1288" s="266">
        <v>273.19999999999999</v>
      </c>
      <c r="I1288" s="267"/>
      <c r="J1288" s="268">
        <f>ROUND(I1288*H1288,2)</f>
        <v>0</v>
      </c>
      <c r="K1288" s="264" t="s">
        <v>1</v>
      </c>
      <c r="L1288" s="269"/>
      <c r="M1288" s="270" t="s">
        <v>1</v>
      </c>
      <c r="N1288" s="271" t="s">
        <v>44</v>
      </c>
      <c r="O1288" s="85"/>
      <c r="P1288" s="225">
        <f>O1288*H1288</f>
        <v>0</v>
      </c>
      <c r="Q1288" s="225">
        <v>0.00173</v>
      </c>
      <c r="R1288" s="225">
        <f>Q1288*H1288</f>
        <v>0.472636</v>
      </c>
      <c r="S1288" s="225">
        <v>0</v>
      </c>
      <c r="T1288" s="226">
        <f>S1288*H1288</f>
        <v>0</v>
      </c>
      <c r="AR1288" s="227" t="s">
        <v>336</v>
      </c>
      <c r="AT1288" s="227" t="s">
        <v>205</v>
      </c>
      <c r="AU1288" s="227" t="s">
        <v>84</v>
      </c>
      <c r="AY1288" s="16" t="s">
        <v>135</v>
      </c>
      <c r="BE1288" s="228">
        <f>IF(N1288="základní",J1288,0)</f>
        <v>0</v>
      </c>
      <c r="BF1288" s="228">
        <f>IF(N1288="snížená",J1288,0)</f>
        <v>0</v>
      </c>
      <c r="BG1288" s="228">
        <f>IF(N1288="zákl. přenesená",J1288,0)</f>
        <v>0</v>
      </c>
      <c r="BH1288" s="228">
        <f>IF(N1288="sníž. přenesená",J1288,0)</f>
        <v>0</v>
      </c>
      <c r="BI1288" s="228">
        <f>IF(N1288="nulová",J1288,0)</f>
        <v>0</v>
      </c>
      <c r="BJ1288" s="16" t="s">
        <v>84</v>
      </c>
      <c r="BK1288" s="228">
        <f>ROUND(I1288*H1288,2)</f>
        <v>0</v>
      </c>
      <c r="BL1288" s="16" t="s">
        <v>227</v>
      </c>
      <c r="BM1288" s="227" t="s">
        <v>1608</v>
      </c>
    </row>
    <row r="1289" s="12" customFormat="1">
      <c r="B1289" s="229"/>
      <c r="C1289" s="230"/>
      <c r="D1289" s="231" t="s">
        <v>144</v>
      </c>
      <c r="E1289" s="232" t="s">
        <v>1</v>
      </c>
      <c r="F1289" s="233" t="s">
        <v>1592</v>
      </c>
      <c r="G1289" s="230"/>
      <c r="H1289" s="234">
        <v>273.19999999999999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AT1289" s="240" t="s">
        <v>144</v>
      </c>
      <c r="AU1289" s="240" t="s">
        <v>84</v>
      </c>
      <c r="AV1289" s="12" t="s">
        <v>84</v>
      </c>
      <c r="AW1289" s="12" t="s">
        <v>146</v>
      </c>
      <c r="AX1289" s="12" t="s">
        <v>78</v>
      </c>
      <c r="AY1289" s="240" t="s">
        <v>135</v>
      </c>
    </row>
    <row r="1290" s="13" customFormat="1">
      <c r="B1290" s="241"/>
      <c r="C1290" s="242"/>
      <c r="D1290" s="231" t="s">
        <v>144</v>
      </c>
      <c r="E1290" s="243" t="s">
        <v>1</v>
      </c>
      <c r="F1290" s="244" t="s">
        <v>149</v>
      </c>
      <c r="G1290" s="242"/>
      <c r="H1290" s="245">
        <v>273.19999999999999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AT1290" s="251" t="s">
        <v>144</v>
      </c>
      <c r="AU1290" s="251" t="s">
        <v>84</v>
      </c>
      <c r="AV1290" s="13" t="s">
        <v>142</v>
      </c>
      <c r="AW1290" s="13" t="s">
        <v>146</v>
      </c>
      <c r="AX1290" s="13" t="s">
        <v>21</v>
      </c>
      <c r="AY1290" s="251" t="s">
        <v>135</v>
      </c>
    </row>
    <row r="1291" s="1" customFormat="1" ht="24" customHeight="1">
      <c r="B1291" s="37"/>
      <c r="C1291" s="216" t="s">
        <v>1609</v>
      </c>
      <c r="D1291" s="216" t="s">
        <v>137</v>
      </c>
      <c r="E1291" s="217" t="s">
        <v>1610</v>
      </c>
      <c r="F1291" s="218" t="s">
        <v>1611</v>
      </c>
      <c r="G1291" s="219" t="s">
        <v>263</v>
      </c>
      <c r="H1291" s="220">
        <v>1202.5999999999999</v>
      </c>
      <c r="I1291" s="221"/>
      <c r="J1291" s="222">
        <f>ROUND(I1291*H1291,2)</f>
        <v>0</v>
      </c>
      <c r="K1291" s="218" t="s">
        <v>141</v>
      </c>
      <c r="L1291" s="42"/>
      <c r="M1291" s="223" t="s">
        <v>1</v>
      </c>
      <c r="N1291" s="224" t="s">
        <v>44</v>
      </c>
      <c r="O1291" s="85"/>
      <c r="P1291" s="225">
        <f>O1291*H1291</f>
        <v>0</v>
      </c>
      <c r="Q1291" s="225">
        <v>0</v>
      </c>
      <c r="R1291" s="225">
        <f>Q1291*H1291</f>
        <v>0</v>
      </c>
      <c r="S1291" s="225">
        <v>0.016</v>
      </c>
      <c r="T1291" s="226">
        <f>S1291*H1291</f>
        <v>19.241599999999998</v>
      </c>
      <c r="AR1291" s="227" t="s">
        <v>227</v>
      </c>
      <c r="AT1291" s="227" t="s">
        <v>137</v>
      </c>
      <c r="AU1291" s="227" t="s">
        <v>84</v>
      </c>
      <c r="AY1291" s="16" t="s">
        <v>135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16" t="s">
        <v>84</v>
      </c>
      <c r="BK1291" s="228">
        <f>ROUND(I1291*H1291,2)</f>
        <v>0</v>
      </c>
      <c r="BL1291" s="16" t="s">
        <v>227</v>
      </c>
      <c r="BM1291" s="227" t="s">
        <v>1612</v>
      </c>
    </row>
    <row r="1292" s="14" customFormat="1">
      <c r="B1292" s="252"/>
      <c r="C1292" s="253"/>
      <c r="D1292" s="231" t="s">
        <v>144</v>
      </c>
      <c r="E1292" s="254" t="s">
        <v>1</v>
      </c>
      <c r="F1292" s="255" t="s">
        <v>1581</v>
      </c>
      <c r="G1292" s="253"/>
      <c r="H1292" s="254" t="s">
        <v>1</v>
      </c>
      <c r="I1292" s="256"/>
      <c r="J1292" s="253"/>
      <c r="K1292" s="253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144</v>
      </c>
      <c r="AU1292" s="261" t="s">
        <v>84</v>
      </c>
      <c r="AV1292" s="14" t="s">
        <v>21</v>
      </c>
      <c r="AW1292" s="14" t="s">
        <v>146</v>
      </c>
      <c r="AX1292" s="14" t="s">
        <v>78</v>
      </c>
      <c r="AY1292" s="261" t="s">
        <v>135</v>
      </c>
    </row>
    <row r="1293" s="12" customFormat="1">
      <c r="B1293" s="229"/>
      <c r="C1293" s="230"/>
      <c r="D1293" s="231" t="s">
        <v>144</v>
      </c>
      <c r="E1293" s="232" t="s">
        <v>1</v>
      </c>
      <c r="F1293" s="233" t="s">
        <v>1613</v>
      </c>
      <c r="G1293" s="230"/>
      <c r="H1293" s="234">
        <v>90.299999999999997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144</v>
      </c>
      <c r="AU1293" s="240" t="s">
        <v>84</v>
      </c>
      <c r="AV1293" s="12" t="s">
        <v>84</v>
      </c>
      <c r="AW1293" s="12" t="s">
        <v>146</v>
      </c>
      <c r="AX1293" s="12" t="s">
        <v>78</v>
      </c>
      <c r="AY1293" s="240" t="s">
        <v>135</v>
      </c>
    </row>
    <row r="1294" s="12" customFormat="1">
      <c r="B1294" s="229"/>
      <c r="C1294" s="230"/>
      <c r="D1294" s="231" t="s">
        <v>144</v>
      </c>
      <c r="E1294" s="232" t="s">
        <v>1</v>
      </c>
      <c r="F1294" s="233" t="s">
        <v>1614</v>
      </c>
      <c r="G1294" s="230"/>
      <c r="H1294" s="234">
        <v>478.80000000000001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AT1294" s="240" t="s">
        <v>144</v>
      </c>
      <c r="AU1294" s="240" t="s">
        <v>84</v>
      </c>
      <c r="AV1294" s="12" t="s">
        <v>84</v>
      </c>
      <c r="AW1294" s="12" t="s">
        <v>146</v>
      </c>
      <c r="AX1294" s="12" t="s">
        <v>78</v>
      </c>
      <c r="AY1294" s="240" t="s">
        <v>135</v>
      </c>
    </row>
    <row r="1295" s="12" customFormat="1">
      <c r="B1295" s="229"/>
      <c r="C1295" s="230"/>
      <c r="D1295" s="231" t="s">
        <v>144</v>
      </c>
      <c r="E1295" s="232" t="s">
        <v>1</v>
      </c>
      <c r="F1295" s="233" t="s">
        <v>1615</v>
      </c>
      <c r="G1295" s="230"/>
      <c r="H1295" s="234">
        <v>112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AT1295" s="240" t="s">
        <v>144</v>
      </c>
      <c r="AU1295" s="240" t="s">
        <v>84</v>
      </c>
      <c r="AV1295" s="12" t="s">
        <v>84</v>
      </c>
      <c r="AW1295" s="12" t="s">
        <v>146</v>
      </c>
      <c r="AX1295" s="12" t="s">
        <v>78</v>
      </c>
      <c r="AY1295" s="240" t="s">
        <v>135</v>
      </c>
    </row>
    <row r="1296" s="14" customFormat="1">
      <c r="B1296" s="252"/>
      <c r="C1296" s="253"/>
      <c r="D1296" s="231" t="s">
        <v>144</v>
      </c>
      <c r="E1296" s="254" t="s">
        <v>1</v>
      </c>
      <c r="F1296" s="255" t="s">
        <v>1585</v>
      </c>
      <c r="G1296" s="253"/>
      <c r="H1296" s="254" t="s">
        <v>1</v>
      </c>
      <c r="I1296" s="256"/>
      <c r="J1296" s="253"/>
      <c r="K1296" s="253"/>
      <c r="L1296" s="257"/>
      <c r="M1296" s="258"/>
      <c r="N1296" s="259"/>
      <c r="O1296" s="259"/>
      <c r="P1296" s="259"/>
      <c r="Q1296" s="259"/>
      <c r="R1296" s="259"/>
      <c r="S1296" s="259"/>
      <c r="T1296" s="260"/>
      <c r="AT1296" s="261" t="s">
        <v>144</v>
      </c>
      <c r="AU1296" s="261" t="s">
        <v>84</v>
      </c>
      <c r="AV1296" s="14" t="s">
        <v>21</v>
      </c>
      <c r="AW1296" s="14" t="s">
        <v>146</v>
      </c>
      <c r="AX1296" s="14" t="s">
        <v>78</v>
      </c>
      <c r="AY1296" s="261" t="s">
        <v>135</v>
      </c>
    </row>
    <row r="1297" s="12" customFormat="1">
      <c r="B1297" s="229"/>
      <c r="C1297" s="230"/>
      <c r="D1297" s="231" t="s">
        <v>144</v>
      </c>
      <c r="E1297" s="232" t="s">
        <v>1</v>
      </c>
      <c r="F1297" s="233" t="s">
        <v>1613</v>
      </c>
      <c r="G1297" s="230"/>
      <c r="H1297" s="234">
        <v>90.299999999999997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AT1297" s="240" t="s">
        <v>144</v>
      </c>
      <c r="AU1297" s="240" t="s">
        <v>84</v>
      </c>
      <c r="AV1297" s="12" t="s">
        <v>84</v>
      </c>
      <c r="AW1297" s="12" t="s">
        <v>146</v>
      </c>
      <c r="AX1297" s="12" t="s">
        <v>78</v>
      </c>
      <c r="AY1297" s="240" t="s">
        <v>135</v>
      </c>
    </row>
    <row r="1298" s="12" customFormat="1">
      <c r="B1298" s="229"/>
      <c r="C1298" s="230"/>
      <c r="D1298" s="231" t="s">
        <v>144</v>
      </c>
      <c r="E1298" s="232" t="s">
        <v>1</v>
      </c>
      <c r="F1298" s="233" t="s">
        <v>1616</v>
      </c>
      <c r="G1298" s="230"/>
      <c r="H1298" s="234">
        <v>319.19999999999999</v>
      </c>
      <c r="I1298" s="235"/>
      <c r="J1298" s="230"/>
      <c r="K1298" s="230"/>
      <c r="L1298" s="236"/>
      <c r="M1298" s="237"/>
      <c r="N1298" s="238"/>
      <c r="O1298" s="238"/>
      <c r="P1298" s="238"/>
      <c r="Q1298" s="238"/>
      <c r="R1298" s="238"/>
      <c r="S1298" s="238"/>
      <c r="T1298" s="239"/>
      <c r="AT1298" s="240" t="s">
        <v>144</v>
      </c>
      <c r="AU1298" s="240" t="s">
        <v>84</v>
      </c>
      <c r="AV1298" s="12" t="s">
        <v>84</v>
      </c>
      <c r="AW1298" s="12" t="s">
        <v>146</v>
      </c>
      <c r="AX1298" s="12" t="s">
        <v>78</v>
      </c>
      <c r="AY1298" s="240" t="s">
        <v>135</v>
      </c>
    </row>
    <row r="1299" s="12" customFormat="1">
      <c r="B1299" s="229"/>
      <c r="C1299" s="230"/>
      <c r="D1299" s="231" t="s">
        <v>144</v>
      </c>
      <c r="E1299" s="232" t="s">
        <v>1</v>
      </c>
      <c r="F1299" s="233" t="s">
        <v>1617</v>
      </c>
      <c r="G1299" s="230"/>
      <c r="H1299" s="234">
        <v>112</v>
      </c>
      <c r="I1299" s="235"/>
      <c r="J1299" s="230"/>
      <c r="K1299" s="230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144</v>
      </c>
      <c r="AU1299" s="240" t="s">
        <v>84</v>
      </c>
      <c r="AV1299" s="12" t="s">
        <v>84</v>
      </c>
      <c r="AW1299" s="12" t="s">
        <v>146</v>
      </c>
      <c r="AX1299" s="12" t="s">
        <v>78</v>
      </c>
      <c r="AY1299" s="240" t="s">
        <v>135</v>
      </c>
    </row>
    <row r="1300" s="13" customFormat="1">
      <c r="B1300" s="241"/>
      <c r="C1300" s="242"/>
      <c r="D1300" s="231" t="s">
        <v>144</v>
      </c>
      <c r="E1300" s="243" t="s">
        <v>1</v>
      </c>
      <c r="F1300" s="244" t="s">
        <v>149</v>
      </c>
      <c r="G1300" s="242"/>
      <c r="H1300" s="245">
        <v>1202.5999999999999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AT1300" s="251" t="s">
        <v>144</v>
      </c>
      <c r="AU1300" s="251" t="s">
        <v>84</v>
      </c>
      <c r="AV1300" s="13" t="s">
        <v>142</v>
      </c>
      <c r="AW1300" s="13" t="s">
        <v>146</v>
      </c>
      <c r="AX1300" s="13" t="s">
        <v>21</v>
      </c>
      <c r="AY1300" s="251" t="s">
        <v>135</v>
      </c>
    </row>
    <row r="1301" s="1" customFormat="1" ht="24" customHeight="1">
      <c r="B1301" s="37"/>
      <c r="C1301" s="216" t="s">
        <v>1618</v>
      </c>
      <c r="D1301" s="216" t="s">
        <v>137</v>
      </c>
      <c r="E1301" s="217" t="s">
        <v>1619</v>
      </c>
      <c r="F1301" s="218" t="s">
        <v>1620</v>
      </c>
      <c r="G1301" s="219" t="s">
        <v>263</v>
      </c>
      <c r="H1301" s="220">
        <v>1202.5999999999999</v>
      </c>
      <c r="I1301" s="221"/>
      <c r="J1301" s="222">
        <f>ROUND(I1301*H1301,2)</f>
        <v>0</v>
      </c>
      <c r="K1301" s="218" t="s">
        <v>141</v>
      </c>
      <c r="L1301" s="42"/>
      <c r="M1301" s="223" t="s">
        <v>1</v>
      </c>
      <c r="N1301" s="224" t="s">
        <v>44</v>
      </c>
      <c r="O1301" s="85"/>
      <c r="P1301" s="225">
        <f>O1301*H1301</f>
        <v>0</v>
      </c>
      <c r="Q1301" s="225">
        <v>0.00011</v>
      </c>
      <c r="R1301" s="225">
        <f>Q1301*H1301</f>
        <v>0.13228599999999999</v>
      </c>
      <c r="S1301" s="225">
        <v>0</v>
      </c>
      <c r="T1301" s="226">
        <f>S1301*H1301</f>
        <v>0</v>
      </c>
      <c r="AR1301" s="227" t="s">
        <v>227</v>
      </c>
      <c r="AT1301" s="227" t="s">
        <v>137</v>
      </c>
      <c r="AU1301" s="227" t="s">
        <v>84</v>
      </c>
      <c r="AY1301" s="16" t="s">
        <v>135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16" t="s">
        <v>84</v>
      </c>
      <c r="BK1301" s="228">
        <f>ROUND(I1301*H1301,2)</f>
        <v>0</v>
      </c>
      <c r="BL1301" s="16" t="s">
        <v>227</v>
      </c>
      <c r="BM1301" s="227" t="s">
        <v>1621</v>
      </c>
    </row>
    <row r="1302" s="14" customFormat="1">
      <c r="B1302" s="252"/>
      <c r="C1302" s="253"/>
      <c r="D1302" s="231" t="s">
        <v>144</v>
      </c>
      <c r="E1302" s="254" t="s">
        <v>1</v>
      </c>
      <c r="F1302" s="255" t="s">
        <v>1581</v>
      </c>
      <c r="G1302" s="253"/>
      <c r="H1302" s="254" t="s">
        <v>1</v>
      </c>
      <c r="I1302" s="256"/>
      <c r="J1302" s="253"/>
      <c r="K1302" s="253"/>
      <c r="L1302" s="257"/>
      <c r="M1302" s="258"/>
      <c r="N1302" s="259"/>
      <c r="O1302" s="259"/>
      <c r="P1302" s="259"/>
      <c r="Q1302" s="259"/>
      <c r="R1302" s="259"/>
      <c r="S1302" s="259"/>
      <c r="T1302" s="260"/>
      <c r="AT1302" s="261" t="s">
        <v>144</v>
      </c>
      <c r="AU1302" s="261" t="s">
        <v>84</v>
      </c>
      <c r="AV1302" s="14" t="s">
        <v>21</v>
      </c>
      <c r="AW1302" s="14" t="s">
        <v>146</v>
      </c>
      <c r="AX1302" s="14" t="s">
        <v>78</v>
      </c>
      <c r="AY1302" s="261" t="s">
        <v>135</v>
      </c>
    </row>
    <row r="1303" s="12" customFormat="1">
      <c r="B1303" s="229"/>
      <c r="C1303" s="230"/>
      <c r="D1303" s="231" t="s">
        <v>144</v>
      </c>
      <c r="E1303" s="232" t="s">
        <v>1</v>
      </c>
      <c r="F1303" s="233" t="s">
        <v>1613</v>
      </c>
      <c r="G1303" s="230"/>
      <c r="H1303" s="234">
        <v>90.299999999999997</v>
      </c>
      <c r="I1303" s="235"/>
      <c r="J1303" s="230"/>
      <c r="K1303" s="230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144</v>
      </c>
      <c r="AU1303" s="240" t="s">
        <v>84</v>
      </c>
      <c r="AV1303" s="12" t="s">
        <v>84</v>
      </c>
      <c r="AW1303" s="12" t="s">
        <v>146</v>
      </c>
      <c r="AX1303" s="12" t="s">
        <v>78</v>
      </c>
      <c r="AY1303" s="240" t="s">
        <v>135</v>
      </c>
    </row>
    <row r="1304" s="12" customFormat="1">
      <c r="B1304" s="229"/>
      <c r="C1304" s="230"/>
      <c r="D1304" s="231" t="s">
        <v>144</v>
      </c>
      <c r="E1304" s="232" t="s">
        <v>1</v>
      </c>
      <c r="F1304" s="233" t="s">
        <v>1614</v>
      </c>
      <c r="G1304" s="230"/>
      <c r="H1304" s="234">
        <v>478.80000000000001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AT1304" s="240" t="s">
        <v>144</v>
      </c>
      <c r="AU1304" s="240" t="s">
        <v>84</v>
      </c>
      <c r="AV1304" s="12" t="s">
        <v>84</v>
      </c>
      <c r="AW1304" s="12" t="s">
        <v>146</v>
      </c>
      <c r="AX1304" s="12" t="s">
        <v>78</v>
      </c>
      <c r="AY1304" s="240" t="s">
        <v>135</v>
      </c>
    </row>
    <row r="1305" s="12" customFormat="1">
      <c r="B1305" s="229"/>
      <c r="C1305" s="230"/>
      <c r="D1305" s="231" t="s">
        <v>144</v>
      </c>
      <c r="E1305" s="232" t="s">
        <v>1</v>
      </c>
      <c r="F1305" s="233" t="s">
        <v>1615</v>
      </c>
      <c r="G1305" s="230"/>
      <c r="H1305" s="234">
        <v>112</v>
      </c>
      <c r="I1305" s="235"/>
      <c r="J1305" s="230"/>
      <c r="K1305" s="230"/>
      <c r="L1305" s="236"/>
      <c r="M1305" s="237"/>
      <c r="N1305" s="238"/>
      <c r="O1305" s="238"/>
      <c r="P1305" s="238"/>
      <c r="Q1305" s="238"/>
      <c r="R1305" s="238"/>
      <c r="S1305" s="238"/>
      <c r="T1305" s="239"/>
      <c r="AT1305" s="240" t="s">
        <v>144</v>
      </c>
      <c r="AU1305" s="240" t="s">
        <v>84</v>
      </c>
      <c r="AV1305" s="12" t="s">
        <v>84</v>
      </c>
      <c r="AW1305" s="12" t="s">
        <v>146</v>
      </c>
      <c r="AX1305" s="12" t="s">
        <v>78</v>
      </c>
      <c r="AY1305" s="240" t="s">
        <v>135</v>
      </c>
    </row>
    <row r="1306" s="14" customFormat="1">
      <c r="B1306" s="252"/>
      <c r="C1306" s="253"/>
      <c r="D1306" s="231" t="s">
        <v>144</v>
      </c>
      <c r="E1306" s="254" t="s">
        <v>1</v>
      </c>
      <c r="F1306" s="255" t="s">
        <v>1585</v>
      </c>
      <c r="G1306" s="253"/>
      <c r="H1306" s="254" t="s">
        <v>1</v>
      </c>
      <c r="I1306" s="256"/>
      <c r="J1306" s="253"/>
      <c r="K1306" s="253"/>
      <c r="L1306" s="257"/>
      <c r="M1306" s="258"/>
      <c r="N1306" s="259"/>
      <c r="O1306" s="259"/>
      <c r="P1306" s="259"/>
      <c r="Q1306" s="259"/>
      <c r="R1306" s="259"/>
      <c r="S1306" s="259"/>
      <c r="T1306" s="260"/>
      <c r="AT1306" s="261" t="s">
        <v>144</v>
      </c>
      <c r="AU1306" s="261" t="s">
        <v>84</v>
      </c>
      <c r="AV1306" s="14" t="s">
        <v>21</v>
      </c>
      <c r="AW1306" s="14" t="s">
        <v>146</v>
      </c>
      <c r="AX1306" s="14" t="s">
        <v>78</v>
      </c>
      <c r="AY1306" s="261" t="s">
        <v>135</v>
      </c>
    </row>
    <row r="1307" s="12" customFormat="1">
      <c r="B1307" s="229"/>
      <c r="C1307" s="230"/>
      <c r="D1307" s="231" t="s">
        <v>144</v>
      </c>
      <c r="E1307" s="232" t="s">
        <v>1</v>
      </c>
      <c r="F1307" s="233" t="s">
        <v>1613</v>
      </c>
      <c r="G1307" s="230"/>
      <c r="H1307" s="234">
        <v>90.299999999999997</v>
      </c>
      <c r="I1307" s="235"/>
      <c r="J1307" s="230"/>
      <c r="K1307" s="230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144</v>
      </c>
      <c r="AU1307" s="240" t="s">
        <v>84</v>
      </c>
      <c r="AV1307" s="12" t="s">
        <v>84</v>
      </c>
      <c r="AW1307" s="12" t="s">
        <v>146</v>
      </c>
      <c r="AX1307" s="12" t="s">
        <v>78</v>
      </c>
      <c r="AY1307" s="240" t="s">
        <v>135</v>
      </c>
    </row>
    <row r="1308" s="12" customFormat="1">
      <c r="B1308" s="229"/>
      <c r="C1308" s="230"/>
      <c r="D1308" s="231" t="s">
        <v>144</v>
      </c>
      <c r="E1308" s="232" t="s">
        <v>1</v>
      </c>
      <c r="F1308" s="233" t="s">
        <v>1616</v>
      </c>
      <c r="G1308" s="230"/>
      <c r="H1308" s="234">
        <v>319.19999999999999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144</v>
      </c>
      <c r="AU1308" s="240" t="s">
        <v>84</v>
      </c>
      <c r="AV1308" s="12" t="s">
        <v>84</v>
      </c>
      <c r="AW1308" s="12" t="s">
        <v>146</v>
      </c>
      <c r="AX1308" s="12" t="s">
        <v>78</v>
      </c>
      <c r="AY1308" s="240" t="s">
        <v>135</v>
      </c>
    </row>
    <row r="1309" s="12" customFormat="1">
      <c r="B1309" s="229"/>
      <c r="C1309" s="230"/>
      <c r="D1309" s="231" t="s">
        <v>144</v>
      </c>
      <c r="E1309" s="232" t="s">
        <v>1</v>
      </c>
      <c r="F1309" s="233" t="s">
        <v>1617</v>
      </c>
      <c r="G1309" s="230"/>
      <c r="H1309" s="234">
        <v>112</v>
      </c>
      <c r="I1309" s="235"/>
      <c r="J1309" s="230"/>
      <c r="K1309" s="230"/>
      <c r="L1309" s="236"/>
      <c r="M1309" s="237"/>
      <c r="N1309" s="238"/>
      <c r="O1309" s="238"/>
      <c r="P1309" s="238"/>
      <c r="Q1309" s="238"/>
      <c r="R1309" s="238"/>
      <c r="S1309" s="238"/>
      <c r="T1309" s="239"/>
      <c r="AT1309" s="240" t="s">
        <v>144</v>
      </c>
      <c r="AU1309" s="240" t="s">
        <v>84</v>
      </c>
      <c r="AV1309" s="12" t="s">
        <v>84</v>
      </c>
      <c r="AW1309" s="12" t="s">
        <v>146</v>
      </c>
      <c r="AX1309" s="12" t="s">
        <v>78</v>
      </c>
      <c r="AY1309" s="240" t="s">
        <v>135</v>
      </c>
    </row>
    <row r="1310" s="13" customFormat="1">
      <c r="B1310" s="241"/>
      <c r="C1310" s="242"/>
      <c r="D1310" s="231" t="s">
        <v>144</v>
      </c>
      <c r="E1310" s="243" t="s">
        <v>1</v>
      </c>
      <c r="F1310" s="244" t="s">
        <v>149</v>
      </c>
      <c r="G1310" s="242"/>
      <c r="H1310" s="245">
        <v>1202.5999999999999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AT1310" s="251" t="s">
        <v>144</v>
      </c>
      <c r="AU1310" s="251" t="s">
        <v>84</v>
      </c>
      <c r="AV1310" s="13" t="s">
        <v>142</v>
      </c>
      <c r="AW1310" s="13" t="s">
        <v>146</v>
      </c>
      <c r="AX1310" s="13" t="s">
        <v>21</v>
      </c>
      <c r="AY1310" s="251" t="s">
        <v>135</v>
      </c>
    </row>
    <row r="1311" s="1" customFormat="1" ht="36" customHeight="1">
      <c r="B1311" s="37"/>
      <c r="C1311" s="262" t="s">
        <v>1622</v>
      </c>
      <c r="D1311" s="262" t="s">
        <v>205</v>
      </c>
      <c r="E1311" s="263" t="s">
        <v>1623</v>
      </c>
      <c r="F1311" s="264" t="s">
        <v>1624</v>
      </c>
      <c r="G1311" s="265" t="s">
        <v>263</v>
      </c>
      <c r="H1311" s="266">
        <v>1322.8599999999999</v>
      </c>
      <c r="I1311" s="267"/>
      <c r="J1311" s="268">
        <f>ROUND(I1311*H1311,2)</f>
        <v>0</v>
      </c>
      <c r="K1311" s="264" t="s">
        <v>1</v>
      </c>
      <c r="L1311" s="269"/>
      <c r="M1311" s="270" t="s">
        <v>1</v>
      </c>
      <c r="N1311" s="271" t="s">
        <v>44</v>
      </c>
      <c r="O1311" s="85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AR1311" s="227" t="s">
        <v>336</v>
      </c>
      <c r="AT1311" s="227" t="s">
        <v>205</v>
      </c>
      <c r="AU1311" s="227" t="s">
        <v>84</v>
      </c>
      <c r="AY1311" s="16" t="s">
        <v>135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16" t="s">
        <v>84</v>
      </c>
      <c r="BK1311" s="228">
        <f>ROUND(I1311*H1311,2)</f>
        <v>0</v>
      </c>
      <c r="BL1311" s="16" t="s">
        <v>227</v>
      </c>
      <c r="BM1311" s="227" t="s">
        <v>1625</v>
      </c>
    </row>
    <row r="1312" s="12" customFormat="1">
      <c r="B1312" s="229"/>
      <c r="C1312" s="230"/>
      <c r="D1312" s="231" t="s">
        <v>144</v>
      </c>
      <c r="E1312" s="230"/>
      <c r="F1312" s="233" t="s">
        <v>1626</v>
      </c>
      <c r="G1312" s="230"/>
      <c r="H1312" s="234">
        <v>1322.8599999999999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AT1312" s="240" t="s">
        <v>144</v>
      </c>
      <c r="AU1312" s="240" t="s">
        <v>84</v>
      </c>
      <c r="AV1312" s="12" t="s">
        <v>84</v>
      </c>
      <c r="AW1312" s="12" t="s">
        <v>4</v>
      </c>
      <c r="AX1312" s="12" t="s">
        <v>21</v>
      </c>
      <c r="AY1312" s="240" t="s">
        <v>135</v>
      </c>
    </row>
    <row r="1313" s="1" customFormat="1" ht="16.5" customHeight="1">
      <c r="B1313" s="37"/>
      <c r="C1313" s="216" t="s">
        <v>1627</v>
      </c>
      <c r="D1313" s="216" t="s">
        <v>137</v>
      </c>
      <c r="E1313" s="217" t="s">
        <v>1628</v>
      </c>
      <c r="F1313" s="218" t="s">
        <v>1629</v>
      </c>
      <c r="G1313" s="219" t="s">
        <v>140</v>
      </c>
      <c r="H1313" s="220">
        <v>79.450000000000003</v>
      </c>
      <c r="I1313" s="221"/>
      <c r="J1313" s="222">
        <f>ROUND(I1313*H1313,2)</f>
        <v>0</v>
      </c>
      <c r="K1313" s="218" t="s">
        <v>1</v>
      </c>
      <c r="L1313" s="42"/>
      <c r="M1313" s="223" t="s">
        <v>1</v>
      </c>
      <c r="N1313" s="224" t="s">
        <v>44</v>
      </c>
      <c r="O1313" s="85"/>
      <c r="P1313" s="225">
        <f>O1313*H1313</f>
        <v>0</v>
      </c>
      <c r="Q1313" s="225">
        <v>0</v>
      </c>
      <c r="R1313" s="225">
        <f>Q1313*H1313</f>
        <v>0</v>
      </c>
      <c r="S1313" s="225">
        <v>0.01</v>
      </c>
      <c r="T1313" s="226">
        <f>S1313*H1313</f>
        <v>0.7945000000000001</v>
      </c>
      <c r="AR1313" s="227" t="s">
        <v>227</v>
      </c>
      <c r="AT1313" s="227" t="s">
        <v>137</v>
      </c>
      <c r="AU1313" s="227" t="s">
        <v>84</v>
      </c>
      <c r="AY1313" s="16" t="s">
        <v>135</v>
      </c>
      <c r="BE1313" s="228">
        <f>IF(N1313="základní",J1313,0)</f>
        <v>0</v>
      </c>
      <c r="BF1313" s="228">
        <f>IF(N1313="snížená",J1313,0)</f>
        <v>0</v>
      </c>
      <c r="BG1313" s="228">
        <f>IF(N1313="zákl. přenesená",J1313,0)</f>
        <v>0</v>
      </c>
      <c r="BH1313" s="228">
        <f>IF(N1313="sníž. přenesená",J1313,0)</f>
        <v>0</v>
      </c>
      <c r="BI1313" s="228">
        <f>IF(N1313="nulová",J1313,0)</f>
        <v>0</v>
      </c>
      <c r="BJ1313" s="16" t="s">
        <v>84</v>
      </c>
      <c r="BK1313" s="228">
        <f>ROUND(I1313*H1313,2)</f>
        <v>0</v>
      </c>
      <c r="BL1313" s="16" t="s">
        <v>227</v>
      </c>
      <c r="BM1313" s="227" t="s">
        <v>1630</v>
      </c>
    </row>
    <row r="1314" s="12" customFormat="1">
      <c r="B1314" s="229"/>
      <c r="C1314" s="230"/>
      <c r="D1314" s="231" t="s">
        <v>144</v>
      </c>
      <c r="E1314" s="232" t="s">
        <v>1</v>
      </c>
      <c r="F1314" s="233" t="s">
        <v>1631</v>
      </c>
      <c r="G1314" s="230"/>
      <c r="H1314" s="234">
        <v>43.840000000000003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144</v>
      </c>
      <c r="AU1314" s="240" t="s">
        <v>84</v>
      </c>
      <c r="AV1314" s="12" t="s">
        <v>84</v>
      </c>
      <c r="AW1314" s="12" t="s">
        <v>146</v>
      </c>
      <c r="AX1314" s="12" t="s">
        <v>78</v>
      </c>
      <c r="AY1314" s="240" t="s">
        <v>135</v>
      </c>
    </row>
    <row r="1315" s="12" customFormat="1">
      <c r="B1315" s="229"/>
      <c r="C1315" s="230"/>
      <c r="D1315" s="231" t="s">
        <v>144</v>
      </c>
      <c r="E1315" s="232" t="s">
        <v>1</v>
      </c>
      <c r="F1315" s="233" t="s">
        <v>1632</v>
      </c>
      <c r="G1315" s="230"/>
      <c r="H1315" s="234">
        <v>35.609999999999999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144</v>
      </c>
      <c r="AU1315" s="240" t="s">
        <v>84</v>
      </c>
      <c r="AV1315" s="12" t="s">
        <v>84</v>
      </c>
      <c r="AW1315" s="12" t="s">
        <v>146</v>
      </c>
      <c r="AX1315" s="12" t="s">
        <v>78</v>
      </c>
      <c r="AY1315" s="240" t="s">
        <v>135</v>
      </c>
    </row>
    <row r="1316" s="13" customFormat="1">
      <c r="B1316" s="241"/>
      <c r="C1316" s="242"/>
      <c r="D1316" s="231" t="s">
        <v>144</v>
      </c>
      <c r="E1316" s="243" t="s">
        <v>1</v>
      </c>
      <c r="F1316" s="244" t="s">
        <v>149</v>
      </c>
      <c r="G1316" s="242"/>
      <c r="H1316" s="245">
        <v>79.450000000000003</v>
      </c>
      <c r="I1316" s="246"/>
      <c r="J1316" s="242"/>
      <c r="K1316" s="242"/>
      <c r="L1316" s="247"/>
      <c r="M1316" s="248"/>
      <c r="N1316" s="249"/>
      <c r="O1316" s="249"/>
      <c r="P1316" s="249"/>
      <c r="Q1316" s="249"/>
      <c r="R1316" s="249"/>
      <c r="S1316" s="249"/>
      <c r="T1316" s="250"/>
      <c r="AT1316" s="251" t="s">
        <v>144</v>
      </c>
      <c r="AU1316" s="251" t="s">
        <v>84</v>
      </c>
      <c r="AV1316" s="13" t="s">
        <v>142</v>
      </c>
      <c r="AW1316" s="13" t="s">
        <v>146</v>
      </c>
      <c r="AX1316" s="13" t="s">
        <v>21</v>
      </c>
      <c r="AY1316" s="251" t="s">
        <v>135</v>
      </c>
    </row>
    <row r="1317" s="1" customFormat="1" ht="16.5" customHeight="1">
      <c r="B1317" s="37"/>
      <c r="C1317" s="216" t="s">
        <v>1633</v>
      </c>
      <c r="D1317" s="216" t="s">
        <v>137</v>
      </c>
      <c r="E1317" s="217" t="s">
        <v>1634</v>
      </c>
      <c r="F1317" s="218" t="s">
        <v>1635</v>
      </c>
      <c r="G1317" s="219" t="s">
        <v>140</v>
      </c>
      <c r="H1317" s="220">
        <v>79.450000000000003</v>
      </c>
      <c r="I1317" s="221"/>
      <c r="J1317" s="222">
        <f>ROUND(I1317*H1317,2)</f>
        <v>0</v>
      </c>
      <c r="K1317" s="218" t="s">
        <v>1</v>
      </c>
      <c r="L1317" s="42"/>
      <c r="M1317" s="223" t="s">
        <v>1</v>
      </c>
      <c r="N1317" s="224" t="s">
        <v>44</v>
      </c>
      <c r="O1317" s="85"/>
      <c r="P1317" s="225">
        <f>O1317*H1317</f>
        <v>0</v>
      </c>
      <c r="Q1317" s="225">
        <v>0</v>
      </c>
      <c r="R1317" s="225">
        <f>Q1317*H1317</f>
        <v>0</v>
      </c>
      <c r="S1317" s="225">
        <v>0</v>
      </c>
      <c r="T1317" s="226">
        <f>S1317*H1317</f>
        <v>0</v>
      </c>
      <c r="AR1317" s="227" t="s">
        <v>227</v>
      </c>
      <c r="AT1317" s="227" t="s">
        <v>137</v>
      </c>
      <c r="AU1317" s="227" t="s">
        <v>84</v>
      </c>
      <c r="AY1317" s="16" t="s">
        <v>135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16" t="s">
        <v>84</v>
      </c>
      <c r="BK1317" s="228">
        <f>ROUND(I1317*H1317,2)</f>
        <v>0</v>
      </c>
      <c r="BL1317" s="16" t="s">
        <v>227</v>
      </c>
      <c r="BM1317" s="227" t="s">
        <v>1636</v>
      </c>
    </row>
    <row r="1318" s="12" customFormat="1">
      <c r="B1318" s="229"/>
      <c r="C1318" s="230"/>
      <c r="D1318" s="231" t="s">
        <v>144</v>
      </c>
      <c r="E1318" s="232" t="s">
        <v>1</v>
      </c>
      <c r="F1318" s="233" t="s">
        <v>1631</v>
      </c>
      <c r="G1318" s="230"/>
      <c r="H1318" s="234">
        <v>43.840000000000003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AT1318" s="240" t="s">
        <v>144</v>
      </c>
      <c r="AU1318" s="240" t="s">
        <v>84</v>
      </c>
      <c r="AV1318" s="12" t="s">
        <v>84</v>
      </c>
      <c r="AW1318" s="12" t="s">
        <v>146</v>
      </c>
      <c r="AX1318" s="12" t="s">
        <v>78</v>
      </c>
      <c r="AY1318" s="240" t="s">
        <v>135</v>
      </c>
    </row>
    <row r="1319" s="12" customFormat="1">
      <c r="B1319" s="229"/>
      <c r="C1319" s="230"/>
      <c r="D1319" s="231" t="s">
        <v>144</v>
      </c>
      <c r="E1319" s="232" t="s">
        <v>1</v>
      </c>
      <c r="F1319" s="233" t="s">
        <v>1632</v>
      </c>
      <c r="G1319" s="230"/>
      <c r="H1319" s="234">
        <v>35.609999999999999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AT1319" s="240" t="s">
        <v>144</v>
      </c>
      <c r="AU1319" s="240" t="s">
        <v>84</v>
      </c>
      <c r="AV1319" s="12" t="s">
        <v>84</v>
      </c>
      <c r="AW1319" s="12" t="s">
        <v>146</v>
      </c>
      <c r="AX1319" s="12" t="s">
        <v>78</v>
      </c>
      <c r="AY1319" s="240" t="s">
        <v>135</v>
      </c>
    </row>
    <row r="1320" s="13" customFormat="1">
      <c r="B1320" s="241"/>
      <c r="C1320" s="242"/>
      <c r="D1320" s="231" t="s">
        <v>144</v>
      </c>
      <c r="E1320" s="243" t="s">
        <v>1</v>
      </c>
      <c r="F1320" s="244" t="s">
        <v>149</v>
      </c>
      <c r="G1320" s="242"/>
      <c r="H1320" s="245">
        <v>79.450000000000003</v>
      </c>
      <c r="I1320" s="246"/>
      <c r="J1320" s="242"/>
      <c r="K1320" s="242"/>
      <c r="L1320" s="247"/>
      <c r="M1320" s="248"/>
      <c r="N1320" s="249"/>
      <c r="O1320" s="249"/>
      <c r="P1320" s="249"/>
      <c r="Q1320" s="249"/>
      <c r="R1320" s="249"/>
      <c r="S1320" s="249"/>
      <c r="T1320" s="250"/>
      <c r="AT1320" s="251" t="s">
        <v>144</v>
      </c>
      <c r="AU1320" s="251" t="s">
        <v>84</v>
      </c>
      <c r="AV1320" s="13" t="s">
        <v>142</v>
      </c>
      <c r="AW1320" s="13" t="s">
        <v>146</v>
      </c>
      <c r="AX1320" s="13" t="s">
        <v>21</v>
      </c>
      <c r="AY1320" s="251" t="s">
        <v>135</v>
      </c>
    </row>
    <row r="1321" s="1" customFormat="1" ht="16.5" customHeight="1">
      <c r="B1321" s="37"/>
      <c r="C1321" s="262" t="s">
        <v>1637</v>
      </c>
      <c r="D1321" s="262" t="s">
        <v>205</v>
      </c>
      <c r="E1321" s="263" t="s">
        <v>1638</v>
      </c>
      <c r="F1321" s="264" t="s">
        <v>1639</v>
      </c>
      <c r="G1321" s="265" t="s">
        <v>140</v>
      </c>
      <c r="H1321" s="266">
        <v>79.450000000000003</v>
      </c>
      <c r="I1321" s="267"/>
      <c r="J1321" s="268">
        <f>ROUND(I1321*H1321,2)</f>
        <v>0</v>
      </c>
      <c r="K1321" s="264" t="s">
        <v>1</v>
      </c>
      <c r="L1321" s="269"/>
      <c r="M1321" s="270" t="s">
        <v>1</v>
      </c>
      <c r="N1321" s="271" t="s">
        <v>44</v>
      </c>
      <c r="O1321" s="85"/>
      <c r="P1321" s="225">
        <f>O1321*H1321</f>
        <v>0</v>
      </c>
      <c r="Q1321" s="225">
        <v>0</v>
      </c>
      <c r="R1321" s="225">
        <f>Q1321*H1321</f>
        <v>0</v>
      </c>
      <c r="S1321" s="225">
        <v>0</v>
      </c>
      <c r="T1321" s="226">
        <f>S1321*H1321</f>
        <v>0</v>
      </c>
      <c r="AR1321" s="227" t="s">
        <v>336</v>
      </c>
      <c r="AT1321" s="227" t="s">
        <v>205</v>
      </c>
      <c r="AU1321" s="227" t="s">
        <v>84</v>
      </c>
      <c r="AY1321" s="16" t="s">
        <v>135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16" t="s">
        <v>84</v>
      </c>
      <c r="BK1321" s="228">
        <f>ROUND(I1321*H1321,2)</f>
        <v>0</v>
      </c>
      <c r="BL1321" s="16" t="s">
        <v>227</v>
      </c>
      <c r="BM1321" s="227" t="s">
        <v>1640</v>
      </c>
    </row>
    <row r="1322" s="1" customFormat="1" ht="24" customHeight="1">
      <c r="B1322" s="37"/>
      <c r="C1322" s="216" t="s">
        <v>1641</v>
      </c>
      <c r="D1322" s="216" t="s">
        <v>137</v>
      </c>
      <c r="E1322" s="217" t="s">
        <v>1642</v>
      </c>
      <c r="F1322" s="218" t="s">
        <v>1643</v>
      </c>
      <c r="G1322" s="219" t="s">
        <v>219</v>
      </c>
      <c r="H1322" s="220">
        <v>3916.1599999999999</v>
      </c>
      <c r="I1322" s="221"/>
      <c r="J1322" s="222">
        <f>ROUND(I1322*H1322,2)</f>
        <v>0</v>
      </c>
      <c r="K1322" s="218" t="s">
        <v>141</v>
      </c>
      <c r="L1322" s="42"/>
      <c r="M1322" s="223" t="s">
        <v>1</v>
      </c>
      <c r="N1322" s="224" t="s">
        <v>44</v>
      </c>
      <c r="O1322" s="85"/>
      <c r="P1322" s="225">
        <f>O1322*H1322</f>
        <v>0</v>
      </c>
      <c r="Q1322" s="225">
        <v>5.0000000000000002E-05</v>
      </c>
      <c r="R1322" s="225">
        <f>Q1322*H1322</f>
        <v>0.19580800000000001</v>
      </c>
      <c r="S1322" s="225">
        <v>0</v>
      </c>
      <c r="T1322" s="226">
        <f>S1322*H1322</f>
        <v>0</v>
      </c>
      <c r="AR1322" s="227" t="s">
        <v>227</v>
      </c>
      <c r="AT1322" s="227" t="s">
        <v>137</v>
      </c>
      <c r="AU1322" s="227" t="s">
        <v>84</v>
      </c>
      <c r="AY1322" s="16" t="s">
        <v>135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16" t="s">
        <v>84</v>
      </c>
      <c r="BK1322" s="228">
        <f>ROUND(I1322*H1322,2)</f>
        <v>0</v>
      </c>
      <c r="BL1322" s="16" t="s">
        <v>227</v>
      </c>
      <c r="BM1322" s="227" t="s">
        <v>1644</v>
      </c>
    </row>
    <row r="1323" s="14" customFormat="1">
      <c r="B1323" s="252"/>
      <c r="C1323" s="253"/>
      <c r="D1323" s="231" t="s">
        <v>144</v>
      </c>
      <c r="E1323" s="254" t="s">
        <v>1</v>
      </c>
      <c r="F1323" s="255" t="s">
        <v>1645</v>
      </c>
      <c r="G1323" s="253"/>
      <c r="H1323" s="254" t="s">
        <v>1</v>
      </c>
      <c r="I1323" s="256"/>
      <c r="J1323" s="253"/>
      <c r="K1323" s="253"/>
      <c r="L1323" s="257"/>
      <c r="M1323" s="258"/>
      <c r="N1323" s="259"/>
      <c r="O1323" s="259"/>
      <c r="P1323" s="259"/>
      <c r="Q1323" s="259"/>
      <c r="R1323" s="259"/>
      <c r="S1323" s="259"/>
      <c r="T1323" s="260"/>
      <c r="AT1323" s="261" t="s">
        <v>144</v>
      </c>
      <c r="AU1323" s="261" t="s">
        <v>84</v>
      </c>
      <c r="AV1323" s="14" t="s">
        <v>21</v>
      </c>
      <c r="AW1323" s="14" t="s">
        <v>146</v>
      </c>
      <c r="AX1323" s="14" t="s">
        <v>78</v>
      </c>
      <c r="AY1323" s="261" t="s">
        <v>135</v>
      </c>
    </row>
    <row r="1324" s="12" customFormat="1">
      <c r="B1324" s="229"/>
      <c r="C1324" s="230"/>
      <c r="D1324" s="231" t="s">
        <v>144</v>
      </c>
      <c r="E1324" s="232" t="s">
        <v>1</v>
      </c>
      <c r="F1324" s="233" t="s">
        <v>1646</v>
      </c>
      <c r="G1324" s="230"/>
      <c r="H1324" s="234">
        <v>1593.9000000000001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144</v>
      </c>
      <c r="AU1324" s="240" t="s">
        <v>84</v>
      </c>
      <c r="AV1324" s="12" t="s">
        <v>84</v>
      </c>
      <c r="AW1324" s="12" t="s">
        <v>146</v>
      </c>
      <c r="AX1324" s="12" t="s">
        <v>78</v>
      </c>
      <c r="AY1324" s="240" t="s">
        <v>135</v>
      </c>
    </row>
    <row r="1325" s="12" customFormat="1">
      <c r="B1325" s="229"/>
      <c r="C1325" s="230"/>
      <c r="D1325" s="231" t="s">
        <v>144</v>
      </c>
      <c r="E1325" s="232" t="s">
        <v>1</v>
      </c>
      <c r="F1325" s="233" t="s">
        <v>1647</v>
      </c>
      <c r="G1325" s="230"/>
      <c r="H1325" s="234">
        <v>298.80000000000001</v>
      </c>
      <c r="I1325" s="235"/>
      <c r="J1325" s="230"/>
      <c r="K1325" s="230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144</v>
      </c>
      <c r="AU1325" s="240" t="s">
        <v>84</v>
      </c>
      <c r="AV1325" s="12" t="s">
        <v>84</v>
      </c>
      <c r="AW1325" s="12" t="s">
        <v>146</v>
      </c>
      <c r="AX1325" s="12" t="s">
        <v>78</v>
      </c>
      <c r="AY1325" s="240" t="s">
        <v>135</v>
      </c>
    </row>
    <row r="1326" s="14" customFormat="1">
      <c r="B1326" s="252"/>
      <c r="C1326" s="253"/>
      <c r="D1326" s="231" t="s">
        <v>144</v>
      </c>
      <c r="E1326" s="254" t="s">
        <v>1</v>
      </c>
      <c r="F1326" s="255" t="s">
        <v>1648</v>
      </c>
      <c r="G1326" s="253"/>
      <c r="H1326" s="254" t="s">
        <v>1</v>
      </c>
      <c r="I1326" s="256"/>
      <c r="J1326" s="253"/>
      <c r="K1326" s="253"/>
      <c r="L1326" s="257"/>
      <c r="M1326" s="258"/>
      <c r="N1326" s="259"/>
      <c r="O1326" s="259"/>
      <c r="P1326" s="259"/>
      <c r="Q1326" s="259"/>
      <c r="R1326" s="259"/>
      <c r="S1326" s="259"/>
      <c r="T1326" s="260"/>
      <c r="AT1326" s="261" t="s">
        <v>144</v>
      </c>
      <c r="AU1326" s="261" t="s">
        <v>84</v>
      </c>
      <c r="AV1326" s="14" t="s">
        <v>21</v>
      </c>
      <c r="AW1326" s="14" t="s">
        <v>146</v>
      </c>
      <c r="AX1326" s="14" t="s">
        <v>78</v>
      </c>
      <c r="AY1326" s="261" t="s">
        <v>135</v>
      </c>
    </row>
    <row r="1327" s="12" customFormat="1">
      <c r="B1327" s="229"/>
      <c r="C1327" s="230"/>
      <c r="D1327" s="231" t="s">
        <v>144</v>
      </c>
      <c r="E1327" s="232" t="s">
        <v>1</v>
      </c>
      <c r="F1327" s="233" t="s">
        <v>1649</v>
      </c>
      <c r="G1327" s="230"/>
      <c r="H1327" s="234">
        <v>1674.8599999999999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AT1327" s="240" t="s">
        <v>144</v>
      </c>
      <c r="AU1327" s="240" t="s">
        <v>84</v>
      </c>
      <c r="AV1327" s="12" t="s">
        <v>84</v>
      </c>
      <c r="AW1327" s="12" t="s">
        <v>146</v>
      </c>
      <c r="AX1327" s="12" t="s">
        <v>78</v>
      </c>
      <c r="AY1327" s="240" t="s">
        <v>135</v>
      </c>
    </row>
    <row r="1328" s="12" customFormat="1">
      <c r="B1328" s="229"/>
      <c r="C1328" s="230"/>
      <c r="D1328" s="231" t="s">
        <v>144</v>
      </c>
      <c r="E1328" s="232" t="s">
        <v>1</v>
      </c>
      <c r="F1328" s="233" t="s">
        <v>1650</v>
      </c>
      <c r="G1328" s="230"/>
      <c r="H1328" s="234">
        <v>348.60000000000002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AT1328" s="240" t="s">
        <v>144</v>
      </c>
      <c r="AU1328" s="240" t="s">
        <v>84</v>
      </c>
      <c r="AV1328" s="12" t="s">
        <v>84</v>
      </c>
      <c r="AW1328" s="12" t="s">
        <v>146</v>
      </c>
      <c r="AX1328" s="12" t="s">
        <v>78</v>
      </c>
      <c r="AY1328" s="240" t="s">
        <v>135</v>
      </c>
    </row>
    <row r="1329" s="13" customFormat="1">
      <c r="B1329" s="241"/>
      <c r="C1329" s="242"/>
      <c r="D1329" s="231" t="s">
        <v>144</v>
      </c>
      <c r="E1329" s="243" t="s">
        <v>1</v>
      </c>
      <c r="F1329" s="244" t="s">
        <v>149</v>
      </c>
      <c r="G1329" s="242"/>
      <c r="H1329" s="245">
        <v>3916.1599999999999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AT1329" s="251" t="s">
        <v>144</v>
      </c>
      <c r="AU1329" s="251" t="s">
        <v>84</v>
      </c>
      <c r="AV1329" s="13" t="s">
        <v>142</v>
      </c>
      <c r="AW1329" s="13" t="s">
        <v>146</v>
      </c>
      <c r="AX1329" s="13" t="s">
        <v>21</v>
      </c>
      <c r="AY1329" s="251" t="s">
        <v>135</v>
      </c>
    </row>
    <row r="1330" s="1" customFormat="1" ht="36" customHeight="1">
      <c r="B1330" s="37"/>
      <c r="C1330" s="216" t="s">
        <v>1651</v>
      </c>
      <c r="D1330" s="216" t="s">
        <v>137</v>
      </c>
      <c r="E1330" s="217" t="s">
        <v>1652</v>
      </c>
      <c r="F1330" s="218" t="s">
        <v>1653</v>
      </c>
      <c r="G1330" s="219" t="s">
        <v>259</v>
      </c>
      <c r="H1330" s="220">
        <v>104</v>
      </c>
      <c r="I1330" s="221"/>
      <c r="J1330" s="222">
        <f>ROUND(I1330*H1330,2)</f>
        <v>0</v>
      </c>
      <c r="K1330" s="218" t="s">
        <v>141</v>
      </c>
      <c r="L1330" s="42"/>
      <c r="M1330" s="223" t="s">
        <v>1</v>
      </c>
      <c r="N1330" s="224" t="s">
        <v>44</v>
      </c>
      <c r="O1330" s="85"/>
      <c r="P1330" s="225">
        <f>O1330*H1330</f>
        <v>0</v>
      </c>
      <c r="Q1330" s="225">
        <v>0</v>
      </c>
      <c r="R1330" s="225">
        <f>Q1330*H1330</f>
        <v>0</v>
      </c>
      <c r="S1330" s="225">
        <v>0.001</v>
      </c>
      <c r="T1330" s="226">
        <f>S1330*H1330</f>
        <v>0.10400000000000001</v>
      </c>
      <c r="AR1330" s="227" t="s">
        <v>227</v>
      </c>
      <c r="AT1330" s="227" t="s">
        <v>137</v>
      </c>
      <c r="AU1330" s="227" t="s">
        <v>84</v>
      </c>
      <c r="AY1330" s="16" t="s">
        <v>135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16" t="s">
        <v>84</v>
      </c>
      <c r="BK1330" s="228">
        <f>ROUND(I1330*H1330,2)</f>
        <v>0</v>
      </c>
      <c r="BL1330" s="16" t="s">
        <v>227</v>
      </c>
      <c r="BM1330" s="227" t="s">
        <v>1654</v>
      </c>
    </row>
    <row r="1331" s="14" customFormat="1">
      <c r="B1331" s="252"/>
      <c r="C1331" s="253"/>
      <c r="D1331" s="231" t="s">
        <v>144</v>
      </c>
      <c r="E1331" s="254" t="s">
        <v>1</v>
      </c>
      <c r="F1331" s="255" t="s">
        <v>1645</v>
      </c>
      <c r="G1331" s="253"/>
      <c r="H1331" s="254" t="s">
        <v>1</v>
      </c>
      <c r="I1331" s="256"/>
      <c r="J1331" s="253"/>
      <c r="K1331" s="253"/>
      <c r="L1331" s="257"/>
      <c r="M1331" s="258"/>
      <c r="N1331" s="259"/>
      <c r="O1331" s="259"/>
      <c r="P1331" s="259"/>
      <c r="Q1331" s="259"/>
      <c r="R1331" s="259"/>
      <c r="S1331" s="259"/>
      <c r="T1331" s="260"/>
      <c r="AT1331" s="261" t="s">
        <v>144</v>
      </c>
      <c r="AU1331" s="261" t="s">
        <v>84</v>
      </c>
      <c r="AV1331" s="14" t="s">
        <v>21</v>
      </c>
      <c r="AW1331" s="14" t="s">
        <v>146</v>
      </c>
      <c r="AX1331" s="14" t="s">
        <v>78</v>
      </c>
      <c r="AY1331" s="261" t="s">
        <v>135</v>
      </c>
    </row>
    <row r="1332" s="12" customFormat="1">
      <c r="B1332" s="229"/>
      <c r="C1332" s="230"/>
      <c r="D1332" s="231" t="s">
        <v>144</v>
      </c>
      <c r="E1332" s="232" t="s">
        <v>1</v>
      </c>
      <c r="F1332" s="233" t="s">
        <v>1655</v>
      </c>
      <c r="G1332" s="230"/>
      <c r="H1332" s="234">
        <v>24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AT1332" s="240" t="s">
        <v>144</v>
      </c>
      <c r="AU1332" s="240" t="s">
        <v>84</v>
      </c>
      <c r="AV1332" s="12" t="s">
        <v>84</v>
      </c>
      <c r="AW1332" s="12" t="s">
        <v>146</v>
      </c>
      <c r="AX1332" s="12" t="s">
        <v>78</v>
      </c>
      <c r="AY1332" s="240" t="s">
        <v>135</v>
      </c>
    </row>
    <row r="1333" s="12" customFormat="1">
      <c r="B1333" s="229"/>
      <c r="C1333" s="230"/>
      <c r="D1333" s="231" t="s">
        <v>144</v>
      </c>
      <c r="E1333" s="232" t="s">
        <v>1</v>
      </c>
      <c r="F1333" s="233" t="s">
        <v>1656</v>
      </c>
      <c r="G1333" s="230"/>
      <c r="H1333" s="234">
        <v>12</v>
      </c>
      <c r="I1333" s="235"/>
      <c r="J1333" s="230"/>
      <c r="K1333" s="230"/>
      <c r="L1333" s="236"/>
      <c r="M1333" s="237"/>
      <c r="N1333" s="238"/>
      <c r="O1333" s="238"/>
      <c r="P1333" s="238"/>
      <c r="Q1333" s="238"/>
      <c r="R1333" s="238"/>
      <c r="S1333" s="238"/>
      <c r="T1333" s="239"/>
      <c r="AT1333" s="240" t="s">
        <v>144</v>
      </c>
      <c r="AU1333" s="240" t="s">
        <v>84</v>
      </c>
      <c r="AV1333" s="12" t="s">
        <v>84</v>
      </c>
      <c r="AW1333" s="12" t="s">
        <v>146</v>
      </c>
      <c r="AX1333" s="12" t="s">
        <v>78</v>
      </c>
      <c r="AY1333" s="240" t="s">
        <v>135</v>
      </c>
    </row>
    <row r="1334" s="12" customFormat="1">
      <c r="B1334" s="229"/>
      <c r="C1334" s="230"/>
      <c r="D1334" s="231" t="s">
        <v>144</v>
      </c>
      <c r="E1334" s="232" t="s">
        <v>1</v>
      </c>
      <c r="F1334" s="233" t="s">
        <v>1657</v>
      </c>
      <c r="G1334" s="230"/>
      <c r="H1334" s="234">
        <v>12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AT1334" s="240" t="s">
        <v>144</v>
      </c>
      <c r="AU1334" s="240" t="s">
        <v>84</v>
      </c>
      <c r="AV1334" s="12" t="s">
        <v>84</v>
      </c>
      <c r="AW1334" s="12" t="s">
        <v>146</v>
      </c>
      <c r="AX1334" s="12" t="s">
        <v>78</v>
      </c>
      <c r="AY1334" s="240" t="s">
        <v>135</v>
      </c>
    </row>
    <row r="1335" s="14" customFormat="1">
      <c r="B1335" s="252"/>
      <c r="C1335" s="253"/>
      <c r="D1335" s="231" t="s">
        <v>144</v>
      </c>
      <c r="E1335" s="254" t="s">
        <v>1</v>
      </c>
      <c r="F1335" s="255" t="s">
        <v>1648</v>
      </c>
      <c r="G1335" s="253"/>
      <c r="H1335" s="254" t="s">
        <v>1</v>
      </c>
      <c r="I1335" s="256"/>
      <c r="J1335" s="253"/>
      <c r="K1335" s="253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144</v>
      </c>
      <c r="AU1335" s="261" t="s">
        <v>84</v>
      </c>
      <c r="AV1335" s="14" t="s">
        <v>21</v>
      </c>
      <c r="AW1335" s="14" t="s">
        <v>146</v>
      </c>
      <c r="AX1335" s="14" t="s">
        <v>78</v>
      </c>
      <c r="AY1335" s="261" t="s">
        <v>135</v>
      </c>
    </row>
    <row r="1336" s="12" customFormat="1">
      <c r="B1336" s="229"/>
      <c r="C1336" s="230"/>
      <c r="D1336" s="231" t="s">
        <v>144</v>
      </c>
      <c r="E1336" s="232" t="s">
        <v>1</v>
      </c>
      <c r="F1336" s="233" t="s">
        <v>1658</v>
      </c>
      <c r="G1336" s="230"/>
      <c r="H1336" s="234">
        <v>28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144</v>
      </c>
      <c r="AU1336" s="240" t="s">
        <v>84</v>
      </c>
      <c r="AV1336" s="12" t="s">
        <v>84</v>
      </c>
      <c r="AW1336" s="12" t="s">
        <v>146</v>
      </c>
      <c r="AX1336" s="12" t="s">
        <v>78</v>
      </c>
      <c r="AY1336" s="240" t="s">
        <v>135</v>
      </c>
    </row>
    <row r="1337" s="12" customFormat="1">
      <c r="B1337" s="229"/>
      <c r="C1337" s="230"/>
      <c r="D1337" s="231" t="s">
        <v>144</v>
      </c>
      <c r="E1337" s="232" t="s">
        <v>1</v>
      </c>
      <c r="F1337" s="233" t="s">
        <v>1656</v>
      </c>
      <c r="G1337" s="230"/>
      <c r="H1337" s="234">
        <v>12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AT1337" s="240" t="s">
        <v>144</v>
      </c>
      <c r="AU1337" s="240" t="s">
        <v>84</v>
      </c>
      <c r="AV1337" s="12" t="s">
        <v>84</v>
      </c>
      <c r="AW1337" s="12" t="s">
        <v>146</v>
      </c>
      <c r="AX1337" s="12" t="s">
        <v>78</v>
      </c>
      <c r="AY1337" s="240" t="s">
        <v>135</v>
      </c>
    </row>
    <row r="1338" s="12" customFormat="1">
      <c r="B1338" s="229"/>
      <c r="C1338" s="230"/>
      <c r="D1338" s="231" t="s">
        <v>144</v>
      </c>
      <c r="E1338" s="232" t="s">
        <v>1</v>
      </c>
      <c r="F1338" s="233" t="s">
        <v>1659</v>
      </c>
      <c r="G1338" s="230"/>
      <c r="H1338" s="234">
        <v>16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144</v>
      </c>
      <c r="AU1338" s="240" t="s">
        <v>84</v>
      </c>
      <c r="AV1338" s="12" t="s">
        <v>84</v>
      </c>
      <c r="AW1338" s="12" t="s">
        <v>146</v>
      </c>
      <c r="AX1338" s="12" t="s">
        <v>78</v>
      </c>
      <c r="AY1338" s="240" t="s">
        <v>135</v>
      </c>
    </row>
    <row r="1339" s="13" customFormat="1">
      <c r="B1339" s="241"/>
      <c r="C1339" s="242"/>
      <c r="D1339" s="231" t="s">
        <v>144</v>
      </c>
      <c r="E1339" s="243" t="s">
        <v>1</v>
      </c>
      <c r="F1339" s="244" t="s">
        <v>149</v>
      </c>
      <c r="G1339" s="242"/>
      <c r="H1339" s="245">
        <v>104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AT1339" s="251" t="s">
        <v>144</v>
      </c>
      <c r="AU1339" s="251" t="s">
        <v>84</v>
      </c>
      <c r="AV1339" s="13" t="s">
        <v>142</v>
      </c>
      <c r="AW1339" s="13" t="s">
        <v>146</v>
      </c>
      <c r="AX1339" s="13" t="s">
        <v>21</v>
      </c>
      <c r="AY1339" s="251" t="s">
        <v>135</v>
      </c>
    </row>
    <row r="1340" s="1" customFormat="1" ht="24" customHeight="1">
      <c r="B1340" s="37"/>
      <c r="C1340" s="262" t="s">
        <v>1660</v>
      </c>
      <c r="D1340" s="262" t="s">
        <v>205</v>
      </c>
      <c r="E1340" s="263" t="s">
        <v>1661</v>
      </c>
      <c r="F1340" s="264" t="s">
        <v>1662</v>
      </c>
      <c r="G1340" s="265" t="s">
        <v>219</v>
      </c>
      <c r="H1340" s="266">
        <v>647.39999999999998</v>
      </c>
      <c r="I1340" s="267"/>
      <c r="J1340" s="268">
        <f>ROUND(I1340*H1340,2)</f>
        <v>0</v>
      </c>
      <c r="K1340" s="264" t="s">
        <v>1</v>
      </c>
      <c r="L1340" s="269"/>
      <c r="M1340" s="270" t="s">
        <v>1</v>
      </c>
      <c r="N1340" s="271" t="s">
        <v>44</v>
      </c>
      <c r="O1340" s="85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AR1340" s="227" t="s">
        <v>336</v>
      </c>
      <c r="AT1340" s="227" t="s">
        <v>205</v>
      </c>
      <c r="AU1340" s="227" t="s">
        <v>84</v>
      </c>
      <c r="AY1340" s="16" t="s">
        <v>135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16" t="s">
        <v>84</v>
      </c>
      <c r="BK1340" s="228">
        <f>ROUND(I1340*H1340,2)</f>
        <v>0</v>
      </c>
      <c r="BL1340" s="16" t="s">
        <v>227</v>
      </c>
      <c r="BM1340" s="227" t="s">
        <v>1663</v>
      </c>
    </row>
    <row r="1341" s="12" customFormat="1">
      <c r="B1341" s="229"/>
      <c r="C1341" s="230"/>
      <c r="D1341" s="231" t="s">
        <v>144</v>
      </c>
      <c r="E1341" s="232" t="s">
        <v>1</v>
      </c>
      <c r="F1341" s="233" t="s">
        <v>1664</v>
      </c>
      <c r="G1341" s="230"/>
      <c r="H1341" s="234">
        <v>298.80000000000001</v>
      </c>
      <c r="I1341" s="235"/>
      <c r="J1341" s="230"/>
      <c r="K1341" s="230"/>
      <c r="L1341" s="236"/>
      <c r="M1341" s="237"/>
      <c r="N1341" s="238"/>
      <c r="O1341" s="238"/>
      <c r="P1341" s="238"/>
      <c r="Q1341" s="238"/>
      <c r="R1341" s="238"/>
      <c r="S1341" s="238"/>
      <c r="T1341" s="239"/>
      <c r="AT1341" s="240" t="s">
        <v>144</v>
      </c>
      <c r="AU1341" s="240" t="s">
        <v>84</v>
      </c>
      <c r="AV1341" s="12" t="s">
        <v>84</v>
      </c>
      <c r="AW1341" s="12" t="s">
        <v>146</v>
      </c>
      <c r="AX1341" s="12" t="s">
        <v>78</v>
      </c>
      <c r="AY1341" s="240" t="s">
        <v>135</v>
      </c>
    </row>
    <row r="1342" s="12" customFormat="1">
      <c r="B1342" s="229"/>
      <c r="C1342" s="230"/>
      <c r="D1342" s="231" t="s">
        <v>144</v>
      </c>
      <c r="E1342" s="232" t="s">
        <v>1</v>
      </c>
      <c r="F1342" s="233" t="s">
        <v>1665</v>
      </c>
      <c r="G1342" s="230"/>
      <c r="H1342" s="234">
        <v>348.60000000000002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144</v>
      </c>
      <c r="AU1342" s="240" t="s">
        <v>84</v>
      </c>
      <c r="AV1342" s="12" t="s">
        <v>84</v>
      </c>
      <c r="AW1342" s="12" t="s">
        <v>146</v>
      </c>
      <c r="AX1342" s="12" t="s">
        <v>78</v>
      </c>
      <c r="AY1342" s="240" t="s">
        <v>135</v>
      </c>
    </row>
    <row r="1343" s="13" customFormat="1">
      <c r="B1343" s="241"/>
      <c r="C1343" s="242"/>
      <c r="D1343" s="231" t="s">
        <v>144</v>
      </c>
      <c r="E1343" s="243" t="s">
        <v>1</v>
      </c>
      <c r="F1343" s="244" t="s">
        <v>149</v>
      </c>
      <c r="G1343" s="242"/>
      <c r="H1343" s="245">
        <v>647.39999999999998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AT1343" s="251" t="s">
        <v>144</v>
      </c>
      <c r="AU1343" s="251" t="s">
        <v>84</v>
      </c>
      <c r="AV1343" s="13" t="s">
        <v>142</v>
      </c>
      <c r="AW1343" s="13" t="s">
        <v>146</v>
      </c>
      <c r="AX1343" s="13" t="s">
        <v>21</v>
      </c>
      <c r="AY1343" s="251" t="s">
        <v>135</v>
      </c>
    </row>
    <row r="1344" s="1" customFormat="1" ht="36" customHeight="1">
      <c r="B1344" s="37"/>
      <c r="C1344" s="216" t="s">
        <v>1666</v>
      </c>
      <c r="D1344" s="216" t="s">
        <v>137</v>
      </c>
      <c r="E1344" s="217" t="s">
        <v>1667</v>
      </c>
      <c r="F1344" s="218" t="s">
        <v>1668</v>
      </c>
      <c r="G1344" s="219" t="s">
        <v>219</v>
      </c>
      <c r="H1344" s="220">
        <v>342</v>
      </c>
      <c r="I1344" s="221"/>
      <c r="J1344" s="222">
        <f>ROUND(I1344*H1344,2)</f>
        <v>0</v>
      </c>
      <c r="K1344" s="218" t="s">
        <v>141</v>
      </c>
      <c r="L1344" s="42"/>
      <c r="M1344" s="223" t="s">
        <v>1</v>
      </c>
      <c r="N1344" s="224" t="s">
        <v>44</v>
      </c>
      <c r="O1344" s="85"/>
      <c r="P1344" s="225">
        <f>O1344*H1344</f>
        <v>0</v>
      </c>
      <c r="Q1344" s="225">
        <v>0</v>
      </c>
      <c r="R1344" s="225">
        <f>Q1344*H1344</f>
        <v>0</v>
      </c>
      <c r="S1344" s="225">
        <v>0.001</v>
      </c>
      <c r="T1344" s="226">
        <f>S1344*H1344</f>
        <v>0.34200000000000003</v>
      </c>
      <c r="AR1344" s="227" t="s">
        <v>227</v>
      </c>
      <c r="AT1344" s="227" t="s">
        <v>137</v>
      </c>
      <c r="AU1344" s="227" t="s">
        <v>84</v>
      </c>
      <c r="AY1344" s="16" t="s">
        <v>135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6" t="s">
        <v>84</v>
      </c>
      <c r="BK1344" s="228">
        <f>ROUND(I1344*H1344,2)</f>
        <v>0</v>
      </c>
      <c r="BL1344" s="16" t="s">
        <v>227</v>
      </c>
      <c r="BM1344" s="227" t="s">
        <v>1669</v>
      </c>
    </row>
    <row r="1345" s="12" customFormat="1">
      <c r="B1345" s="229"/>
      <c r="C1345" s="230"/>
      <c r="D1345" s="231" t="s">
        <v>144</v>
      </c>
      <c r="E1345" s="232" t="s">
        <v>1</v>
      </c>
      <c r="F1345" s="233" t="s">
        <v>1670</v>
      </c>
      <c r="G1345" s="230"/>
      <c r="H1345" s="234">
        <v>342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AT1345" s="240" t="s">
        <v>144</v>
      </c>
      <c r="AU1345" s="240" t="s">
        <v>84</v>
      </c>
      <c r="AV1345" s="12" t="s">
        <v>84</v>
      </c>
      <c r="AW1345" s="12" t="s">
        <v>146</v>
      </c>
      <c r="AX1345" s="12" t="s">
        <v>78</v>
      </c>
      <c r="AY1345" s="240" t="s">
        <v>135</v>
      </c>
    </row>
    <row r="1346" s="13" customFormat="1">
      <c r="B1346" s="241"/>
      <c r="C1346" s="242"/>
      <c r="D1346" s="231" t="s">
        <v>144</v>
      </c>
      <c r="E1346" s="243" t="s">
        <v>1</v>
      </c>
      <c r="F1346" s="244" t="s">
        <v>149</v>
      </c>
      <c r="G1346" s="242"/>
      <c r="H1346" s="245">
        <v>342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AT1346" s="251" t="s">
        <v>144</v>
      </c>
      <c r="AU1346" s="251" t="s">
        <v>84</v>
      </c>
      <c r="AV1346" s="13" t="s">
        <v>142</v>
      </c>
      <c r="AW1346" s="13" t="s">
        <v>146</v>
      </c>
      <c r="AX1346" s="13" t="s">
        <v>21</v>
      </c>
      <c r="AY1346" s="251" t="s">
        <v>135</v>
      </c>
    </row>
    <row r="1347" s="1" customFormat="1" ht="24" customHeight="1">
      <c r="B1347" s="37"/>
      <c r="C1347" s="216" t="s">
        <v>1671</v>
      </c>
      <c r="D1347" s="216" t="s">
        <v>137</v>
      </c>
      <c r="E1347" s="217" t="s">
        <v>1672</v>
      </c>
      <c r="F1347" s="218" t="s">
        <v>1673</v>
      </c>
      <c r="G1347" s="219" t="s">
        <v>140</v>
      </c>
      <c r="H1347" s="220">
        <v>124</v>
      </c>
      <c r="I1347" s="221"/>
      <c r="J1347" s="222">
        <f>ROUND(I1347*H1347,2)</f>
        <v>0</v>
      </c>
      <c r="K1347" s="218" t="s">
        <v>1</v>
      </c>
      <c r="L1347" s="42"/>
      <c r="M1347" s="223" t="s">
        <v>1</v>
      </c>
      <c r="N1347" s="224" t="s">
        <v>44</v>
      </c>
      <c r="O1347" s="85"/>
      <c r="P1347" s="225">
        <f>O1347*H1347</f>
        <v>0</v>
      </c>
      <c r="Q1347" s="225">
        <v>0</v>
      </c>
      <c r="R1347" s="225">
        <f>Q1347*H1347</f>
        <v>0</v>
      </c>
      <c r="S1347" s="225">
        <v>0.01</v>
      </c>
      <c r="T1347" s="226">
        <f>S1347*H1347</f>
        <v>1.24</v>
      </c>
      <c r="AR1347" s="227" t="s">
        <v>227</v>
      </c>
      <c r="AT1347" s="227" t="s">
        <v>137</v>
      </c>
      <c r="AU1347" s="227" t="s">
        <v>84</v>
      </c>
      <c r="AY1347" s="16" t="s">
        <v>135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6" t="s">
        <v>84</v>
      </c>
      <c r="BK1347" s="228">
        <f>ROUND(I1347*H1347,2)</f>
        <v>0</v>
      </c>
      <c r="BL1347" s="16" t="s">
        <v>227</v>
      </c>
      <c r="BM1347" s="227" t="s">
        <v>1674</v>
      </c>
    </row>
    <row r="1348" s="12" customFormat="1">
      <c r="B1348" s="229"/>
      <c r="C1348" s="230"/>
      <c r="D1348" s="231" t="s">
        <v>144</v>
      </c>
      <c r="E1348" s="232" t="s">
        <v>1</v>
      </c>
      <c r="F1348" s="233" t="s">
        <v>1675</v>
      </c>
      <c r="G1348" s="230"/>
      <c r="H1348" s="234">
        <v>69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144</v>
      </c>
      <c r="AU1348" s="240" t="s">
        <v>84</v>
      </c>
      <c r="AV1348" s="12" t="s">
        <v>84</v>
      </c>
      <c r="AW1348" s="12" t="s">
        <v>146</v>
      </c>
      <c r="AX1348" s="12" t="s">
        <v>78</v>
      </c>
      <c r="AY1348" s="240" t="s">
        <v>135</v>
      </c>
    </row>
    <row r="1349" s="12" customFormat="1">
      <c r="B1349" s="229"/>
      <c r="C1349" s="230"/>
      <c r="D1349" s="231" t="s">
        <v>144</v>
      </c>
      <c r="E1349" s="232" t="s">
        <v>1</v>
      </c>
      <c r="F1349" s="233" t="s">
        <v>1676</v>
      </c>
      <c r="G1349" s="230"/>
      <c r="H1349" s="234">
        <v>55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AT1349" s="240" t="s">
        <v>144</v>
      </c>
      <c r="AU1349" s="240" t="s">
        <v>84</v>
      </c>
      <c r="AV1349" s="12" t="s">
        <v>84</v>
      </c>
      <c r="AW1349" s="12" t="s">
        <v>146</v>
      </c>
      <c r="AX1349" s="12" t="s">
        <v>78</v>
      </c>
      <c r="AY1349" s="240" t="s">
        <v>135</v>
      </c>
    </row>
    <row r="1350" s="13" customFormat="1">
      <c r="B1350" s="241"/>
      <c r="C1350" s="242"/>
      <c r="D1350" s="231" t="s">
        <v>144</v>
      </c>
      <c r="E1350" s="243" t="s">
        <v>1</v>
      </c>
      <c r="F1350" s="244" t="s">
        <v>149</v>
      </c>
      <c r="G1350" s="242"/>
      <c r="H1350" s="245">
        <v>124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AT1350" s="251" t="s">
        <v>144</v>
      </c>
      <c r="AU1350" s="251" t="s">
        <v>84</v>
      </c>
      <c r="AV1350" s="13" t="s">
        <v>142</v>
      </c>
      <c r="AW1350" s="13" t="s">
        <v>146</v>
      </c>
      <c r="AX1350" s="13" t="s">
        <v>21</v>
      </c>
      <c r="AY1350" s="251" t="s">
        <v>135</v>
      </c>
    </row>
    <row r="1351" s="1" customFormat="1" ht="24" customHeight="1">
      <c r="B1351" s="37"/>
      <c r="C1351" s="216" t="s">
        <v>1677</v>
      </c>
      <c r="D1351" s="216" t="s">
        <v>137</v>
      </c>
      <c r="E1351" s="217" t="s">
        <v>1678</v>
      </c>
      <c r="F1351" s="218" t="s">
        <v>1679</v>
      </c>
      <c r="G1351" s="219" t="s">
        <v>259</v>
      </c>
      <c r="H1351" s="220">
        <v>124</v>
      </c>
      <c r="I1351" s="221"/>
      <c r="J1351" s="222">
        <f>ROUND(I1351*H1351,2)</f>
        <v>0</v>
      </c>
      <c r="K1351" s="218" t="s">
        <v>141</v>
      </c>
      <c r="L1351" s="42"/>
      <c r="M1351" s="223" t="s">
        <v>1</v>
      </c>
      <c r="N1351" s="224" t="s">
        <v>44</v>
      </c>
      <c r="O1351" s="85"/>
      <c r="P1351" s="225">
        <f>O1351*H1351</f>
        <v>0</v>
      </c>
      <c r="Q1351" s="225">
        <v>0</v>
      </c>
      <c r="R1351" s="225">
        <f>Q1351*H1351</f>
        <v>0</v>
      </c>
      <c r="S1351" s="225">
        <v>0</v>
      </c>
      <c r="T1351" s="226">
        <f>S1351*H1351</f>
        <v>0</v>
      </c>
      <c r="AR1351" s="227" t="s">
        <v>227</v>
      </c>
      <c r="AT1351" s="227" t="s">
        <v>137</v>
      </c>
      <c r="AU1351" s="227" t="s">
        <v>84</v>
      </c>
      <c r="AY1351" s="16" t="s">
        <v>135</v>
      </c>
      <c r="BE1351" s="228">
        <f>IF(N1351="základní",J1351,0)</f>
        <v>0</v>
      </c>
      <c r="BF1351" s="228">
        <f>IF(N1351="snížená",J1351,0)</f>
        <v>0</v>
      </c>
      <c r="BG1351" s="228">
        <f>IF(N1351="zákl. přenesená",J1351,0)</f>
        <v>0</v>
      </c>
      <c r="BH1351" s="228">
        <f>IF(N1351="sníž. přenesená",J1351,0)</f>
        <v>0</v>
      </c>
      <c r="BI1351" s="228">
        <f>IF(N1351="nulová",J1351,0)</f>
        <v>0</v>
      </c>
      <c r="BJ1351" s="16" t="s">
        <v>84</v>
      </c>
      <c r="BK1351" s="228">
        <f>ROUND(I1351*H1351,2)</f>
        <v>0</v>
      </c>
      <c r="BL1351" s="16" t="s">
        <v>227</v>
      </c>
      <c r="BM1351" s="227" t="s">
        <v>1680</v>
      </c>
    </row>
    <row r="1352" s="12" customFormat="1">
      <c r="B1352" s="229"/>
      <c r="C1352" s="230"/>
      <c r="D1352" s="231" t="s">
        <v>144</v>
      </c>
      <c r="E1352" s="232" t="s">
        <v>1</v>
      </c>
      <c r="F1352" s="233" t="s">
        <v>1681</v>
      </c>
      <c r="G1352" s="230"/>
      <c r="H1352" s="234">
        <v>69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144</v>
      </c>
      <c r="AU1352" s="240" t="s">
        <v>84</v>
      </c>
      <c r="AV1352" s="12" t="s">
        <v>84</v>
      </c>
      <c r="AW1352" s="12" t="s">
        <v>146</v>
      </c>
      <c r="AX1352" s="12" t="s">
        <v>78</v>
      </c>
      <c r="AY1352" s="240" t="s">
        <v>135</v>
      </c>
    </row>
    <row r="1353" s="12" customFormat="1">
      <c r="B1353" s="229"/>
      <c r="C1353" s="230"/>
      <c r="D1353" s="231" t="s">
        <v>144</v>
      </c>
      <c r="E1353" s="232" t="s">
        <v>1</v>
      </c>
      <c r="F1353" s="233" t="s">
        <v>1682</v>
      </c>
      <c r="G1353" s="230"/>
      <c r="H1353" s="234">
        <v>55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144</v>
      </c>
      <c r="AU1353" s="240" t="s">
        <v>84</v>
      </c>
      <c r="AV1353" s="12" t="s">
        <v>84</v>
      </c>
      <c r="AW1353" s="12" t="s">
        <v>146</v>
      </c>
      <c r="AX1353" s="12" t="s">
        <v>78</v>
      </c>
      <c r="AY1353" s="240" t="s">
        <v>135</v>
      </c>
    </row>
    <row r="1354" s="13" customFormat="1">
      <c r="B1354" s="241"/>
      <c r="C1354" s="242"/>
      <c r="D1354" s="231" t="s">
        <v>144</v>
      </c>
      <c r="E1354" s="243" t="s">
        <v>1</v>
      </c>
      <c r="F1354" s="244" t="s">
        <v>149</v>
      </c>
      <c r="G1354" s="242"/>
      <c r="H1354" s="245">
        <v>124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AT1354" s="251" t="s">
        <v>144</v>
      </c>
      <c r="AU1354" s="251" t="s">
        <v>84</v>
      </c>
      <c r="AV1354" s="13" t="s">
        <v>142</v>
      </c>
      <c r="AW1354" s="13" t="s">
        <v>146</v>
      </c>
      <c r="AX1354" s="13" t="s">
        <v>21</v>
      </c>
      <c r="AY1354" s="251" t="s">
        <v>135</v>
      </c>
    </row>
    <row r="1355" s="1" customFormat="1" ht="24" customHeight="1">
      <c r="B1355" s="37"/>
      <c r="C1355" s="262" t="s">
        <v>1683</v>
      </c>
      <c r="D1355" s="262" t="s">
        <v>205</v>
      </c>
      <c r="E1355" s="263" t="s">
        <v>1684</v>
      </c>
      <c r="F1355" s="264" t="s">
        <v>1685</v>
      </c>
      <c r="G1355" s="265" t="s">
        <v>259</v>
      </c>
      <c r="H1355" s="266">
        <v>124</v>
      </c>
      <c r="I1355" s="267"/>
      <c r="J1355" s="268">
        <f>ROUND(I1355*H1355,2)</f>
        <v>0</v>
      </c>
      <c r="K1355" s="264" t="s">
        <v>1</v>
      </c>
      <c r="L1355" s="269"/>
      <c r="M1355" s="270" t="s">
        <v>1</v>
      </c>
      <c r="N1355" s="271" t="s">
        <v>44</v>
      </c>
      <c r="O1355" s="85"/>
      <c r="P1355" s="225">
        <f>O1355*H1355</f>
        <v>0</v>
      </c>
      <c r="Q1355" s="225">
        <v>0.0051999999999999998</v>
      </c>
      <c r="R1355" s="225">
        <f>Q1355*H1355</f>
        <v>0.64479999999999993</v>
      </c>
      <c r="S1355" s="225">
        <v>0</v>
      </c>
      <c r="T1355" s="226">
        <f>S1355*H1355</f>
        <v>0</v>
      </c>
      <c r="AR1355" s="227" t="s">
        <v>336</v>
      </c>
      <c r="AT1355" s="227" t="s">
        <v>205</v>
      </c>
      <c r="AU1355" s="227" t="s">
        <v>84</v>
      </c>
      <c r="AY1355" s="16" t="s">
        <v>135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16" t="s">
        <v>84</v>
      </c>
      <c r="BK1355" s="228">
        <f>ROUND(I1355*H1355,2)</f>
        <v>0</v>
      </c>
      <c r="BL1355" s="16" t="s">
        <v>227</v>
      </c>
      <c r="BM1355" s="227" t="s">
        <v>1686</v>
      </c>
    </row>
    <row r="1356" s="12" customFormat="1">
      <c r="B1356" s="229"/>
      <c r="C1356" s="230"/>
      <c r="D1356" s="231" t="s">
        <v>144</v>
      </c>
      <c r="E1356" s="232" t="s">
        <v>1</v>
      </c>
      <c r="F1356" s="233" t="s">
        <v>1675</v>
      </c>
      <c r="G1356" s="230"/>
      <c r="H1356" s="234">
        <v>69</v>
      </c>
      <c r="I1356" s="235"/>
      <c r="J1356" s="230"/>
      <c r="K1356" s="230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144</v>
      </c>
      <c r="AU1356" s="240" t="s">
        <v>84</v>
      </c>
      <c r="AV1356" s="12" t="s">
        <v>84</v>
      </c>
      <c r="AW1356" s="12" t="s">
        <v>146</v>
      </c>
      <c r="AX1356" s="12" t="s">
        <v>78</v>
      </c>
      <c r="AY1356" s="240" t="s">
        <v>135</v>
      </c>
    </row>
    <row r="1357" s="12" customFormat="1">
      <c r="B1357" s="229"/>
      <c r="C1357" s="230"/>
      <c r="D1357" s="231" t="s">
        <v>144</v>
      </c>
      <c r="E1357" s="232" t="s">
        <v>1</v>
      </c>
      <c r="F1357" s="233" t="s">
        <v>1687</v>
      </c>
      <c r="G1357" s="230"/>
      <c r="H1357" s="234">
        <v>55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AT1357" s="240" t="s">
        <v>144</v>
      </c>
      <c r="AU1357" s="240" t="s">
        <v>84</v>
      </c>
      <c r="AV1357" s="12" t="s">
        <v>84</v>
      </c>
      <c r="AW1357" s="12" t="s">
        <v>146</v>
      </c>
      <c r="AX1357" s="12" t="s">
        <v>78</v>
      </c>
      <c r="AY1357" s="240" t="s">
        <v>135</v>
      </c>
    </row>
    <row r="1358" s="13" customFormat="1">
      <c r="B1358" s="241"/>
      <c r="C1358" s="242"/>
      <c r="D1358" s="231" t="s">
        <v>144</v>
      </c>
      <c r="E1358" s="243" t="s">
        <v>1</v>
      </c>
      <c r="F1358" s="244" t="s">
        <v>149</v>
      </c>
      <c r="G1358" s="242"/>
      <c r="H1358" s="245">
        <v>124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AT1358" s="251" t="s">
        <v>144</v>
      </c>
      <c r="AU1358" s="251" t="s">
        <v>84</v>
      </c>
      <c r="AV1358" s="13" t="s">
        <v>142</v>
      </c>
      <c r="AW1358" s="13" t="s">
        <v>146</v>
      </c>
      <c r="AX1358" s="13" t="s">
        <v>21</v>
      </c>
      <c r="AY1358" s="251" t="s">
        <v>135</v>
      </c>
    </row>
    <row r="1359" s="1" customFormat="1" ht="24" customHeight="1">
      <c r="B1359" s="37"/>
      <c r="C1359" s="216" t="s">
        <v>1688</v>
      </c>
      <c r="D1359" s="216" t="s">
        <v>137</v>
      </c>
      <c r="E1359" s="217" t="s">
        <v>1689</v>
      </c>
      <c r="F1359" s="218" t="s">
        <v>1690</v>
      </c>
      <c r="G1359" s="219" t="s">
        <v>259</v>
      </c>
      <c r="H1359" s="220">
        <v>1</v>
      </c>
      <c r="I1359" s="221"/>
      <c r="J1359" s="222">
        <f>ROUND(I1359*H1359,2)</f>
        <v>0</v>
      </c>
      <c r="K1359" s="218" t="s">
        <v>1</v>
      </c>
      <c r="L1359" s="42"/>
      <c r="M1359" s="223" t="s">
        <v>1</v>
      </c>
      <c r="N1359" s="224" t="s">
        <v>44</v>
      </c>
      <c r="O1359" s="85"/>
      <c r="P1359" s="225">
        <f>O1359*H1359</f>
        <v>0</v>
      </c>
      <c r="Q1359" s="225">
        <v>6.0000000000000002E-05</v>
      </c>
      <c r="R1359" s="225">
        <f>Q1359*H1359</f>
        <v>6.0000000000000002E-05</v>
      </c>
      <c r="S1359" s="225">
        <v>0</v>
      </c>
      <c r="T1359" s="226">
        <f>S1359*H1359</f>
        <v>0</v>
      </c>
      <c r="AR1359" s="227" t="s">
        <v>227</v>
      </c>
      <c r="AT1359" s="227" t="s">
        <v>137</v>
      </c>
      <c r="AU1359" s="227" t="s">
        <v>84</v>
      </c>
      <c r="AY1359" s="16" t="s">
        <v>135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6" t="s">
        <v>84</v>
      </c>
      <c r="BK1359" s="228">
        <f>ROUND(I1359*H1359,2)</f>
        <v>0</v>
      </c>
      <c r="BL1359" s="16" t="s">
        <v>227</v>
      </c>
      <c r="BM1359" s="227" t="s">
        <v>1691</v>
      </c>
    </row>
    <row r="1360" s="12" customFormat="1">
      <c r="B1360" s="229"/>
      <c r="C1360" s="230"/>
      <c r="D1360" s="231" t="s">
        <v>144</v>
      </c>
      <c r="E1360" s="232" t="s">
        <v>1</v>
      </c>
      <c r="F1360" s="233" t="s">
        <v>21</v>
      </c>
      <c r="G1360" s="230"/>
      <c r="H1360" s="234">
        <v>1</v>
      </c>
      <c r="I1360" s="235"/>
      <c r="J1360" s="230"/>
      <c r="K1360" s="230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144</v>
      </c>
      <c r="AU1360" s="240" t="s">
        <v>84</v>
      </c>
      <c r="AV1360" s="12" t="s">
        <v>84</v>
      </c>
      <c r="AW1360" s="12" t="s">
        <v>146</v>
      </c>
      <c r="AX1360" s="12" t="s">
        <v>78</v>
      </c>
      <c r="AY1360" s="240" t="s">
        <v>135</v>
      </c>
    </row>
    <row r="1361" s="13" customFormat="1">
      <c r="B1361" s="241"/>
      <c r="C1361" s="242"/>
      <c r="D1361" s="231" t="s">
        <v>144</v>
      </c>
      <c r="E1361" s="243" t="s">
        <v>1</v>
      </c>
      <c r="F1361" s="244" t="s">
        <v>149</v>
      </c>
      <c r="G1361" s="242"/>
      <c r="H1361" s="245">
        <v>1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AT1361" s="251" t="s">
        <v>144</v>
      </c>
      <c r="AU1361" s="251" t="s">
        <v>84</v>
      </c>
      <c r="AV1361" s="13" t="s">
        <v>142</v>
      </c>
      <c r="AW1361" s="13" t="s">
        <v>146</v>
      </c>
      <c r="AX1361" s="13" t="s">
        <v>21</v>
      </c>
      <c r="AY1361" s="251" t="s">
        <v>135</v>
      </c>
    </row>
    <row r="1362" s="1" customFormat="1" ht="24" customHeight="1">
      <c r="B1362" s="37"/>
      <c r="C1362" s="216" t="s">
        <v>1692</v>
      </c>
      <c r="D1362" s="216" t="s">
        <v>137</v>
      </c>
      <c r="E1362" s="217" t="s">
        <v>1693</v>
      </c>
      <c r="F1362" s="218" t="s">
        <v>1694</v>
      </c>
      <c r="G1362" s="219" t="s">
        <v>259</v>
      </c>
      <c r="H1362" s="220">
        <v>1</v>
      </c>
      <c r="I1362" s="221"/>
      <c r="J1362" s="222">
        <f>ROUND(I1362*H1362,2)</f>
        <v>0</v>
      </c>
      <c r="K1362" s="218" t="s">
        <v>1</v>
      </c>
      <c r="L1362" s="42"/>
      <c r="M1362" s="223" t="s">
        <v>1</v>
      </c>
      <c r="N1362" s="224" t="s">
        <v>44</v>
      </c>
      <c r="O1362" s="85"/>
      <c r="P1362" s="225">
        <f>O1362*H1362</f>
        <v>0</v>
      </c>
      <c r="Q1362" s="225">
        <v>6.0000000000000002E-05</v>
      </c>
      <c r="R1362" s="225">
        <f>Q1362*H1362</f>
        <v>6.0000000000000002E-05</v>
      </c>
      <c r="S1362" s="225">
        <v>0</v>
      </c>
      <c r="T1362" s="226">
        <f>S1362*H1362</f>
        <v>0</v>
      </c>
      <c r="AR1362" s="227" t="s">
        <v>227</v>
      </c>
      <c r="AT1362" s="227" t="s">
        <v>137</v>
      </c>
      <c r="AU1362" s="227" t="s">
        <v>84</v>
      </c>
      <c r="AY1362" s="16" t="s">
        <v>135</v>
      </c>
      <c r="BE1362" s="228">
        <f>IF(N1362="základní",J1362,0)</f>
        <v>0</v>
      </c>
      <c r="BF1362" s="228">
        <f>IF(N1362="snížená",J1362,0)</f>
        <v>0</v>
      </c>
      <c r="BG1362" s="228">
        <f>IF(N1362="zákl. přenesená",J1362,0)</f>
        <v>0</v>
      </c>
      <c r="BH1362" s="228">
        <f>IF(N1362="sníž. přenesená",J1362,0)</f>
        <v>0</v>
      </c>
      <c r="BI1362" s="228">
        <f>IF(N1362="nulová",J1362,0)</f>
        <v>0</v>
      </c>
      <c r="BJ1362" s="16" t="s">
        <v>84</v>
      </c>
      <c r="BK1362" s="228">
        <f>ROUND(I1362*H1362,2)</f>
        <v>0</v>
      </c>
      <c r="BL1362" s="16" t="s">
        <v>227</v>
      </c>
      <c r="BM1362" s="227" t="s">
        <v>1695</v>
      </c>
    </row>
    <row r="1363" s="12" customFormat="1">
      <c r="B1363" s="229"/>
      <c r="C1363" s="230"/>
      <c r="D1363" s="231" t="s">
        <v>144</v>
      </c>
      <c r="E1363" s="232" t="s">
        <v>1</v>
      </c>
      <c r="F1363" s="233" t="s">
        <v>21</v>
      </c>
      <c r="G1363" s="230"/>
      <c r="H1363" s="234">
        <v>1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144</v>
      </c>
      <c r="AU1363" s="240" t="s">
        <v>84</v>
      </c>
      <c r="AV1363" s="12" t="s">
        <v>84</v>
      </c>
      <c r="AW1363" s="12" t="s">
        <v>146</v>
      </c>
      <c r="AX1363" s="12" t="s">
        <v>78</v>
      </c>
      <c r="AY1363" s="240" t="s">
        <v>135</v>
      </c>
    </row>
    <row r="1364" s="13" customFormat="1">
      <c r="B1364" s="241"/>
      <c r="C1364" s="242"/>
      <c r="D1364" s="231" t="s">
        <v>144</v>
      </c>
      <c r="E1364" s="243" t="s">
        <v>1</v>
      </c>
      <c r="F1364" s="244" t="s">
        <v>149</v>
      </c>
      <c r="G1364" s="242"/>
      <c r="H1364" s="245">
        <v>1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AT1364" s="251" t="s">
        <v>144</v>
      </c>
      <c r="AU1364" s="251" t="s">
        <v>84</v>
      </c>
      <c r="AV1364" s="13" t="s">
        <v>142</v>
      </c>
      <c r="AW1364" s="13" t="s">
        <v>146</v>
      </c>
      <c r="AX1364" s="13" t="s">
        <v>21</v>
      </c>
      <c r="AY1364" s="251" t="s">
        <v>135</v>
      </c>
    </row>
    <row r="1365" s="1" customFormat="1" ht="24" customHeight="1">
      <c r="B1365" s="37"/>
      <c r="C1365" s="216" t="s">
        <v>1696</v>
      </c>
      <c r="D1365" s="216" t="s">
        <v>137</v>
      </c>
      <c r="E1365" s="217" t="s">
        <v>1697</v>
      </c>
      <c r="F1365" s="218" t="s">
        <v>1698</v>
      </c>
      <c r="G1365" s="219" t="s">
        <v>259</v>
      </c>
      <c r="H1365" s="220">
        <v>1</v>
      </c>
      <c r="I1365" s="221"/>
      <c r="J1365" s="222">
        <f>ROUND(I1365*H1365,2)</f>
        <v>0</v>
      </c>
      <c r="K1365" s="218" t="s">
        <v>1</v>
      </c>
      <c r="L1365" s="42"/>
      <c r="M1365" s="223" t="s">
        <v>1</v>
      </c>
      <c r="N1365" s="224" t="s">
        <v>44</v>
      </c>
      <c r="O1365" s="85"/>
      <c r="P1365" s="225">
        <f>O1365*H1365</f>
        <v>0</v>
      </c>
      <c r="Q1365" s="225">
        <v>6.0000000000000002E-05</v>
      </c>
      <c r="R1365" s="225">
        <f>Q1365*H1365</f>
        <v>6.0000000000000002E-05</v>
      </c>
      <c r="S1365" s="225">
        <v>0</v>
      </c>
      <c r="T1365" s="226">
        <f>S1365*H1365</f>
        <v>0</v>
      </c>
      <c r="AR1365" s="227" t="s">
        <v>227</v>
      </c>
      <c r="AT1365" s="227" t="s">
        <v>137</v>
      </c>
      <c r="AU1365" s="227" t="s">
        <v>84</v>
      </c>
      <c r="AY1365" s="16" t="s">
        <v>135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16" t="s">
        <v>84</v>
      </c>
      <c r="BK1365" s="228">
        <f>ROUND(I1365*H1365,2)</f>
        <v>0</v>
      </c>
      <c r="BL1365" s="16" t="s">
        <v>227</v>
      </c>
      <c r="BM1365" s="227" t="s">
        <v>1699</v>
      </c>
    </row>
    <row r="1366" s="12" customFormat="1">
      <c r="B1366" s="229"/>
      <c r="C1366" s="230"/>
      <c r="D1366" s="231" t="s">
        <v>144</v>
      </c>
      <c r="E1366" s="232" t="s">
        <v>1</v>
      </c>
      <c r="F1366" s="233" t="s">
        <v>21</v>
      </c>
      <c r="G1366" s="230"/>
      <c r="H1366" s="234">
        <v>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AT1366" s="240" t="s">
        <v>144</v>
      </c>
      <c r="AU1366" s="240" t="s">
        <v>84</v>
      </c>
      <c r="AV1366" s="12" t="s">
        <v>84</v>
      </c>
      <c r="AW1366" s="12" t="s">
        <v>146</v>
      </c>
      <c r="AX1366" s="12" t="s">
        <v>78</v>
      </c>
      <c r="AY1366" s="240" t="s">
        <v>135</v>
      </c>
    </row>
    <row r="1367" s="13" customFormat="1">
      <c r="B1367" s="241"/>
      <c r="C1367" s="242"/>
      <c r="D1367" s="231" t="s">
        <v>144</v>
      </c>
      <c r="E1367" s="243" t="s">
        <v>1</v>
      </c>
      <c r="F1367" s="244" t="s">
        <v>149</v>
      </c>
      <c r="G1367" s="242"/>
      <c r="H1367" s="245">
        <v>1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AT1367" s="251" t="s">
        <v>144</v>
      </c>
      <c r="AU1367" s="251" t="s">
        <v>84</v>
      </c>
      <c r="AV1367" s="13" t="s">
        <v>142</v>
      </c>
      <c r="AW1367" s="13" t="s">
        <v>146</v>
      </c>
      <c r="AX1367" s="13" t="s">
        <v>21</v>
      </c>
      <c r="AY1367" s="251" t="s">
        <v>135</v>
      </c>
    </row>
    <row r="1368" s="1" customFormat="1" ht="24" customHeight="1">
      <c r="B1368" s="37"/>
      <c r="C1368" s="216" t="s">
        <v>1700</v>
      </c>
      <c r="D1368" s="216" t="s">
        <v>137</v>
      </c>
      <c r="E1368" s="217" t="s">
        <v>1701</v>
      </c>
      <c r="F1368" s="218" t="s">
        <v>1702</v>
      </c>
      <c r="G1368" s="219" t="s">
        <v>259</v>
      </c>
      <c r="H1368" s="220">
        <v>1</v>
      </c>
      <c r="I1368" s="221"/>
      <c r="J1368" s="222">
        <f>ROUND(I1368*H1368,2)</f>
        <v>0</v>
      </c>
      <c r="K1368" s="218" t="s">
        <v>1</v>
      </c>
      <c r="L1368" s="42"/>
      <c r="M1368" s="223" t="s">
        <v>1</v>
      </c>
      <c r="N1368" s="224" t="s">
        <v>44</v>
      </c>
      <c r="O1368" s="85"/>
      <c r="P1368" s="225">
        <f>O1368*H1368</f>
        <v>0</v>
      </c>
      <c r="Q1368" s="225">
        <v>6.9999999999999994E-05</v>
      </c>
      <c r="R1368" s="225">
        <f>Q1368*H1368</f>
        <v>6.9999999999999994E-05</v>
      </c>
      <c r="S1368" s="225">
        <v>0</v>
      </c>
      <c r="T1368" s="226">
        <f>S1368*H1368</f>
        <v>0</v>
      </c>
      <c r="AR1368" s="227" t="s">
        <v>227</v>
      </c>
      <c r="AT1368" s="227" t="s">
        <v>137</v>
      </c>
      <c r="AU1368" s="227" t="s">
        <v>84</v>
      </c>
      <c r="AY1368" s="16" t="s">
        <v>135</v>
      </c>
      <c r="BE1368" s="228">
        <f>IF(N1368="základní",J1368,0)</f>
        <v>0</v>
      </c>
      <c r="BF1368" s="228">
        <f>IF(N1368="snížená",J1368,0)</f>
        <v>0</v>
      </c>
      <c r="BG1368" s="228">
        <f>IF(N1368="zákl. přenesená",J1368,0)</f>
        <v>0</v>
      </c>
      <c r="BH1368" s="228">
        <f>IF(N1368="sníž. přenesená",J1368,0)</f>
        <v>0</v>
      </c>
      <c r="BI1368" s="228">
        <f>IF(N1368="nulová",J1368,0)</f>
        <v>0</v>
      </c>
      <c r="BJ1368" s="16" t="s">
        <v>84</v>
      </c>
      <c r="BK1368" s="228">
        <f>ROUND(I1368*H1368,2)</f>
        <v>0</v>
      </c>
      <c r="BL1368" s="16" t="s">
        <v>227</v>
      </c>
      <c r="BM1368" s="227" t="s">
        <v>1703</v>
      </c>
    </row>
    <row r="1369" s="12" customFormat="1">
      <c r="B1369" s="229"/>
      <c r="C1369" s="230"/>
      <c r="D1369" s="231" t="s">
        <v>144</v>
      </c>
      <c r="E1369" s="232" t="s">
        <v>1</v>
      </c>
      <c r="F1369" s="233" t="s">
        <v>1704</v>
      </c>
      <c r="G1369" s="230"/>
      <c r="H1369" s="234">
        <v>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AT1369" s="240" t="s">
        <v>144</v>
      </c>
      <c r="AU1369" s="240" t="s">
        <v>84</v>
      </c>
      <c r="AV1369" s="12" t="s">
        <v>84</v>
      </c>
      <c r="AW1369" s="12" t="s">
        <v>146</v>
      </c>
      <c r="AX1369" s="12" t="s">
        <v>78</v>
      </c>
      <c r="AY1369" s="240" t="s">
        <v>135</v>
      </c>
    </row>
    <row r="1370" s="13" customFormat="1">
      <c r="B1370" s="241"/>
      <c r="C1370" s="242"/>
      <c r="D1370" s="231" t="s">
        <v>144</v>
      </c>
      <c r="E1370" s="243" t="s">
        <v>1</v>
      </c>
      <c r="F1370" s="244" t="s">
        <v>149</v>
      </c>
      <c r="G1370" s="242"/>
      <c r="H1370" s="245">
        <v>1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AT1370" s="251" t="s">
        <v>144</v>
      </c>
      <c r="AU1370" s="251" t="s">
        <v>84</v>
      </c>
      <c r="AV1370" s="13" t="s">
        <v>142</v>
      </c>
      <c r="AW1370" s="13" t="s">
        <v>146</v>
      </c>
      <c r="AX1370" s="13" t="s">
        <v>21</v>
      </c>
      <c r="AY1370" s="251" t="s">
        <v>135</v>
      </c>
    </row>
    <row r="1371" s="1" customFormat="1" ht="36" customHeight="1">
      <c r="B1371" s="37"/>
      <c r="C1371" s="216" t="s">
        <v>1705</v>
      </c>
      <c r="D1371" s="216" t="s">
        <v>137</v>
      </c>
      <c r="E1371" s="217" t="s">
        <v>1706</v>
      </c>
      <c r="F1371" s="218" t="s">
        <v>1707</v>
      </c>
      <c r="G1371" s="219" t="s">
        <v>259</v>
      </c>
      <c r="H1371" s="220">
        <v>228</v>
      </c>
      <c r="I1371" s="221"/>
      <c r="J1371" s="222">
        <f>ROUND(I1371*H1371,2)</f>
        <v>0</v>
      </c>
      <c r="K1371" s="218" t="s">
        <v>1</v>
      </c>
      <c r="L1371" s="42"/>
      <c r="M1371" s="223" t="s">
        <v>1</v>
      </c>
      <c r="N1371" s="224" t="s">
        <v>44</v>
      </c>
      <c r="O1371" s="85"/>
      <c r="P1371" s="225">
        <f>O1371*H1371</f>
        <v>0</v>
      </c>
      <c r="Q1371" s="225">
        <v>5.0000000000000002E-05</v>
      </c>
      <c r="R1371" s="225">
        <f>Q1371*H1371</f>
        <v>0.0114</v>
      </c>
      <c r="S1371" s="225">
        <v>0</v>
      </c>
      <c r="T1371" s="226">
        <f>S1371*H1371</f>
        <v>0</v>
      </c>
      <c r="AR1371" s="227" t="s">
        <v>227</v>
      </c>
      <c r="AT1371" s="227" t="s">
        <v>137</v>
      </c>
      <c r="AU1371" s="227" t="s">
        <v>84</v>
      </c>
      <c r="AY1371" s="16" t="s">
        <v>135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16" t="s">
        <v>84</v>
      </c>
      <c r="BK1371" s="228">
        <f>ROUND(I1371*H1371,2)</f>
        <v>0</v>
      </c>
      <c r="BL1371" s="16" t="s">
        <v>227</v>
      </c>
      <c r="BM1371" s="227" t="s">
        <v>1708</v>
      </c>
    </row>
    <row r="1372" s="12" customFormat="1">
      <c r="B1372" s="229"/>
      <c r="C1372" s="230"/>
      <c r="D1372" s="231" t="s">
        <v>144</v>
      </c>
      <c r="E1372" s="232" t="s">
        <v>1</v>
      </c>
      <c r="F1372" s="233" t="s">
        <v>1709</v>
      </c>
      <c r="G1372" s="230"/>
      <c r="H1372" s="234">
        <v>228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144</v>
      </c>
      <c r="AU1372" s="240" t="s">
        <v>84</v>
      </c>
      <c r="AV1372" s="12" t="s">
        <v>84</v>
      </c>
      <c r="AW1372" s="12" t="s">
        <v>146</v>
      </c>
      <c r="AX1372" s="12" t="s">
        <v>78</v>
      </c>
      <c r="AY1372" s="240" t="s">
        <v>135</v>
      </c>
    </row>
    <row r="1373" s="13" customFormat="1">
      <c r="B1373" s="241"/>
      <c r="C1373" s="242"/>
      <c r="D1373" s="231" t="s">
        <v>144</v>
      </c>
      <c r="E1373" s="243" t="s">
        <v>1</v>
      </c>
      <c r="F1373" s="244" t="s">
        <v>149</v>
      </c>
      <c r="G1373" s="242"/>
      <c r="H1373" s="245">
        <v>228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AT1373" s="251" t="s">
        <v>144</v>
      </c>
      <c r="AU1373" s="251" t="s">
        <v>84</v>
      </c>
      <c r="AV1373" s="13" t="s">
        <v>142</v>
      </c>
      <c r="AW1373" s="13" t="s">
        <v>146</v>
      </c>
      <c r="AX1373" s="13" t="s">
        <v>21</v>
      </c>
      <c r="AY1373" s="251" t="s">
        <v>135</v>
      </c>
    </row>
    <row r="1374" s="1" customFormat="1" ht="24" customHeight="1">
      <c r="B1374" s="37"/>
      <c r="C1374" s="216" t="s">
        <v>1710</v>
      </c>
      <c r="D1374" s="216" t="s">
        <v>137</v>
      </c>
      <c r="E1374" s="217" t="s">
        <v>1711</v>
      </c>
      <c r="F1374" s="218" t="s">
        <v>1712</v>
      </c>
      <c r="G1374" s="219" t="s">
        <v>259</v>
      </c>
      <c r="H1374" s="220">
        <v>30</v>
      </c>
      <c r="I1374" s="221"/>
      <c r="J1374" s="222">
        <f>ROUND(I1374*H1374,2)</f>
        <v>0</v>
      </c>
      <c r="K1374" s="218" t="s">
        <v>1</v>
      </c>
      <c r="L1374" s="42"/>
      <c r="M1374" s="223" t="s">
        <v>1</v>
      </c>
      <c r="N1374" s="224" t="s">
        <v>44</v>
      </c>
      <c r="O1374" s="85"/>
      <c r="P1374" s="225">
        <f>O1374*H1374</f>
        <v>0</v>
      </c>
      <c r="Q1374" s="225">
        <v>5.0000000000000002E-05</v>
      </c>
      <c r="R1374" s="225">
        <f>Q1374*H1374</f>
        <v>0.0015</v>
      </c>
      <c r="S1374" s="225">
        <v>0</v>
      </c>
      <c r="T1374" s="226">
        <f>S1374*H1374</f>
        <v>0</v>
      </c>
      <c r="AR1374" s="227" t="s">
        <v>227</v>
      </c>
      <c r="AT1374" s="227" t="s">
        <v>137</v>
      </c>
      <c r="AU1374" s="227" t="s">
        <v>84</v>
      </c>
      <c r="AY1374" s="16" t="s">
        <v>135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16" t="s">
        <v>84</v>
      </c>
      <c r="BK1374" s="228">
        <f>ROUND(I1374*H1374,2)</f>
        <v>0</v>
      </c>
      <c r="BL1374" s="16" t="s">
        <v>227</v>
      </c>
      <c r="BM1374" s="227" t="s">
        <v>1713</v>
      </c>
    </row>
    <row r="1375" s="12" customFormat="1">
      <c r="B1375" s="229"/>
      <c r="C1375" s="230"/>
      <c r="D1375" s="231" t="s">
        <v>144</v>
      </c>
      <c r="E1375" s="232" t="s">
        <v>1</v>
      </c>
      <c r="F1375" s="233" t="s">
        <v>1714</v>
      </c>
      <c r="G1375" s="230"/>
      <c r="H1375" s="234">
        <v>30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AT1375" s="240" t="s">
        <v>144</v>
      </c>
      <c r="AU1375" s="240" t="s">
        <v>84</v>
      </c>
      <c r="AV1375" s="12" t="s">
        <v>84</v>
      </c>
      <c r="AW1375" s="12" t="s">
        <v>146</v>
      </c>
      <c r="AX1375" s="12" t="s">
        <v>78</v>
      </c>
      <c r="AY1375" s="240" t="s">
        <v>135</v>
      </c>
    </row>
    <row r="1376" s="13" customFormat="1">
      <c r="B1376" s="241"/>
      <c r="C1376" s="242"/>
      <c r="D1376" s="231" t="s">
        <v>144</v>
      </c>
      <c r="E1376" s="243" t="s">
        <v>1</v>
      </c>
      <c r="F1376" s="244" t="s">
        <v>149</v>
      </c>
      <c r="G1376" s="242"/>
      <c r="H1376" s="245">
        <v>30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AT1376" s="251" t="s">
        <v>144</v>
      </c>
      <c r="AU1376" s="251" t="s">
        <v>84</v>
      </c>
      <c r="AV1376" s="13" t="s">
        <v>142</v>
      </c>
      <c r="AW1376" s="13" t="s">
        <v>146</v>
      </c>
      <c r="AX1376" s="13" t="s">
        <v>21</v>
      </c>
      <c r="AY1376" s="251" t="s">
        <v>135</v>
      </c>
    </row>
    <row r="1377" s="1" customFormat="1" ht="24" customHeight="1">
      <c r="B1377" s="37"/>
      <c r="C1377" s="216" t="s">
        <v>1715</v>
      </c>
      <c r="D1377" s="216" t="s">
        <v>137</v>
      </c>
      <c r="E1377" s="217" t="s">
        <v>1716</v>
      </c>
      <c r="F1377" s="218" t="s">
        <v>1717</v>
      </c>
      <c r="G1377" s="219" t="s">
        <v>259</v>
      </c>
      <c r="H1377" s="220">
        <v>1</v>
      </c>
      <c r="I1377" s="221"/>
      <c r="J1377" s="222">
        <f>ROUND(I1377*H1377,2)</f>
        <v>0</v>
      </c>
      <c r="K1377" s="218" t="s">
        <v>1</v>
      </c>
      <c r="L1377" s="42"/>
      <c r="M1377" s="223" t="s">
        <v>1</v>
      </c>
      <c r="N1377" s="224" t="s">
        <v>44</v>
      </c>
      <c r="O1377" s="85"/>
      <c r="P1377" s="225">
        <f>O1377*H1377</f>
        <v>0</v>
      </c>
      <c r="Q1377" s="225">
        <v>0</v>
      </c>
      <c r="R1377" s="225">
        <f>Q1377*H1377</f>
        <v>0</v>
      </c>
      <c r="S1377" s="225">
        <v>0</v>
      </c>
      <c r="T1377" s="226">
        <f>S1377*H1377</f>
        <v>0</v>
      </c>
      <c r="AR1377" s="227" t="s">
        <v>227</v>
      </c>
      <c r="AT1377" s="227" t="s">
        <v>137</v>
      </c>
      <c r="AU1377" s="227" t="s">
        <v>84</v>
      </c>
      <c r="AY1377" s="16" t="s">
        <v>135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16" t="s">
        <v>84</v>
      </c>
      <c r="BK1377" s="228">
        <f>ROUND(I1377*H1377,2)</f>
        <v>0</v>
      </c>
      <c r="BL1377" s="16" t="s">
        <v>227</v>
      </c>
      <c r="BM1377" s="227" t="s">
        <v>1718</v>
      </c>
    </row>
    <row r="1378" s="12" customFormat="1">
      <c r="B1378" s="229"/>
      <c r="C1378" s="230"/>
      <c r="D1378" s="231" t="s">
        <v>144</v>
      </c>
      <c r="E1378" s="232" t="s">
        <v>1</v>
      </c>
      <c r="F1378" s="233" t="s">
        <v>21</v>
      </c>
      <c r="G1378" s="230"/>
      <c r="H1378" s="234">
        <v>1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AT1378" s="240" t="s">
        <v>144</v>
      </c>
      <c r="AU1378" s="240" t="s">
        <v>84</v>
      </c>
      <c r="AV1378" s="12" t="s">
        <v>84</v>
      </c>
      <c r="AW1378" s="12" t="s">
        <v>146</v>
      </c>
      <c r="AX1378" s="12" t="s">
        <v>78</v>
      </c>
      <c r="AY1378" s="240" t="s">
        <v>135</v>
      </c>
    </row>
    <row r="1379" s="13" customFormat="1">
      <c r="B1379" s="241"/>
      <c r="C1379" s="242"/>
      <c r="D1379" s="231" t="s">
        <v>144</v>
      </c>
      <c r="E1379" s="243" t="s">
        <v>1</v>
      </c>
      <c r="F1379" s="244" t="s">
        <v>149</v>
      </c>
      <c r="G1379" s="242"/>
      <c r="H1379" s="245">
        <v>1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AT1379" s="251" t="s">
        <v>144</v>
      </c>
      <c r="AU1379" s="251" t="s">
        <v>84</v>
      </c>
      <c r="AV1379" s="13" t="s">
        <v>142</v>
      </c>
      <c r="AW1379" s="13" t="s">
        <v>146</v>
      </c>
      <c r="AX1379" s="13" t="s">
        <v>21</v>
      </c>
      <c r="AY1379" s="251" t="s">
        <v>135</v>
      </c>
    </row>
    <row r="1380" s="1" customFormat="1" ht="36" customHeight="1">
      <c r="B1380" s="37"/>
      <c r="C1380" s="216" t="s">
        <v>1719</v>
      </c>
      <c r="D1380" s="216" t="s">
        <v>137</v>
      </c>
      <c r="E1380" s="217" t="s">
        <v>1720</v>
      </c>
      <c r="F1380" s="218" t="s">
        <v>1721</v>
      </c>
      <c r="G1380" s="219" t="s">
        <v>1722</v>
      </c>
      <c r="H1380" s="220">
        <v>40</v>
      </c>
      <c r="I1380" s="221"/>
      <c r="J1380" s="222">
        <f>ROUND(I1380*H1380,2)</f>
        <v>0</v>
      </c>
      <c r="K1380" s="218" t="s">
        <v>141</v>
      </c>
      <c r="L1380" s="42"/>
      <c r="M1380" s="223" t="s">
        <v>1</v>
      </c>
      <c r="N1380" s="224" t="s">
        <v>44</v>
      </c>
      <c r="O1380" s="85"/>
      <c r="P1380" s="225">
        <f>O1380*H1380</f>
        <v>0</v>
      </c>
      <c r="Q1380" s="225">
        <v>0</v>
      </c>
      <c r="R1380" s="225">
        <f>Q1380*H1380</f>
        <v>0</v>
      </c>
      <c r="S1380" s="225">
        <v>0.001</v>
      </c>
      <c r="T1380" s="226">
        <f>S1380*H1380</f>
        <v>0.040000000000000001</v>
      </c>
      <c r="AR1380" s="227" t="s">
        <v>227</v>
      </c>
      <c r="AT1380" s="227" t="s">
        <v>137</v>
      </c>
      <c r="AU1380" s="227" t="s">
        <v>84</v>
      </c>
      <c r="AY1380" s="16" t="s">
        <v>135</v>
      </c>
      <c r="BE1380" s="228">
        <f>IF(N1380="základní",J1380,0)</f>
        <v>0</v>
      </c>
      <c r="BF1380" s="228">
        <f>IF(N1380="snížená",J1380,0)</f>
        <v>0</v>
      </c>
      <c r="BG1380" s="228">
        <f>IF(N1380="zákl. přenesená",J1380,0)</f>
        <v>0</v>
      </c>
      <c r="BH1380" s="228">
        <f>IF(N1380="sníž. přenesená",J1380,0)</f>
        <v>0</v>
      </c>
      <c r="BI1380" s="228">
        <f>IF(N1380="nulová",J1380,0)</f>
        <v>0</v>
      </c>
      <c r="BJ1380" s="16" t="s">
        <v>84</v>
      </c>
      <c r="BK1380" s="228">
        <f>ROUND(I1380*H1380,2)</f>
        <v>0</v>
      </c>
      <c r="BL1380" s="16" t="s">
        <v>227</v>
      </c>
      <c r="BM1380" s="227" t="s">
        <v>1723</v>
      </c>
    </row>
    <row r="1381" s="12" customFormat="1">
      <c r="B1381" s="229"/>
      <c r="C1381" s="230"/>
      <c r="D1381" s="231" t="s">
        <v>144</v>
      </c>
      <c r="E1381" s="232" t="s">
        <v>1</v>
      </c>
      <c r="F1381" s="233" t="s">
        <v>1724</v>
      </c>
      <c r="G1381" s="230"/>
      <c r="H1381" s="234">
        <v>20</v>
      </c>
      <c r="I1381" s="235"/>
      <c r="J1381" s="230"/>
      <c r="K1381" s="230"/>
      <c r="L1381" s="236"/>
      <c r="M1381" s="237"/>
      <c r="N1381" s="238"/>
      <c r="O1381" s="238"/>
      <c r="P1381" s="238"/>
      <c r="Q1381" s="238"/>
      <c r="R1381" s="238"/>
      <c r="S1381" s="238"/>
      <c r="T1381" s="239"/>
      <c r="AT1381" s="240" t="s">
        <v>144</v>
      </c>
      <c r="AU1381" s="240" t="s">
        <v>84</v>
      </c>
      <c r="AV1381" s="12" t="s">
        <v>84</v>
      </c>
      <c r="AW1381" s="12" t="s">
        <v>146</v>
      </c>
      <c r="AX1381" s="12" t="s">
        <v>78</v>
      </c>
      <c r="AY1381" s="240" t="s">
        <v>135</v>
      </c>
    </row>
    <row r="1382" s="12" customFormat="1">
      <c r="B1382" s="229"/>
      <c r="C1382" s="230"/>
      <c r="D1382" s="231" t="s">
        <v>144</v>
      </c>
      <c r="E1382" s="232" t="s">
        <v>1</v>
      </c>
      <c r="F1382" s="233" t="s">
        <v>1725</v>
      </c>
      <c r="G1382" s="230"/>
      <c r="H1382" s="234">
        <v>20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AT1382" s="240" t="s">
        <v>144</v>
      </c>
      <c r="AU1382" s="240" t="s">
        <v>84</v>
      </c>
      <c r="AV1382" s="12" t="s">
        <v>84</v>
      </c>
      <c r="AW1382" s="12" t="s">
        <v>146</v>
      </c>
      <c r="AX1382" s="12" t="s">
        <v>78</v>
      </c>
      <c r="AY1382" s="240" t="s">
        <v>135</v>
      </c>
    </row>
    <row r="1383" s="13" customFormat="1">
      <c r="B1383" s="241"/>
      <c r="C1383" s="242"/>
      <c r="D1383" s="231" t="s">
        <v>144</v>
      </c>
      <c r="E1383" s="243" t="s">
        <v>1</v>
      </c>
      <c r="F1383" s="244" t="s">
        <v>149</v>
      </c>
      <c r="G1383" s="242"/>
      <c r="H1383" s="245">
        <v>40</v>
      </c>
      <c r="I1383" s="246"/>
      <c r="J1383" s="242"/>
      <c r="K1383" s="242"/>
      <c r="L1383" s="247"/>
      <c r="M1383" s="248"/>
      <c r="N1383" s="249"/>
      <c r="O1383" s="249"/>
      <c r="P1383" s="249"/>
      <c r="Q1383" s="249"/>
      <c r="R1383" s="249"/>
      <c r="S1383" s="249"/>
      <c r="T1383" s="250"/>
      <c r="AT1383" s="251" t="s">
        <v>144</v>
      </c>
      <c r="AU1383" s="251" t="s">
        <v>84</v>
      </c>
      <c r="AV1383" s="13" t="s">
        <v>142</v>
      </c>
      <c r="AW1383" s="13" t="s">
        <v>146</v>
      </c>
      <c r="AX1383" s="13" t="s">
        <v>21</v>
      </c>
      <c r="AY1383" s="251" t="s">
        <v>135</v>
      </c>
    </row>
    <row r="1384" s="1" customFormat="1" ht="36" customHeight="1">
      <c r="B1384" s="37"/>
      <c r="C1384" s="216" t="s">
        <v>1726</v>
      </c>
      <c r="D1384" s="216" t="s">
        <v>137</v>
      </c>
      <c r="E1384" s="217" t="s">
        <v>1727</v>
      </c>
      <c r="F1384" s="218" t="s">
        <v>1728</v>
      </c>
      <c r="G1384" s="219" t="s">
        <v>219</v>
      </c>
      <c r="H1384" s="220">
        <v>6906.96</v>
      </c>
      <c r="I1384" s="221"/>
      <c r="J1384" s="222">
        <f>ROUND(I1384*H1384,2)</f>
        <v>0</v>
      </c>
      <c r="K1384" s="218" t="s">
        <v>141</v>
      </c>
      <c r="L1384" s="42"/>
      <c r="M1384" s="223" t="s">
        <v>1</v>
      </c>
      <c r="N1384" s="224" t="s">
        <v>44</v>
      </c>
      <c r="O1384" s="85"/>
      <c r="P1384" s="225">
        <f>O1384*H1384</f>
        <v>0</v>
      </c>
      <c r="Q1384" s="225">
        <v>0</v>
      </c>
      <c r="R1384" s="225">
        <f>Q1384*H1384</f>
        <v>0</v>
      </c>
      <c r="S1384" s="225">
        <v>0.001</v>
      </c>
      <c r="T1384" s="226">
        <f>S1384*H1384</f>
        <v>6.9069599999999998</v>
      </c>
      <c r="AR1384" s="227" t="s">
        <v>227</v>
      </c>
      <c r="AT1384" s="227" t="s">
        <v>137</v>
      </c>
      <c r="AU1384" s="227" t="s">
        <v>84</v>
      </c>
      <c r="AY1384" s="16" t="s">
        <v>135</v>
      </c>
      <c r="BE1384" s="228">
        <f>IF(N1384="základní",J1384,0)</f>
        <v>0</v>
      </c>
      <c r="BF1384" s="228">
        <f>IF(N1384="snížená",J1384,0)</f>
        <v>0</v>
      </c>
      <c r="BG1384" s="228">
        <f>IF(N1384="zákl. přenesená",J1384,0)</f>
        <v>0</v>
      </c>
      <c r="BH1384" s="228">
        <f>IF(N1384="sníž. přenesená",J1384,0)</f>
        <v>0</v>
      </c>
      <c r="BI1384" s="228">
        <f>IF(N1384="nulová",J1384,0)</f>
        <v>0</v>
      </c>
      <c r="BJ1384" s="16" t="s">
        <v>84</v>
      </c>
      <c r="BK1384" s="228">
        <f>ROUND(I1384*H1384,2)</f>
        <v>0</v>
      </c>
      <c r="BL1384" s="16" t="s">
        <v>227</v>
      </c>
      <c r="BM1384" s="227" t="s">
        <v>1729</v>
      </c>
    </row>
    <row r="1385" s="12" customFormat="1">
      <c r="B1385" s="229"/>
      <c r="C1385" s="230"/>
      <c r="D1385" s="231" t="s">
        <v>144</v>
      </c>
      <c r="E1385" s="232" t="s">
        <v>1</v>
      </c>
      <c r="F1385" s="233" t="s">
        <v>1730</v>
      </c>
      <c r="G1385" s="230"/>
      <c r="H1385" s="234">
        <v>3822.7199999999998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144</v>
      </c>
      <c r="AU1385" s="240" t="s">
        <v>84</v>
      </c>
      <c r="AV1385" s="12" t="s">
        <v>84</v>
      </c>
      <c r="AW1385" s="12" t="s">
        <v>146</v>
      </c>
      <c r="AX1385" s="12" t="s">
        <v>78</v>
      </c>
      <c r="AY1385" s="240" t="s">
        <v>135</v>
      </c>
    </row>
    <row r="1386" s="12" customFormat="1">
      <c r="B1386" s="229"/>
      <c r="C1386" s="230"/>
      <c r="D1386" s="231" t="s">
        <v>144</v>
      </c>
      <c r="E1386" s="232" t="s">
        <v>1</v>
      </c>
      <c r="F1386" s="233" t="s">
        <v>1731</v>
      </c>
      <c r="G1386" s="230"/>
      <c r="H1386" s="234">
        <v>3084.2399999999998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144</v>
      </c>
      <c r="AU1386" s="240" t="s">
        <v>84</v>
      </c>
      <c r="AV1386" s="12" t="s">
        <v>84</v>
      </c>
      <c r="AW1386" s="12" t="s">
        <v>146</v>
      </c>
      <c r="AX1386" s="12" t="s">
        <v>78</v>
      </c>
      <c r="AY1386" s="240" t="s">
        <v>135</v>
      </c>
    </row>
    <row r="1387" s="13" customFormat="1">
      <c r="B1387" s="241"/>
      <c r="C1387" s="242"/>
      <c r="D1387" s="231" t="s">
        <v>144</v>
      </c>
      <c r="E1387" s="243" t="s">
        <v>1</v>
      </c>
      <c r="F1387" s="244" t="s">
        <v>149</v>
      </c>
      <c r="G1387" s="242"/>
      <c r="H1387" s="245">
        <v>6906.96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AT1387" s="251" t="s">
        <v>144</v>
      </c>
      <c r="AU1387" s="251" t="s">
        <v>84</v>
      </c>
      <c r="AV1387" s="13" t="s">
        <v>142</v>
      </c>
      <c r="AW1387" s="13" t="s">
        <v>146</v>
      </c>
      <c r="AX1387" s="13" t="s">
        <v>21</v>
      </c>
      <c r="AY1387" s="251" t="s">
        <v>135</v>
      </c>
    </row>
    <row r="1388" s="1" customFormat="1" ht="36" customHeight="1">
      <c r="B1388" s="37"/>
      <c r="C1388" s="216" t="s">
        <v>1732</v>
      </c>
      <c r="D1388" s="216" t="s">
        <v>137</v>
      </c>
      <c r="E1388" s="217" t="s">
        <v>1733</v>
      </c>
      <c r="F1388" s="218" t="s">
        <v>1734</v>
      </c>
      <c r="G1388" s="219" t="s">
        <v>1722</v>
      </c>
      <c r="H1388" s="220">
        <v>20</v>
      </c>
      <c r="I1388" s="221"/>
      <c r="J1388" s="222">
        <f>ROUND(I1388*H1388,2)</f>
        <v>0</v>
      </c>
      <c r="K1388" s="218" t="s">
        <v>141</v>
      </c>
      <c r="L1388" s="42"/>
      <c r="M1388" s="223" t="s">
        <v>1</v>
      </c>
      <c r="N1388" s="224" t="s">
        <v>44</v>
      </c>
      <c r="O1388" s="85"/>
      <c r="P1388" s="225">
        <f>O1388*H1388</f>
        <v>0</v>
      </c>
      <c r="Q1388" s="225">
        <v>0</v>
      </c>
      <c r="R1388" s="225">
        <f>Q1388*H1388</f>
        <v>0</v>
      </c>
      <c r="S1388" s="225">
        <v>0.001</v>
      </c>
      <c r="T1388" s="226">
        <f>S1388*H1388</f>
        <v>0.02</v>
      </c>
      <c r="AR1388" s="227" t="s">
        <v>227</v>
      </c>
      <c r="AT1388" s="227" t="s">
        <v>137</v>
      </c>
      <c r="AU1388" s="227" t="s">
        <v>84</v>
      </c>
      <c r="AY1388" s="16" t="s">
        <v>135</v>
      </c>
      <c r="BE1388" s="228">
        <f>IF(N1388="základní",J1388,0)</f>
        <v>0</v>
      </c>
      <c r="BF1388" s="228">
        <f>IF(N1388="snížená",J1388,0)</f>
        <v>0</v>
      </c>
      <c r="BG1388" s="228">
        <f>IF(N1388="zákl. přenesená",J1388,0)</f>
        <v>0</v>
      </c>
      <c r="BH1388" s="228">
        <f>IF(N1388="sníž. přenesená",J1388,0)</f>
        <v>0</v>
      </c>
      <c r="BI1388" s="228">
        <f>IF(N1388="nulová",J1388,0)</f>
        <v>0</v>
      </c>
      <c r="BJ1388" s="16" t="s">
        <v>84</v>
      </c>
      <c r="BK1388" s="228">
        <f>ROUND(I1388*H1388,2)</f>
        <v>0</v>
      </c>
      <c r="BL1388" s="16" t="s">
        <v>227</v>
      </c>
      <c r="BM1388" s="227" t="s">
        <v>1735</v>
      </c>
    </row>
    <row r="1389" s="12" customFormat="1">
      <c r="B1389" s="229"/>
      <c r="C1389" s="230"/>
      <c r="D1389" s="231" t="s">
        <v>144</v>
      </c>
      <c r="E1389" s="232" t="s">
        <v>1</v>
      </c>
      <c r="F1389" s="233" t="s">
        <v>1736</v>
      </c>
      <c r="G1389" s="230"/>
      <c r="H1389" s="234">
        <v>10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AT1389" s="240" t="s">
        <v>144</v>
      </c>
      <c r="AU1389" s="240" t="s">
        <v>84</v>
      </c>
      <c r="AV1389" s="12" t="s">
        <v>84</v>
      </c>
      <c r="AW1389" s="12" t="s">
        <v>146</v>
      </c>
      <c r="AX1389" s="12" t="s">
        <v>78</v>
      </c>
      <c r="AY1389" s="240" t="s">
        <v>135</v>
      </c>
    </row>
    <row r="1390" s="12" customFormat="1">
      <c r="B1390" s="229"/>
      <c r="C1390" s="230"/>
      <c r="D1390" s="231" t="s">
        <v>144</v>
      </c>
      <c r="E1390" s="232" t="s">
        <v>1</v>
      </c>
      <c r="F1390" s="233" t="s">
        <v>1737</v>
      </c>
      <c r="G1390" s="230"/>
      <c r="H1390" s="234">
        <v>10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144</v>
      </c>
      <c r="AU1390" s="240" t="s">
        <v>84</v>
      </c>
      <c r="AV1390" s="12" t="s">
        <v>84</v>
      </c>
      <c r="AW1390" s="12" t="s">
        <v>146</v>
      </c>
      <c r="AX1390" s="12" t="s">
        <v>78</v>
      </c>
      <c r="AY1390" s="240" t="s">
        <v>135</v>
      </c>
    </row>
    <row r="1391" s="13" customFormat="1">
      <c r="B1391" s="241"/>
      <c r="C1391" s="242"/>
      <c r="D1391" s="231" t="s">
        <v>144</v>
      </c>
      <c r="E1391" s="243" t="s">
        <v>1</v>
      </c>
      <c r="F1391" s="244" t="s">
        <v>149</v>
      </c>
      <c r="G1391" s="242"/>
      <c r="H1391" s="245">
        <v>20</v>
      </c>
      <c r="I1391" s="246"/>
      <c r="J1391" s="242"/>
      <c r="K1391" s="242"/>
      <c r="L1391" s="247"/>
      <c r="M1391" s="248"/>
      <c r="N1391" s="249"/>
      <c r="O1391" s="249"/>
      <c r="P1391" s="249"/>
      <c r="Q1391" s="249"/>
      <c r="R1391" s="249"/>
      <c r="S1391" s="249"/>
      <c r="T1391" s="250"/>
      <c r="AT1391" s="251" t="s">
        <v>144</v>
      </c>
      <c r="AU1391" s="251" t="s">
        <v>84</v>
      </c>
      <c r="AV1391" s="13" t="s">
        <v>142</v>
      </c>
      <c r="AW1391" s="13" t="s">
        <v>146</v>
      </c>
      <c r="AX1391" s="13" t="s">
        <v>21</v>
      </c>
      <c r="AY1391" s="251" t="s">
        <v>135</v>
      </c>
    </row>
    <row r="1392" s="1" customFormat="1" ht="24" customHeight="1">
      <c r="B1392" s="37"/>
      <c r="C1392" s="216" t="s">
        <v>1738</v>
      </c>
      <c r="D1392" s="216" t="s">
        <v>137</v>
      </c>
      <c r="E1392" s="217" t="s">
        <v>1739</v>
      </c>
      <c r="F1392" s="218" t="s">
        <v>1740</v>
      </c>
      <c r="G1392" s="219" t="s">
        <v>219</v>
      </c>
      <c r="H1392" s="220">
        <v>3786.6799999999998</v>
      </c>
      <c r="I1392" s="221"/>
      <c r="J1392" s="222">
        <f>ROUND(I1392*H1392,2)</f>
        <v>0</v>
      </c>
      <c r="K1392" s="218" t="s">
        <v>141</v>
      </c>
      <c r="L1392" s="42"/>
      <c r="M1392" s="223" t="s">
        <v>1</v>
      </c>
      <c r="N1392" s="224" t="s">
        <v>44</v>
      </c>
      <c r="O1392" s="85"/>
      <c r="P1392" s="225">
        <f>O1392*H1392</f>
        <v>0</v>
      </c>
      <c r="Q1392" s="225">
        <v>0</v>
      </c>
      <c r="R1392" s="225">
        <f>Q1392*H1392</f>
        <v>0</v>
      </c>
      <c r="S1392" s="225">
        <v>0.001</v>
      </c>
      <c r="T1392" s="226">
        <f>S1392*H1392</f>
        <v>3.78668</v>
      </c>
      <c r="AR1392" s="227" t="s">
        <v>227</v>
      </c>
      <c r="AT1392" s="227" t="s">
        <v>137</v>
      </c>
      <c r="AU1392" s="227" t="s">
        <v>84</v>
      </c>
      <c r="AY1392" s="16" t="s">
        <v>135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16" t="s">
        <v>84</v>
      </c>
      <c r="BK1392" s="228">
        <f>ROUND(I1392*H1392,2)</f>
        <v>0</v>
      </c>
      <c r="BL1392" s="16" t="s">
        <v>227</v>
      </c>
      <c r="BM1392" s="227" t="s">
        <v>1741</v>
      </c>
    </row>
    <row r="1393" s="14" customFormat="1">
      <c r="B1393" s="252"/>
      <c r="C1393" s="253"/>
      <c r="D1393" s="231" t="s">
        <v>144</v>
      </c>
      <c r="E1393" s="254" t="s">
        <v>1</v>
      </c>
      <c r="F1393" s="255" t="s">
        <v>1645</v>
      </c>
      <c r="G1393" s="253"/>
      <c r="H1393" s="254" t="s">
        <v>1</v>
      </c>
      <c r="I1393" s="256"/>
      <c r="J1393" s="253"/>
      <c r="K1393" s="253"/>
      <c r="L1393" s="257"/>
      <c r="M1393" s="258"/>
      <c r="N1393" s="259"/>
      <c r="O1393" s="259"/>
      <c r="P1393" s="259"/>
      <c r="Q1393" s="259"/>
      <c r="R1393" s="259"/>
      <c r="S1393" s="259"/>
      <c r="T1393" s="260"/>
      <c r="AT1393" s="261" t="s">
        <v>144</v>
      </c>
      <c r="AU1393" s="261" t="s">
        <v>84</v>
      </c>
      <c r="AV1393" s="14" t="s">
        <v>21</v>
      </c>
      <c r="AW1393" s="14" t="s">
        <v>146</v>
      </c>
      <c r="AX1393" s="14" t="s">
        <v>78</v>
      </c>
      <c r="AY1393" s="261" t="s">
        <v>135</v>
      </c>
    </row>
    <row r="1394" s="12" customFormat="1">
      <c r="B1394" s="229"/>
      <c r="C1394" s="230"/>
      <c r="D1394" s="231" t="s">
        <v>144</v>
      </c>
      <c r="E1394" s="232" t="s">
        <v>1</v>
      </c>
      <c r="F1394" s="233" t="s">
        <v>1646</v>
      </c>
      <c r="G1394" s="230"/>
      <c r="H1394" s="234">
        <v>1593.9000000000001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AT1394" s="240" t="s">
        <v>144</v>
      </c>
      <c r="AU1394" s="240" t="s">
        <v>84</v>
      </c>
      <c r="AV1394" s="12" t="s">
        <v>84</v>
      </c>
      <c r="AW1394" s="12" t="s">
        <v>146</v>
      </c>
      <c r="AX1394" s="12" t="s">
        <v>78</v>
      </c>
      <c r="AY1394" s="240" t="s">
        <v>135</v>
      </c>
    </row>
    <row r="1395" s="12" customFormat="1">
      <c r="B1395" s="229"/>
      <c r="C1395" s="230"/>
      <c r="D1395" s="231" t="s">
        <v>144</v>
      </c>
      <c r="E1395" s="232" t="s">
        <v>1</v>
      </c>
      <c r="F1395" s="233" t="s">
        <v>1742</v>
      </c>
      <c r="G1395" s="230"/>
      <c r="H1395" s="234">
        <v>239.03999999999999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AT1395" s="240" t="s">
        <v>144</v>
      </c>
      <c r="AU1395" s="240" t="s">
        <v>84</v>
      </c>
      <c r="AV1395" s="12" t="s">
        <v>84</v>
      </c>
      <c r="AW1395" s="12" t="s">
        <v>146</v>
      </c>
      <c r="AX1395" s="12" t="s">
        <v>78</v>
      </c>
      <c r="AY1395" s="240" t="s">
        <v>135</v>
      </c>
    </row>
    <row r="1396" s="14" customFormat="1">
      <c r="B1396" s="252"/>
      <c r="C1396" s="253"/>
      <c r="D1396" s="231" t="s">
        <v>144</v>
      </c>
      <c r="E1396" s="254" t="s">
        <v>1</v>
      </c>
      <c r="F1396" s="255" t="s">
        <v>1648</v>
      </c>
      <c r="G1396" s="253"/>
      <c r="H1396" s="254" t="s">
        <v>1</v>
      </c>
      <c r="I1396" s="256"/>
      <c r="J1396" s="253"/>
      <c r="K1396" s="253"/>
      <c r="L1396" s="257"/>
      <c r="M1396" s="258"/>
      <c r="N1396" s="259"/>
      <c r="O1396" s="259"/>
      <c r="P1396" s="259"/>
      <c r="Q1396" s="259"/>
      <c r="R1396" s="259"/>
      <c r="S1396" s="259"/>
      <c r="T1396" s="260"/>
      <c r="AT1396" s="261" t="s">
        <v>144</v>
      </c>
      <c r="AU1396" s="261" t="s">
        <v>84</v>
      </c>
      <c r="AV1396" s="14" t="s">
        <v>21</v>
      </c>
      <c r="AW1396" s="14" t="s">
        <v>146</v>
      </c>
      <c r="AX1396" s="14" t="s">
        <v>78</v>
      </c>
      <c r="AY1396" s="261" t="s">
        <v>135</v>
      </c>
    </row>
    <row r="1397" s="12" customFormat="1">
      <c r="B1397" s="229"/>
      <c r="C1397" s="230"/>
      <c r="D1397" s="231" t="s">
        <v>144</v>
      </c>
      <c r="E1397" s="232" t="s">
        <v>1</v>
      </c>
      <c r="F1397" s="233" t="s">
        <v>1649</v>
      </c>
      <c r="G1397" s="230"/>
      <c r="H1397" s="234">
        <v>1674.8599999999999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AT1397" s="240" t="s">
        <v>144</v>
      </c>
      <c r="AU1397" s="240" t="s">
        <v>84</v>
      </c>
      <c r="AV1397" s="12" t="s">
        <v>84</v>
      </c>
      <c r="AW1397" s="12" t="s">
        <v>146</v>
      </c>
      <c r="AX1397" s="12" t="s">
        <v>78</v>
      </c>
      <c r="AY1397" s="240" t="s">
        <v>135</v>
      </c>
    </row>
    <row r="1398" s="12" customFormat="1">
      <c r="B1398" s="229"/>
      <c r="C1398" s="230"/>
      <c r="D1398" s="231" t="s">
        <v>144</v>
      </c>
      <c r="E1398" s="232" t="s">
        <v>1</v>
      </c>
      <c r="F1398" s="233" t="s">
        <v>1743</v>
      </c>
      <c r="G1398" s="230"/>
      <c r="H1398" s="234">
        <v>278.88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AT1398" s="240" t="s">
        <v>144</v>
      </c>
      <c r="AU1398" s="240" t="s">
        <v>84</v>
      </c>
      <c r="AV1398" s="12" t="s">
        <v>84</v>
      </c>
      <c r="AW1398" s="12" t="s">
        <v>146</v>
      </c>
      <c r="AX1398" s="12" t="s">
        <v>78</v>
      </c>
      <c r="AY1398" s="240" t="s">
        <v>135</v>
      </c>
    </row>
    <row r="1399" s="13" customFormat="1">
      <c r="B1399" s="241"/>
      <c r="C1399" s="242"/>
      <c r="D1399" s="231" t="s">
        <v>144</v>
      </c>
      <c r="E1399" s="243" t="s">
        <v>1</v>
      </c>
      <c r="F1399" s="244" t="s">
        <v>149</v>
      </c>
      <c r="G1399" s="242"/>
      <c r="H1399" s="245">
        <v>3786.6799999999998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AT1399" s="251" t="s">
        <v>144</v>
      </c>
      <c r="AU1399" s="251" t="s">
        <v>84</v>
      </c>
      <c r="AV1399" s="13" t="s">
        <v>142</v>
      </c>
      <c r="AW1399" s="13" t="s">
        <v>146</v>
      </c>
      <c r="AX1399" s="13" t="s">
        <v>21</v>
      </c>
      <c r="AY1399" s="251" t="s">
        <v>135</v>
      </c>
    </row>
    <row r="1400" s="1" customFormat="1" ht="24" customHeight="1">
      <c r="B1400" s="37"/>
      <c r="C1400" s="216" t="s">
        <v>1744</v>
      </c>
      <c r="D1400" s="216" t="s">
        <v>137</v>
      </c>
      <c r="E1400" s="217" t="s">
        <v>1745</v>
      </c>
      <c r="F1400" s="218" t="s">
        <v>1746</v>
      </c>
      <c r="G1400" s="219" t="s">
        <v>219</v>
      </c>
      <c r="H1400" s="220">
        <v>10</v>
      </c>
      <c r="I1400" s="221"/>
      <c r="J1400" s="222">
        <f>ROUND(I1400*H1400,2)</f>
        <v>0</v>
      </c>
      <c r="K1400" s="218" t="s">
        <v>141</v>
      </c>
      <c r="L1400" s="42"/>
      <c r="M1400" s="223" t="s">
        <v>1</v>
      </c>
      <c r="N1400" s="224" t="s">
        <v>44</v>
      </c>
      <c r="O1400" s="85"/>
      <c r="P1400" s="225">
        <f>O1400*H1400</f>
        <v>0</v>
      </c>
      <c r="Q1400" s="225">
        <v>0</v>
      </c>
      <c r="R1400" s="225">
        <f>Q1400*H1400</f>
        <v>0</v>
      </c>
      <c r="S1400" s="225">
        <v>0.001</v>
      </c>
      <c r="T1400" s="226">
        <f>S1400*H1400</f>
        <v>0.01</v>
      </c>
      <c r="AR1400" s="227" t="s">
        <v>227</v>
      </c>
      <c r="AT1400" s="227" t="s">
        <v>137</v>
      </c>
      <c r="AU1400" s="227" t="s">
        <v>84</v>
      </c>
      <c r="AY1400" s="16" t="s">
        <v>135</v>
      </c>
      <c r="BE1400" s="228">
        <f>IF(N1400="základní",J1400,0)</f>
        <v>0</v>
      </c>
      <c r="BF1400" s="228">
        <f>IF(N1400="snížená",J1400,0)</f>
        <v>0</v>
      </c>
      <c r="BG1400" s="228">
        <f>IF(N1400="zákl. přenesená",J1400,0)</f>
        <v>0</v>
      </c>
      <c r="BH1400" s="228">
        <f>IF(N1400="sníž. přenesená",J1400,0)</f>
        <v>0</v>
      </c>
      <c r="BI1400" s="228">
        <f>IF(N1400="nulová",J1400,0)</f>
        <v>0</v>
      </c>
      <c r="BJ1400" s="16" t="s">
        <v>84</v>
      </c>
      <c r="BK1400" s="228">
        <f>ROUND(I1400*H1400,2)</f>
        <v>0</v>
      </c>
      <c r="BL1400" s="16" t="s">
        <v>227</v>
      </c>
      <c r="BM1400" s="227" t="s">
        <v>1747</v>
      </c>
    </row>
    <row r="1401" s="12" customFormat="1">
      <c r="B1401" s="229"/>
      <c r="C1401" s="230"/>
      <c r="D1401" s="231" t="s">
        <v>144</v>
      </c>
      <c r="E1401" s="232" t="s">
        <v>1</v>
      </c>
      <c r="F1401" s="233" t="s">
        <v>1748</v>
      </c>
      <c r="G1401" s="230"/>
      <c r="H1401" s="234">
        <v>10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AT1401" s="240" t="s">
        <v>144</v>
      </c>
      <c r="AU1401" s="240" t="s">
        <v>84</v>
      </c>
      <c r="AV1401" s="12" t="s">
        <v>84</v>
      </c>
      <c r="AW1401" s="12" t="s">
        <v>146</v>
      </c>
      <c r="AX1401" s="12" t="s">
        <v>78</v>
      </c>
      <c r="AY1401" s="240" t="s">
        <v>135</v>
      </c>
    </row>
    <row r="1402" s="13" customFormat="1">
      <c r="B1402" s="241"/>
      <c r="C1402" s="242"/>
      <c r="D1402" s="231" t="s">
        <v>144</v>
      </c>
      <c r="E1402" s="243" t="s">
        <v>1</v>
      </c>
      <c r="F1402" s="244" t="s">
        <v>149</v>
      </c>
      <c r="G1402" s="242"/>
      <c r="H1402" s="245">
        <v>10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AT1402" s="251" t="s">
        <v>144</v>
      </c>
      <c r="AU1402" s="251" t="s">
        <v>84</v>
      </c>
      <c r="AV1402" s="13" t="s">
        <v>142</v>
      </c>
      <c r="AW1402" s="13" t="s">
        <v>146</v>
      </c>
      <c r="AX1402" s="13" t="s">
        <v>21</v>
      </c>
      <c r="AY1402" s="251" t="s">
        <v>135</v>
      </c>
    </row>
    <row r="1403" s="1" customFormat="1" ht="24" customHeight="1">
      <c r="B1403" s="37"/>
      <c r="C1403" s="216" t="s">
        <v>1749</v>
      </c>
      <c r="D1403" s="216" t="s">
        <v>137</v>
      </c>
      <c r="E1403" s="217" t="s">
        <v>1750</v>
      </c>
      <c r="F1403" s="218" t="s">
        <v>1751</v>
      </c>
      <c r="G1403" s="219" t="s">
        <v>194</v>
      </c>
      <c r="H1403" s="220">
        <v>13.965</v>
      </c>
      <c r="I1403" s="221"/>
      <c r="J1403" s="222">
        <f>ROUND(I1403*H1403,2)</f>
        <v>0</v>
      </c>
      <c r="K1403" s="218" t="s">
        <v>1</v>
      </c>
      <c r="L1403" s="42"/>
      <c r="M1403" s="223" t="s">
        <v>1</v>
      </c>
      <c r="N1403" s="224" t="s">
        <v>44</v>
      </c>
      <c r="O1403" s="85"/>
      <c r="P1403" s="225">
        <f>O1403*H1403</f>
        <v>0</v>
      </c>
      <c r="Q1403" s="225">
        <v>0</v>
      </c>
      <c r="R1403" s="225">
        <f>Q1403*H1403</f>
        <v>0</v>
      </c>
      <c r="S1403" s="225">
        <v>0</v>
      </c>
      <c r="T1403" s="226">
        <f>S1403*H1403</f>
        <v>0</v>
      </c>
      <c r="AR1403" s="227" t="s">
        <v>227</v>
      </c>
      <c r="AT1403" s="227" t="s">
        <v>137</v>
      </c>
      <c r="AU1403" s="227" t="s">
        <v>84</v>
      </c>
      <c r="AY1403" s="16" t="s">
        <v>135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16" t="s">
        <v>84</v>
      </c>
      <c r="BK1403" s="228">
        <f>ROUND(I1403*H1403,2)</f>
        <v>0</v>
      </c>
      <c r="BL1403" s="16" t="s">
        <v>227</v>
      </c>
      <c r="BM1403" s="227" t="s">
        <v>1752</v>
      </c>
    </row>
    <row r="1404" s="11" customFormat="1" ht="22.8" customHeight="1">
      <c r="B1404" s="200"/>
      <c r="C1404" s="201"/>
      <c r="D1404" s="202" t="s">
        <v>77</v>
      </c>
      <c r="E1404" s="214" t="s">
        <v>1753</v>
      </c>
      <c r="F1404" s="214" t="s">
        <v>1754</v>
      </c>
      <c r="G1404" s="201"/>
      <c r="H1404" s="201"/>
      <c r="I1404" s="204"/>
      <c r="J1404" s="215">
        <f>BK1404</f>
        <v>0</v>
      </c>
      <c r="K1404" s="201"/>
      <c r="L1404" s="206"/>
      <c r="M1404" s="207"/>
      <c r="N1404" s="208"/>
      <c r="O1404" s="208"/>
      <c r="P1404" s="209">
        <f>SUM(P1405:P1426)</f>
        <v>0</v>
      </c>
      <c r="Q1404" s="208"/>
      <c r="R1404" s="209">
        <f>SUM(R1405:R1426)</f>
        <v>0.70787279999999997</v>
      </c>
      <c r="S1404" s="208"/>
      <c r="T1404" s="210">
        <f>SUM(T1405:T1426)</f>
        <v>0</v>
      </c>
      <c r="AR1404" s="211" t="s">
        <v>84</v>
      </c>
      <c r="AT1404" s="212" t="s">
        <v>77</v>
      </c>
      <c r="AU1404" s="212" t="s">
        <v>21</v>
      </c>
      <c r="AY1404" s="211" t="s">
        <v>135</v>
      </c>
      <c r="BK1404" s="213">
        <f>SUM(BK1405:BK1426)</f>
        <v>0</v>
      </c>
    </row>
    <row r="1405" s="1" customFormat="1" ht="24" customHeight="1">
      <c r="B1405" s="37"/>
      <c r="C1405" s="216" t="s">
        <v>1755</v>
      </c>
      <c r="D1405" s="216" t="s">
        <v>137</v>
      </c>
      <c r="E1405" s="217" t="s">
        <v>1756</v>
      </c>
      <c r="F1405" s="218" t="s">
        <v>1757</v>
      </c>
      <c r="G1405" s="219" t="s">
        <v>263</v>
      </c>
      <c r="H1405" s="220">
        <v>30</v>
      </c>
      <c r="I1405" s="221"/>
      <c r="J1405" s="222">
        <f>ROUND(I1405*H1405,2)</f>
        <v>0</v>
      </c>
      <c r="K1405" s="218" t="s">
        <v>141</v>
      </c>
      <c r="L1405" s="42"/>
      <c r="M1405" s="223" t="s">
        <v>1</v>
      </c>
      <c r="N1405" s="224" t="s">
        <v>44</v>
      </c>
      <c r="O1405" s="85"/>
      <c r="P1405" s="225">
        <f>O1405*H1405</f>
        <v>0</v>
      </c>
      <c r="Q1405" s="225">
        <v>0.00032000000000000003</v>
      </c>
      <c r="R1405" s="225">
        <f>Q1405*H1405</f>
        <v>0.0096000000000000009</v>
      </c>
      <c r="S1405" s="225">
        <v>0</v>
      </c>
      <c r="T1405" s="226">
        <f>S1405*H1405</f>
        <v>0</v>
      </c>
      <c r="AR1405" s="227" t="s">
        <v>227</v>
      </c>
      <c r="AT1405" s="227" t="s">
        <v>137</v>
      </c>
      <c r="AU1405" s="227" t="s">
        <v>84</v>
      </c>
      <c r="AY1405" s="16" t="s">
        <v>135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16" t="s">
        <v>84</v>
      </c>
      <c r="BK1405" s="228">
        <f>ROUND(I1405*H1405,2)</f>
        <v>0</v>
      </c>
      <c r="BL1405" s="16" t="s">
        <v>227</v>
      </c>
      <c r="BM1405" s="227" t="s">
        <v>1758</v>
      </c>
    </row>
    <row r="1406" s="12" customFormat="1">
      <c r="B1406" s="229"/>
      <c r="C1406" s="230"/>
      <c r="D1406" s="231" t="s">
        <v>144</v>
      </c>
      <c r="E1406" s="232" t="s">
        <v>1</v>
      </c>
      <c r="F1406" s="233" t="s">
        <v>1759</v>
      </c>
      <c r="G1406" s="230"/>
      <c r="H1406" s="234">
        <v>30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AT1406" s="240" t="s">
        <v>144</v>
      </c>
      <c r="AU1406" s="240" t="s">
        <v>84</v>
      </c>
      <c r="AV1406" s="12" t="s">
        <v>84</v>
      </c>
      <c r="AW1406" s="12" t="s">
        <v>146</v>
      </c>
      <c r="AX1406" s="12" t="s">
        <v>78</v>
      </c>
      <c r="AY1406" s="240" t="s">
        <v>135</v>
      </c>
    </row>
    <row r="1407" s="13" customFormat="1">
      <c r="B1407" s="241"/>
      <c r="C1407" s="242"/>
      <c r="D1407" s="231" t="s">
        <v>144</v>
      </c>
      <c r="E1407" s="243" t="s">
        <v>1</v>
      </c>
      <c r="F1407" s="244" t="s">
        <v>149</v>
      </c>
      <c r="G1407" s="242"/>
      <c r="H1407" s="245">
        <v>30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AT1407" s="251" t="s">
        <v>144</v>
      </c>
      <c r="AU1407" s="251" t="s">
        <v>84</v>
      </c>
      <c r="AV1407" s="13" t="s">
        <v>142</v>
      </c>
      <c r="AW1407" s="13" t="s">
        <v>146</v>
      </c>
      <c r="AX1407" s="13" t="s">
        <v>21</v>
      </c>
      <c r="AY1407" s="251" t="s">
        <v>135</v>
      </c>
    </row>
    <row r="1408" s="1" customFormat="1" ht="24" customHeight="1">
      <c r="B1408" s="37"/>
      <c r="C1408" s="262" t="s">
        <v>1760</v>
      </c>
      <c r="D1408" s="262" t="s">
        <v>205</v>
      </c>
      <c r="E1408" s="263" t="s">
        <v>1761</v>
      </c>
      <c r="F1408" s="264" t="s">
        <v>1762</v>
      </c>
      <c r="G1408" s="265" t="s">
        <v>259</v>
      </c>
      <c r="H1408" s="266">
        <v>165</v>
      </c>
      <c r="I1408" s="267"/>
      <c r="J1408" s="268">
        <f>ROUND(I1408*H1408,2)</f>
        <v>0</v>
      </c>
      <c r="K1408" s="264" t="s">
        <v>141</v>
      </c>
      <c r="L1408" s="269"/>
      <c r="M1408" s="270" t="s">
        <v>1</v>
      </c>
      <c r="N1408" s="271" t="s">
        <v>44</v>
      </c>
      <c r="O1408" s="85"/>
      <c r="P1408" s="225">
        <f>O1408*H1408</f>
        <v>0</v>
      </c>
      <c r="Q1408" s="225">
        <v>0.00044999999999999999</v>
      </c>
      <c r="R1408" s="225">
        <f>Q1408*H1408</f>
        <v>0.074249999999999997</v>
      </c>
      <c r="S1408" s="225">
        <v>0</v>
      </c>
      <c r="T1408" s="226">
        <f>S1408*H1408</f>
        <v>0</v>
      </c>
      <c r="AR1408" s="227" t="s">
        <v>336</v>
      </c>
      <c r="AT1408" s="227" t="s">
        <v>205</v>
      </c>
      <c r="AU1408" s="227" t="s">
        <v>84</v>
      </c>
      <c r="AY1408" s="16" t="s">
        <v>135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16" t="s">
        <v>84</v>
      </c>
      <c r="BK1408" s="228">
        <f>ROUND(I1408*H1408,2)</f>
        <v>0</v>
      </c>
      <c r="BL1408" s="16" t="s">
        <v>227</v>
      </c>
      <c r="BM1408" s="227" t="s">
        <v>1763</v>
      </c>
    </row>
    <row r="1409" s="12" customFormat="1">
      <c r="B1409" s="229"/>
      <c r="C1409" s="230"/>
      <c r="D1409" s="231" t="s">
        <v>144</v>
      </c>
      <c r="E1409" s="230"/>
      <c r="F1409" s="233" t="s">
        <v>1764</v>
      </c>
      <c r="G1409" s="230"/>
      <c r="H1409" s="234">
        <v>165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AT1409" s="240" t="s">
        <v>144</v>
      </c>
      <c r="AU1409" s="240" t="s">
        <v>84</v>
      </c>
      <c r="AV1409" s="12" t="s">
        <v>84</v>
      </c>
      <c r="AW1409" s="12" t="s">
        <v>4</v>
      </c>
      <c r="AX1409" s="12" t="s">
        <v>21</v>
      </c>
      <c r="AY1409" s="240" t="s">
        <v>135</v>
      </c>
    </row>
    <row r="1410" s="1" customFormat="1" ht="36" customHeight="1">
      <c r="B1410" s="37"/>
      <c r="C1410" s="216" t="s">
        <v>1765</v>
      </c>
      <c r="D1410" s="216" t="s">
        <v>137</v>
      </c>
      <c r="E1410" s="217" t="s">
        <v>1766</v>
      </c>
      <c r="F1410" s="218" t="s">
        <v>1767</v>
      </c>
      <c r="G1410" s="219" t="s">
        <v>140</v>
      </c>
      <c r="H1410" s="220">
        <v>15</v>
      </c>
      <c r="I1410" s="221"/>
      <c r="J1410" s="222">
        <f>ROUND(I1410*H1410,2)</f>
        <v>0</v>
      </c>
      <c r="K1410" s="218" t="s">
        <v>141</v>
      </c>
      <c r="L1410" s="42"/>
      <c r="M1410" s="223" t="s">
        <v>1</v>
      </c>
      <c r="N1410" s="224" t="s">
        <v>44</v>
      </c>
      <c r="O1410" s="85"/>
      <c r="P1410" s="225">
        <f>O1410*H1410</f>
        <v>0</v>
      </c>
      <c r="Q1410" s="225">
        <v>0.0039199999999999999</v>
      </c>
      <c r="R1410" s="225">
        <f>Q1410*H1410</f>
        <v>0.058799999999999998</v>
      </c>
      <c r="S1410" s="225">
        <v>0</v>
      </c>
      <c r="T1410" s="226">
        <f>S1410*H1410</f>
        <v>0</v>
      </c>
      <c r="AR1410" s="227" t="s">
        <v>227</v>
      </c>
      <c r="AT1410" s="227" t="s">
        <v>137</v>
      </c>
      <c r="AU1410" s="227" t="s">
        <v>84</v>
      </c>
      <c r="AY1410" s="16" t="s">
        <v>135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6" t="s">
        <v>84</v>
      </c>
      <c r="BK1410" s="228">
        <f>ROUND(I1410*H1410,2)</f>
        <v>0</v>
      </c>
      <c r="BL1410" s="16" t="s">
        <v>227</v>
      </c>
      <c r="BM1410" s="227" t="s">
        <v>1768</v>
      </c>
    </row>
    <row r="1411" s="12" customFormat="1">
      <c r="B1411" s="229"/>
      <c r="C1411" s="230"/>
      <c r="D1411" s="231" t="s">
        <v>144</v>
      </c>
      <c r="E1411" s="232" t="s">
        <v>1</v>
      </c>
      <c r="F1411" s="233" t="s">
        <v>1769</v>
      </c>
      <c r="G1411" s="230"/>
      <c r="H1411" s="234">
        <v>15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AT1411" s="240" t="s">
        <v>144</v>
      </c>
      <c r="AU1411" s="240" t="s">
        <v>84</v>
      </c>
      <c r="AV1411" s="12" t="s">
        <v>84</v>
      </c>
      <c r="AW1411" s="12" t="s">
        <v>146</v>
      </c>
      <c r="AX1411" s="12" t="s">
        <v>78</v>
      </c>
      <c r="AY1411" s="240" t="s">
        <v>135</v>
      </c>
    </row>
    <row r="1412" s="13" customFormat="1">
      <c r="B1412" s="241"/>
      <c r="C1412" s="242"/>
      <c r="D1412" s="231" t="s">
        <v>144</v>
      </c>
      <c r="E1412" s="243" t="s">
        <v>1</v>
      </c>
      <c r="F1412" s="244" t="s">
        <v>149</v>
      </c>
      <c r="G1412" s="242"/>
      <c r="H1412" s="245">
        <v>15</v>
      </c>
      <c r="I1412" s="246"/>
      <c r="J1412" s="242"/>
      <c r="K1412" s="242"/>
      <c r="L1412" s="247"/>
      <c r="M1412" s="248"/>
      <c r="N1412" s="249"/>
      <c r="O1412" s="249"/>
      <c r="P1412" s="249"/>
      <c r="Q1412" s="249"/>
      <c r="R1412" s="249"/>
      <c r="S1412" s="249"/>
      <c r="T1412" s="250"/>
      <c r="AT1412" s="251" t="s">
        <v>144</v>
      </c>
      <c r="AU1412" s="251" t="s">
        <v>84</v>
      </c>
      <c r="AV1412" s="13" t="s">
        <v>142</v>
      </c>
      <c r="AW1412" s="13" t="s">
        <v>146</v>
      </c>
      <c r="AX1412" s="13" t="s">
        <v>21</v>
      </c>
      <c r="AY1412" s="251" t="s">
        <v>135</v>
      </c>
    </row>
    <row r="1413" s="1" customFormat="1" ht="24" customHeight="1">
      <c r="B1413" s="37"/>
      <c r="C1413" s="262" t="s">
        <v>1770</v>
      </c>
      <c r="D1413" s="262" t="s">
        <v>205</v>
      </c>
      <c r="E1413" s="263" t="s">
        <v>1771</v>
      </c>
      <c r="F1413" s="264" t="s">
        <v>1772</v>
      </c>
      <c r="G1413" s="265" t="s">
        <v>140</v>
      </c>
      <c r="H1413" s="266">
        <v>16.5</v>
      </c>
      <c r="I1413" s="267"/>
      <c r="J1413" s="268">
        <f>ROUND(I1413*H1413,2)</f>
        <v>0</v>
      </c>
      <c r="K1413" s="264" t="s">
        <v>141</v>
      </c>
      <c r="L1413" s="269"/>
      <c r="M1413" s="270" t="s">
        <v>1</v>
      </c>
      <c r="N1413" s="271" t="s">
        <v>44</v>
      </c>
      <c r="O1413" s="85"/>
      <c r="P1413" s="225">
        <f>O1413*H1413</f>
        <v>0</v>
      </c>
      <c r="Q1413" s="225">
        <v>0.019199999999999998</v>
      </c>
      <c r="R1413" s="225">
        <f>Q1413*H1413</f>
        <v>0.31679999999999997</v>
      </c>
      <c r="S1413" s="225">
        <v>0</v>
      </c>
      <c r="T1413" s="226">
        <f>S1413*H1413</f>
        <v>0</v>
      </c>
      <c r="AR1413" s="227" t="s">
        <v>336</v>
      </c>
      <c r="AT1413" s="227" t="s">
        <v>205</v>
      </c>
      <c r="AU1413" s="227" t="s">
        <v>84</v>
      </c>
      <c r="AY1413" s="16" t="s">
        <v>135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16" t="s">
        <v>84</v>
      </c>
      <c r="BK1413" s="228">
        <f>ROUND(I1413*H1413,2)</f>
        <v>0</v>
      </c>
      <c r="BL1413" s="16" t="s">
        <v>227</v>
      </c>
      <c r="BM1413" s="227" t="s">
        <v>1773</v>
      </c>
    </row>
    <row r="1414" s="12" customFormat="1">
      <c r="B1414" s="229"/>
      <c r="C1414" s="230"/>
      <c r="D1414" s="231" t="s">
        <v>144</v>
      </c>
      <c r="E1414" s="230"/>
      <c r="F1414" s="233" t="s">
        <v>1774</v>
      </c>
      <c r="G1414" s="230"/>
      <c r="H1414" s="234">
        <v>16.5</v>
      </c>
      <c r="I1414" s="235"/>
      <c r="J1414" s="230"/>
      <c r="K1414" s="230"/>
      <c r="L1414" s="236"/>
      <c r="M1414" s="237"/>
      <c r="N1414" s="238"/>
      <c r="O1414" s="238"/>
      <c r="P1414" s="238"/>
      <c r="Q1414" s="238"/>
      <c r="R1414" s="238"/>
      <c r="S1414" s="238"/>
      <c r="T1414" s="239"/>
      <c r="AT1414" s="240" t="s">
        <v>144</v>
      </c>
      <c r="AU1414" s="240" t="s">
        <v>84</v>
      </c>
      <c r="AV1414" s="12" t="s">
        <v>84</v>
      </c>
      <c r="AW1414" s="12" t="s">
        <v>4</v>
      </c>
      <c r="AX1414" s="12" t="s">
        <v>21</v>
      </c>
      <c r="AY1414" s="240" t="s">
        <v>135</v>
      </c>
    </row>
    <row r="1415" s="1" customFormat="1" ht="16.5" customHeight="1">
      <c r="B1415" s="37"/>
      <c r="C1415" s="216" t="s">
        <v>1775</v>
      </c>
      <c r="D1415" s="216" t="s">
        <v>137</v>
      </c>
      <c r="E1415" s="217" t="s">
        <v>1776</v>
      </c>
      <c r="F1415" s="218" t="s">
        <v>1777</v>
      </c>
      <c r="G1415" s="219" t="s">
        <v>140</v>
      </c>
      <c r="H1415" s="220">
        <v>15</v>
      </c>
      <c r="I1415" s="221"/>
      <c r="J1415" s="222">
        <f>ROUND(I1415*H1415,2)</f>
        <v>0</v>
      </c>
      <c r="K1415" s="218" t="s">
        <v>141</v>
      </c>
      <c r="L1415" s="42"/>
      <c r="M1415" s="223" t="s">
        <v>1</v>
      </c>
      <c r="N1415" s="224" t="s">
        <v>44</v>
      </c>
      <c r="O1415" s="85"/>
      <c r="P1415" s="225">
        <f>O1415*H1415</f>
        <v>0</v>
      </c>
      <c r="Q1415" s="225">
        <v>0.00029999999999999997</v>
      </c>
      <c r="R1415" s="225">
        <f>Q1415*H1415</f>
        <v>0.0044999999999999997</v>
      </c>
      <c r="S1415" s="225">
        <v>0</v>
      </c>
      <c r="T1415" s="226">
        <f>S1415*H1415</f>
        <v>0</v>
      </c>
      <c r="AR1415" s="227" t="s">
        <v>227</v>
      </c>
      <c r="AT1415" s="227" t="s">
        <v>137</v>
      </c>
      <c r="AU1415" s="227" t="s">
        <v>84</v>
      </c>
      <c r="AY1415" s="16" t="s">
        <v>135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16" t="s">
        <v>84</v>
      </c>
      <c r="BK1415" s="228">
        <f>ROUND(I1415*H1415,2)</f>
        <v>0</v>
      </c>
      <c r="BL1415" s="16" t="s">
        <v>227</v>
      </c>
      <c r="BM1415" s="227" t="s">
        <v>1778</v>
      </c>
    </row>
    <row r="1416" s="12" customFormat="1">
      <c r="B1416" s="229"/>
      <c r="C1416" s="230"/>
      <c r="D1416" s="231" t="s">
        <v>144</v>
      </c>
      <c r="E1416" s="232" t="s">
        <v>1</v>
      </c>
      <c r="F1416" s="233" t="s">
        <v>1769</v>
      </c>
      <c r="G1416" s="230"/>
      <c r="H1416" s="234">
        <v>15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AT1416" s="240" t="s">
        <v>144</v>
      </c>
      <c r="AU1416" s="240" t="s">
        <v>84</v>
      </c>
      <c r="AV1416" s="12" t="s">
        <v>84</v>
      </c>
      <c r="AW1416" s="12" t="s">
        <v>146</v>
      </c>
      <c r="AX1416" s="12" t="s">
        <v>78</v>
      </c>
      <c r="AY1416" s="240" t="s">
        <v>135</v>
      </c>
    </row>
    <row r="1417" s="13" customFormat="1">
      <c r="B1417" s="241"/>
      <c r="C1417" s="242"/>
      <c r="D1417" s="231" t="s">
        <v>144</v>
      </c>
      <c r="E1417" s="243" t="s">
        <v>1</v>
      </c>
      <c r="F1417" s="244" t="s">
        <v>149</v>
      </c>
      <c r="G1417" s="242"/>
      <c r="H1417" s="245">
        <v>15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AT1417" s="251" t="s">
        <v>144</v>
      </c>
      <c r="AU1417" s="251" t="s">
        <v>84</v>
      </c>
      <c r="AV1417" s="13" t="s">
        <v>142</v>
      </c>
      <c r="AW1417" s="13" t="s">
        <v>146</v>
      </c>
      <c r="AX1417" s="13" t="s">
        <v>21</v>
      </c>
      <c r="AY1417" s="251" t="s">
        <v>135</v>
      </c>
    </row>
    <row r="1418" s="1" customFormat="1" ht="16.5" customHeight="1">
      <c r="B1418" s="37"/>
      <c r="C1418" s="216" t="s">
        <v>1779</v>
      </c>
      <c r="D1418" s="216" t="s">
        <v>137</v>
      </c>
      <c r="E1418" s="217" t="s">
        <v>1780</v>
      </c>
      <c r="F1418" s="218" t="s">
        <v>1781</v>
      </c>
      <c r="G1418" s="219" t="s">
        <v>263</v>
      </c>
      <c r="H1418" s="220">
        <v>15</v>
      </c>
      <c r="I1418" s="221"/>
      <c r="J1418" s="222">
        <f>ROUND(I1418*H1418,2)</f>
        <v>0</v>
      </c>
      <c r="K1418" s="218" t="s">
        <v>1</v>
      </c>
      <c r="L1418" s="42"/>
      <c r="M1418" s="223" t="s">
        <v>1</v>
      </c>
      <c r="N1418" s="224" t="s">
        <v>44</v>
      </c>
      <c r="O1418" s="85"/>
      <c r="P1418" s="225">
        <f>O1418*H1418</f>
        <v>0</v>
      </c>
      <c r="Q1418" s="225">
        <v>3.0000000000000001E-05</v>
      </c>
      <c r="R1418" s="225">
        <f>Q1418*H1418</f>
        <v>0.00044999999999999999</v>
      </c>
      <c r="S1418" s="225">
        <v>0</v>
      </c>
      <c r="T1418" s="226">
        <f>S1418*H1418</f>
        <v>0</v>
      </c>
      <c r="AR1418" s="227" t="s">
        <v>227</v>
      </c>
      <c r="AT1418" s="227" t="s">
        <v>137</v>
      </c>
      <c r="AU1418" s="227" t="s">
        <v>84</v>
      </c>
      <c r="AY1418" s="16" t="s">
        <v>135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16" t="s">
        <v>84</v>
      </c>
      <c r="BK1418" s="228">
        <f>ROUND(I1418*H1418,2)</f>
        <v>0</v>
      </c>
      <c r="BL1418" s="16" t="s">
        <v>227</v>
      </c>
      <c r="BM1418" s="227" t="s">
        <v>1782</v>
      </c>
    </row>
    <row r="1419" s="12" customFormat="1">
      <c r="B1419" s="229"/>
      <c r="C1419" s="230"/>
      <c r="D1419" s="231" t="s">
        <v>144</v>
      </c>
      <c r="E1419" s="232" t="s">
        <v>1</v>
      </c>
      <c r="F1419" s="233" t="s">
        <v>1769</v>
      </c>
      <c r="G1419" s="230"/>
      <c r="H1419" s="234">
        <v>15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AT1419" s="240" t="s">
        <v>144</v>
      </c>
      <c r="AU1419" s="240" t="s">
        <v>84</v>
      </c>
      <c r="AV1419" s="12" t="s">
        <v>84</v>
      </c>
      <c r="AW1419" s="12" t="s">
        <v>146</v>
      </c>
      <c r="AX1419" s="12" t="s">
        <v>78</v>
      </c>
      <c r="AY1419" s="240" t="s">
        <v>135</v>
      </c>
    </row>
    <row r="1420" s="13" customFormat="1">
      <c r="B1420" s="241"/>
      <c r="C1420" s="242"/>
      <c r="D1420" s="231" t="s">
        <v>144</v>
      </c>
      <c r="E1420" s="243" t="s">
        <v>1</v>
      </c>
      <c r="F1420" s="244" t="s">
        <v>149</v>
      </c>
      <c r="G1420" s="242"/>
      <c r="H1420" s="245">
        <v>15</v>
      </c>
      <c r="I1420" s="246"/>
      <c r="J1420" s="242"/>
      <c r="K1420" s="242"/>
      <c r="L1420" s="247"/>
      <c r="M1420" s="248"/>
      <c r="N1420" s="249"/>
      <c r="O1420" s="249"/>
      <c r="P1420" s="249"/>
      <c r="Q1420" s="249"/>
      <c r="R1420" s="249"/>
      <c r="S1420" s="249"/>
      <c r="T1420" s="250"/>
      <c r="AT1420" s="251" t="s">
        <v>144</v>
      </c>
      <c r="AU1420" s="251" t="s">
        <v>84</v>
      </c>
      <c r="AV1420" s="13" t="s">
        <v>142</v>
      </c>
      <c r="AW1420" s="13" t="s">
        <v>146</v>
      </c>
      <c r="AX1420" s="13" t="s">
        <v>21</v>
      </c>
      <c r="AY1420" s="251" t="s">
        <v>135</v>
      </c>
    </row>
    <row r="1421" s="1" customFormat="1" ht="24" customHeight="1">
      <c r="B1421" s="37"/>
      <c r="C1421" s="216" t="s">
        <v>1783</v>
      </c>
      <c r="D1421" s="216" t="s">
        <v>137</v>
      </c>
      <c r="E1421" s="217" t="s">
        <v>1784</v>
      </c>
      <c r="F1421" s="218" t="s">
        <v>1785</v>
      </c>
      <c r="G1421" s="219" t="s">
        <v>263</v>
      </c>
      <c r="H1421" s="220">
        <v>274.80000000000001</v>
      </c>
      <c r="I1421" s="221"/>
      <c r="J1421" s="222">
        <f>ROUND(I1421*H1421,2)</f>
        <v>0</v>
      </c>
      <c r="K1421" s="218" t="s">
        <v>141</v>
      </c>
      <c r="L1421" s="42"/>
      <c r="M1421" s="223" t="s">
        <v>1</v>
      </c>
      <c r="N1421" s="224" t="s">
        <v>44</v>
      </c>
      <c r="O1421" s="85"/>
      <c r="P1421" s="225">
        <f>O1421*H1421</f>
        <v>0</v>
      </c>
      <c r="Q1421" s="225">
        <v>0.00034000000000000002</v>
      </c>
      <c r="R1421" s="225">
        <f>Q1421*H1421</f>
        <v>0.093432000000000015</v>
      </c>
      <c r="S1421" s="225">
        <v>0</v>
      </c>
      <c r="T1421" s="226">
        <f>S1421*H1421</f>
        <v>0</v>
      </c>
      <c r="AR1421" s="227" t="s">
        <v>227</v>
      </c>
      <c r="AT1421" s="227" t="s">
        <v>137</v>
      </c>
      <c r="AU1421" s="227" t="s">
        <v>84</v>
      </c>
      <c r="AY1421" s="16" t="s">
        <v>135</v>
      </c>
      <c r="BE1421" s="228">
        <f>IF(N1421="základní",J1421,0)</f>
        <v>0</v>
      </c>
      <c r="BF1421" s="228">
        <f>IF(N1421="snížená",J1421,0)</f>
        <v>0</v>
      </c>
      <c r="BG1421" s="228">
        <f>IF(N1421="zákl. přenesená",J1421,0)</f>
        <v>0</v>
      </c>
      <c r="BH1421" s="228">
        <f>IF(N1421="sníž. přenesená",J1421,0)</f>
        <v>0</v>
      </c>
      <c r="BI1421" s="228">
        <f>IF(N1421="nulová",J1421,0)</f>
        <v>0</v>
      </c>
      <c r="BJ1421" s="16" t="s">
        <v>84</v>
      </c>
      <c r="BK1421" s="228">
        <f>ROUND(I1421*H1421,2)</f>
        <v>0</v>
      </c>
      <c r="BL1421" s="16" t="s">
        <v>227</v>
      </c>
      <c r="BM1421" s="227" t="s">
        <v>1786</v>
      </c>
    </row>
    <row r="1422" s="12" customFormat="1">
      <c r="B1422" s="229"/>
      <c r="C1422" s="230"/>
      <c r="D1422" s="231" t="s">
        <v>144</v>
      </c>
      <c r="E1422" s="232" t="s">
        <v>1</v>
      </c>
      <c r="F1422" s="233" t="s">
        <v>1787</v>
      </c>
      <c r="G1422" s="230"/>
      <c r="H1422" s="234">
        <v>274.80000000000001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AT1422" s="240" t="s">
        <v>144</v>
      </c>
      <c r="AU1422" s="240" t="s">
        <v>84</v>
      </c>
      <c r="AV1422" s="12" t="s">
        <v>84</v>
      </c>
      <c r="AW1422" s="12" t="s">
        <v>146</v>
      </c>
      <c r="AX1422" s="12" t="s">
        <v>78</v>
      </c>
      <c r="AY1422" s="240" t="s">
        <v>135</v>
      </c>
    </row>
    <row r="1423" s="13" customFormat="1">
      <c r="B1423" s="241"/>
      <c r="C1423" s="242"/>
      <c r="D1423" s="231" t="s">
        <v>144</v>
      </c>
      <c r="E1423" s="243" t="s">
        <v>1</v>
      </c>
      <c r="F1423" s="244" t="s">
        <v>149</v>
      </c>
      <c r="G1423" s="242"/>
      <c r="H1423" s="245">
        <v>274.80000000000001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AT1423" s="251" t="s">
        <v>144</v>
      </c>
      <c r="AU1423" s="251" t="s">
        <v>84</v>
      </c>
      <c r="AV1423" s="13" t="s">
        <v>142</v>
      </c>
      <c r="AW1423" s="13" t="s">
        <v>146</v>
      </c>
      <c r="AX1423" s="13" t="s">
        <v>21</v>
      </c>
      <c r="AY1423" s="251" t="s">
        <v>135</v>
      </c>
    </row>
    <row r="1424" s="1" customFormat="1" ht="24" customHeight="1">
      <c r="B1424" s="37"/>
      <c r="C1424" s="262" t="s">
        <v>1788</v>
      </c>
      <c r="D1424" s="262" t="s">
        <v>205</v>
      </c>
      <c r="E1424" s="263" t="s">
        <v>1789</v>
      </c>
      <c r="F1424" s="264" t="s">
        <v>1790</v>
      </c>
      <c r="G1424" s="265" t="s">
        <v>263</v>
      </c>
      <c r="H1424" s="266">
        <v>288.54000000000002</v>
      </c>
      <c r="I1424" s="267"/>
      <c r="J1424" s="268">
        <f>ROUND(I1424*H1424,2)</f>
        <v>0</v>
      </c>
      <c r="K1424" s="264" t="s">
        <v>1</v>
      </c>
      <c r="L1424" s="269"/>
      <c r="M1424" s="270" t="s">
        <v>1</v>
      </c>
      <c r="N1424" s="271" t="s">
        <v>44</v>
      </c>
      <c r="O1424" s="85"/>
      <c r="P1424" s="225">
        <f>O1424*H1424</f>
        <v>0</v>
      </c>
      <c r="Q1424" s="225">
        <v>0.00051999999999999995</v>
      </c>
      <c r="R1424" s="225">
        <f>Q1424*H1424</f>
        <v>0.1500408</v>
      </c>
      <c r="S1424" s="225">
        <v>0</v>
      </c>
      <c r="T1424" s="226">
        <f>S1424*H1424</f>
        <v>0</v>
      </c>
      <c r="AR1424" s="227" t="s">
        <v>336</v>
      </c>
      <c r="AT1424" s="227" t="s">
        <v>205</v>
      </c>
      <c r="AU1424" s="227" t="s">
        <v>84</v>
      </c>
      <c r="AY1424" s="16" t="s">
        <v>135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16" t="s">
        <v>84</v>
      </c>
      <c r="BK1424" s="228">
        <f>ROUND(I1424*H1424,2)</f>
        <v>0</v>
      </c>
      <c r="BL1424" s="16" t="s">
        <v>227</v>
      </c>
      <c r="BM1424" s="227" t="s">
        <v>1791</v>
      </c>
    </row>
    <row r="1425" s="12" customFormat="1">
      <c r="B1425" s="229"/>
      <c r="C1425" s="230"/>
      <c r="D1425" s="231" t="s">
        <v>144</v>
      </c>
      <c r="E1425" s="230"/>
      <c r="F1425" s="233" t="s">
        <v>1792</v>
      </c>
      <c r="G1425" s="230"/>
      <c r="H1425" s="234">
        <v>288.54000000000002</v>
      </c>
      <c r="I1425" s="235"/>
      <c r="J1425" s="230"/>
      <c r="K1425" s="230"/>
      <c r="L1425" s="236"/>
      <c r="M1425" s="237"/>
      <c r="N1425" s="238"/>
      <c r="O1425" s="238"/>
      <c r="P1425" s="238"/>
      <c r="Q1425" s="238"/>
      <c r="R1425" s="238"/>
      <c r="S1425" s="238"/>
      <c r="T1425" s="239"/>
      <c r="AT1425" s="240" t="s">
        <v>144</v>
      </c>
      <c r="AU1425" s="240" t="s">
        <v>84</v>
      </c>
      <c r="AV1425" s="12" t="s">
        <v>84</v>
      </c>
      <c r="AW1425" s="12" t="s">
        <v>4</v>
      </c>
      <c r="AX1425" s="12" t="s">
        <v>21</v>
      </c>
      <c r="AY1425" s="240" t="s">
        <v>135</v>
      </c>
    </row>
    <row r="1426" s="1" customFormat="1" ht="48" customHeight="1">
      <c r="B1426" s="37"/>
      <c r="C1426" s="216" t="s">
        <v>1793</v>
      </c>
      <c r="D1426" s="216" t="s">
        <v>137</v>
      </c>
      <c r="E1426" s="217" t="s">
        <v>1794</v>
      </c>
      <c r="F1426" s="218" t="s">
        <v>1795</v>
      </c>
      <c r="G1426" s="219" t="s">
        <v>194</v>
      </c>
      <c r="H1426" s="220">
        <v>0.70799999999999996</v>
      </c>
      <c r="I1426" s="221"/>
      <c r="J1426" s="222">
        <f>ROUND(I1426*H1426,2)</f>
        <v>0</v>
      </c>
      <c r="K1426" s="218" t="s">
        <v>141</v>
      </c>
      <c r="L1426" s="42"/>
      <c r="M1426" s="223" t="s">
        <v>1</v>
      </c>
      <c r="N1426" s="224" t="s">
        <v>44</v>
      </c>
      <c r="O1426" s="85"/>
      <c r="P1426" s="225">
        <f>O1426*H1426</f>
        <v>0</v>
      </c>
      <c r="Q1426" s="225">
        <v>0</v>
      </c>
      <c r="R1426" s="225">
        <f>Q1426*H1426</f>
        <v>0</v>
      </c>
      <c r="S1426" s="225">
        <v>0</v>
      </c>
      <c r="T1426" s="226">
        <f>S1426*H1426</f>
        <v>0</v>
      </c>
      <c r="AR1426" s="227" t="s">
        <v>227</v>
      </c>
      <c r="AT1426" s="227" t="s">
        <v>137</v>
      </c>
      <c r="AU1426" s="227" t="s">
        <v>84</v>
      </c>
      <c r="AY1426" s="16" t="s">
        <v>135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16" t="s">
        <v>84</v>
      </c>
      <c r="BK1426" s="228">
        <f>ROUND(I1426*H1426,2)</f>
        <v>0</v>
      </c>
      <c r="BL1426" s="16" t="s">
        <v>227</v>
      </c>
      <c r="BM1426" s="227" t="s">
        <v>1796</v>
      </c>
    </row>
    <row r="1427" s="11" customFormat="1" ht="22.8" customHeight="1">
      <c r="B1427" s="200"/>
      <c r="C1427" s="201"/>
      <c r="D1427" s="202" t="s">
        <v>77</v>
      </c>
      <c r="E1427" s="214" t="s">
        <v>1797</v>
      </c>
      <c r="F1427" s="214" t="s">
        <v>1798</v>
      </c>
      <c r="G1427" s="201"/>
      <c r="H1427" s="201"/>
      <c r="I1427" s="204"/>
      <c r="J1427" s="215">
        <f>BK1427</f>
        <v>0</v>
      </c>
      <c r="K1427" s="201"/>
      <c r="L1427" s="206"/>
      <c r="M1427" s="207"/>
      <c r="N1427" s="208"/>
      <c r="O1427" s="208"/>
      <c r="P1427" s="209">
        <f>SUM(P1428:P1443)</f>
        <v>0</v>
      </c>
      <c r="Q1427" s="208"/>
      <c r="R1427" s="209">
        <f>SUM(R1428:R1443)</f>
        <v>1.4402268</v>
      </c>
      <c r="S1427" s="208"/>
      <c r="T1427" s="210">
        <f>SUM(T1428:T1443)</f>
        <v>0</v>
      </c>
      <c r="AR1427" s="211" t="s">
        <v>84</v>
      </c>
      <c r="AT1427" s="212" t="s">
        <v>77</v>
      </c>
      <c r="AU1427" s="212" t="s">
        <v>21</v>
      </c>
      <c r="AY1427" s="211" t="s">
        <v>135</v>
      </c>
      <c r="BK1427" s="213">
        <f>SUM(BK1428:BK1443)</f>
        <v>0</v>
      </c>
    </row>
    <row r="1428" s="1" customFormat="1" ht="24" customHeight="1">
      <c r="B1428" s="37"/>
      <c r="C1428" s="216" t="s">
        <v>1799</v>
      </c>
      <c r="D1428" s="216" t="s">
        <v>137</v>
      </c>
      <c r="E1428" s="217" t="s">
        <v>1800</v>
      </c>
      <c r="F1428" s="218" t="s">
        <v>1801</v>
      </c>
      <c r="G1428" s="219" t="s">
        <v>140</v>
      </c>
      <c r="H1428" s="220">
        <v>82.439999999999998</v>
      </c>
      <c r="I1428" s="221"/>
      <c r="J1428" s="222">
        <f>ROUND(I1428*H1428,2)</f>
        <v>0</v>
      </c>
      <c r="K1428" s="218" t="s">
        <v>141</v>
      </c>
      <c r="L1428" s="42"/>
      <c r="M1428" s="223" t="s">
        <v>1</v>
      </c>
      <c r="N1428" s="224" t="s">
        <v>44</v>
      </c>
      <c r="O1428" s="85"/>
      <c r="P1428" s="225">
        <f>O1428*H1428</f>
        <v>0</v>
      </c>
      <c r="Q1428" s="225">
        <v>0.014970000000000001</v>
      </c>
      <c r="R1428" s="225">
        <f>Q1428*H1428</f>
        <v>1.2341268000000001</v>
      </c>
      <c r="S1428" s="225">
        <v>0</v>
      </c>
      <c r="T1428" s="226">
        <f>S1428*H1428</f>
        <v>0</v>
      </c>
      <c r="AR1428" s="227" t="s">
        <v>227</v>
      </c>
      <c r="AT1428" s="227" t="s">
        <v>137</v>
      </c>
      <c r="AU1428" s="227" t="s">
        <v>84</v>
      </c>
      <c r="AY1428" s="16" t="s">
        <v>135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16" t="s">
        <v>84</v>
      </c>
      <c r="BK1428" s="228">
        <f>ROUND(I1428*H1428,2)</f>
        <v>0</v>
      </c>
      <c r="BL1428" s="16" t="s">
        <v>227</v>
      </c>
      <c r="BM1428" s="227" t="s">
        <v>1802</v>
      </c>
    </row>
    <row r="1429" s="12" customFormat="1">
      <c r="B1429" s="229"/>
      <c r="C1429" s="230"/>
      <c r="D1429" s="231" t="s">
        <v>144</v>
      </c>
      <c r="E1429" s="232" t="s">
        <v>1</v>
      </c>
      <c r="F1429" s="233" t="s">
        <v>1803</v>
      </c>
      <c r="G1429" s="230"/>
      <c r="H1429" s="234">
        <v>82.439999999999998</v>
      </c>
      <c r="I1429" s="235"/>
      <c r="J1429" s="230"/>
      <c r="K1429" s="230"/>
      <c r="L1429" s="236"/>
      <c r="M1429" s="237"/>
      <c r="N1429" s="238"/>
      <c r="O1429" s="238"/>
      <c r="P1429" s="238"/>
      <c r="Q1429" s="238"/>
      <c r="R1429" s="238"/>
      <c r="S1429" s="238"/>
      <c r="T1429" s="239"/>
      <c r="AT1429" s="240" t="s">
        <v>144</v>
      </c>
      <c r="AU1429" s="240" t="s">
        <v>84</v>
      </c>
      <c r="AV1429" s="12" t="s">
        <v>84</v>
      </c>
      <c r="AW1429" s="12" t="s">
        <v>146</v>
      </c>
      <c r="AX1429" s="12" t="s">
        <v>78</v>
      </c>
      <c r="AY1429" s="240" t="s">
        <v>135</v>
      </c>
    </row>
    <row r="1430" s="13" customFormat="1">
      <c r="B1430" s="241"/>
      <c r="C1430" s="242"/>
      <c r="D1430" s="231" t="s">
        <v>144</v>
      </c>
      <c r="E1430" s="243" t="s">
        <v>1</v>
      </c>
      <c r="F1430" s="244" t="s">
        <v>149</v>
      </c>
      <c r="G1430" s="242"/>
      <c r="H1430" s="245">
        <v>82.439999999999998</v>
      </c>
      <c r="I1430" s="246"/>
      <c r="J1430" s="242"/>
      <c r="K1430" s="242"/>
      <c r="L1430" s="247"/>
      <c r="M1430" s="248"/>
      <c r="N1430" s="249"/>
      <c r="O1430" s="249"/>
      <c r="P1430" s="249"/>
      <c r="Q1430" s="249"/>
      <c r="R1430" s="249"/>
      <c r="S1430" s="249"/>
      <c r="T1430" s="250"/>
      <c r="AT1430" s="251" t="s">
        <v>144</v>
      </c>
      <c r="AU1430" s="251" t="s">
        <v>84</v>
      </c>
      <c r="AV1430" s="13" t="s">
        <v>142</v>
      </c>
      <c r="AW1430" s="13" t="s">
        <v>146</v>
      </c>
      <c r="AX1430" s="13" t="s">
        <v>21</v>
      </c>
      <c r="AY1430" s="251" t="s">
        <v>135</v>
      </c>
    </row>
    <row r="1431" s="1" customFormat="1" ht="24" customHeight="1">
      <c r="B1431" s="37"/>
      <c r="C1431" s="216" t="s">
        <v>1804</v>
      </c>
      <c r="D1431" s="216" t="s">
        <v>137</v>
      </c>
      <c r="E1431" s="217" t="s">
        <v>1805</v>
      </c>
      <c r="F1431" s="218" t="s">
        <v>1806</v>
      </c>
      <c r="G1431" s="219" t="s">
        <v>140</v>
      </c>
      <c r="H1431" s="220">
        <v>82.439999999999998</v>
      </c>
      <c r="I1431" s="221"/>
      <c r="J1431" s="222">
        <f>ROUND(I1431*H1431,2)</f>
        <v>0</v>
      </c>
      <c r="K1431" s="218" t="s">
        <v>141</v>
      </c>
      <c r="L1431" s="42"/>
      <c r="M1431" s="223" t="s">
        <v>1</v>
      </c>
      <c r="N1431" s="224" t="s">
        <v>44</v>
      </c>
      <c r="O1431" s="85"/>
      <c r="P1431" s="225">
        <f>O1431*H1431</f>
        <v>0</v>
      </c>
      <c r="Q1431" s="225">
        <v>0.00060999999999999997</v>
      </c>
      <c r="R1431" s="225">
        <f>Q1431*H1431</f>
        <v>0.050288399999999997</v>
      </c>
      <c r="S1431" s="225">
        <v>0</v>
      </c>
      <c r="T1431" s="226">
        <f>S1431*H1431</f>
        <v>0</v>
      </c>
      <c r="AR1431" s="227" t="s">
        <v>227</v>
      </c>
      <c r="AT1431" s="227" t="s">
        <v>137</v>
      </c>
      <c r="AU1431" s="227" t="s">
        <v>84</v>
      </c>
      <c r="AY1431" s="16" t="s">
        <v>135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16" t="s">
        <v>84</v>
      </c>
      <c r="BK1431" s="228">
        <f>ROUND(I1431*H1431,2)</f>
        <v>0</v>
      </c>
      <c r="BL1431" s="16" t="s">
        <v>227</v>
      </c>
      <c r="BM1431" s="227" t="s">
        <v>1807</v>
      </c>
    </row>
    <row r="1432" s="12" customFormat="1">
      <c r="B1432" s="229"/>
      <c r="C1432" s="230"/>
      <c r="D1432" s="231" t="s">
        <v>144</v>
      </c>
      <c r="E1432" s="232" t="s">
        <v>1</v>
      </c>
      <c r="F1432" s="233" t="s">
        <v>1803</v>
      </c>
      <c r="G1432" s="230"/>
      <c r="H1432" s="234">
        <v>82.439999999999998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AT1432" s="240" t="s">
        <v>144</v>
      </c>
      <c r="AU1432" s="240" t="s">
        <v>84</v>
      </c>
      <c r="AV1432" s="12" t="s">
        <v>84</v>
      </c>
      <c r="AW1432" s="12" t="s">
        <v>146</v>
      </c>
      <c r="AX1432" s="12" t="s">
        <v>78</v>
      </c>
      <c r="AY1432" s="240" t="s">
        <v>135</v>
      </c>
    </row>
    <row r="1433" s="13" customFormat="1">
      <c r="B1433" s="241"/>
      <c r="C1433" s="242"/>
      <c r="D1433" s="231" t="s">
        <v>144</v>
      </c>
      <c r="E1433" s="243" t="s">
        <v>1</v>
      </c>
      <c r="F1433" s="244" t="s">
        <v>149</v>
      </c>
      <c r="G1433" s="242"/>
      <c r="H1433" s="245">
        <v>82.439999999999998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AT1433" s="251" t="s">
        <v>144</v>
      </c>
      <c r="AU1433" s="251" t="s">
        <v>84</v>
      </c>
      <c r="AV1433" s="13" t="s">
        <v>142</v>
      </c>
      <c r="AW1433" s="13" t="s">
        <v>146</v>
      </c>
      <c r="AX1433" s="13" t="s">
        <v>21</v>
      </c>
      <c r="AY1433" s="251" t="s">
        <v>135</v>
      </c>
    </row>
    <row r="1434" s="1" customFormat="1" ht="16.5" customHeight="1">
      <c r="B1434" s="37"/>
      <c r="C1434" s="216" t="s">
        <v>1808</v>
      </c>
      <c r="D1434" s="216" t="s">
        <v>137</v>
      </c>
      <c r="E1434" s="217" t="s">
        <v>1809</v>
      </c>
      <c r="F1434" s="218" t="s">
        <v>1810</v>
      </c>
      <c r="G1434" s="219" t="s">
        <v>263</v>
      </c>
      <c r="H1434" s="220">
        <v>274.80000000000001</v>
      </c>
      <c r="I1434" s="221"/>
      <c r="J1434" s="222">
        <f>ROUND(I1434*H1434,2)</f>
        <v>0</v>
      </c>
      <c r="K1434" s="218" t="s">
        <v>141</v>
      </c>
      <c r="L1434" s="42"/>
      <c r="M1434" s="223" t="s">
        <v>1</v>
      </c>
      <c r="N1434" s="224" t="s">
        <v>44</v>
      </c>
      <c r="O1434" s="85"/>
      <c r="P1434" s="225">
        <f>O1434*H1434</f>
        <v>0</v>
      </c>
      <c r="Q1434" s="225">
        <v>0</v>
      </c>
      <c r="R1434" s="225">
        <f>Q1434*H1434</f>
        <v>0</v>
      </c>
      <c r="S1434" s="225">
        <v>0</v>
      </c>
      <c r="T1434" s="226">
        <f>S1434*H1434</f>
        <v>0</v>
      </c>
      <c r="AR1434" s="227" t="s">
        <v>227</v>
      </c>
      <c r="AT1434" s="227" t="s">
        <v>137</v>
      </c>
      <c r="AU1434" s="227" t="s">
        <v>84</v>
      </c>
      <c r="AY1434" s="16" t="s">
        <v>135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16" t="s">
        <v>84</v>
      </c>
      <c r="BK1434" s="228">
        <f>ROUND(I1434*H1434,2)</f>
        <v>0</v>
      </c>
      <c r="BL1434" s="16" t="s">
        <v>227</v>
      </c>
      <c r="BM1434" s="227" t="s">
        <v>1811</v>
      </c>
    </row>
    <row r="1435" s="12" customFormat="1">
      <c r="B1435" s="229"/>
      <c r="C1435" s="230"/>
      <c r="D1435" s="231" t="s">
        <v>144</v>
      </c>
      <c r="E1435" s="232" t="s">
        <v>1</v>
      </c>
      <c r="F1435" s="233" t="s">
        <v>1787</v>
      </c>
      <c r="G1435" s="230"/>
      <c r="H1435" s="234">
        <v>274.80000000000001</v>
      </c>
      <c r="I1435" s="235"/>
      <c r="J1435" s="230"/>
      <c r="K1435" s="230"/>
      <c r="L1435" s="236"/>
      <c r="M1435" s="237"/>
      <c r="N1435" s="238"/>
      <c r="O1435" s="238"/>
      <c r="P1435" s="238"/>
      <c r="Q1435" s="238"/>
      <c r="R1435" s="238"/>
      <c r="S1435" s="238"/>
      <c r="T1435" s="239"/>
      <c r="AT1435" s="240" t="s">
        <v>144</v>
      </c>
      <c r="AU1435" s="240" t="s">
        <v>84</v>
      </c>
      <c r="AV1435" s="12" t="s">
        <v>84</v>
      </c>
      <c r="AW1435" s="12" t="s">
        <v>146</v>
      </c>
      <c r="AX1435" s="12" t="s">
        <v>78</v>
      </c>
      <c r="AY1435" s="240" t="s">
        <v>135</v>
      </c>
    </row>
    <row r="1436" s="13" customFormat="1">
      <c r="B1436" s="241"/>
      <c r="C1436" s="242"/>
      <c r="D1436" s="231" t="s">
        <v>144</v>
      </c>
      <c r="E1436" s="243" t="s">
        <v>1</v>
      </c>
      <c r="F1436" s="244" t="s">
        <v>149</v>
      </c>
      <c r="G1436" s="242"/>
      <c r="H1436" s="245">
        <v>274.80000000000001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AT1436" s="251" t="s">
        <v>144</v>
      </c>
      <c r="AU1436" s="251" t="s">
        <v>84</v>
      </c>
      <c r="AV1436" s="13" t="s">
        <v>142</v>
      </c>
      <c r="AW1436" s="13" t="s">
        <v>146</v>
      </c>
      <c r="AX1436" s="13" t="s">
        <v>21</v>
      </c>
      <c r="AY1436" s="251" t="s">
        <v>135</v>
      </c>
    </row>
    <row r="1437" s="1" customFormat="1" ht="16.5" customHeight="1">
      <c r="B1437" s="37"/>
      <c r="C1437" s="216" t="s">
        <v>1812</v>
      </c>
      <c r="D1437" s="216" t="s">
        <v>137</v>
      </c>
      <c r="E1437" s="217" t="s">
        <v>1813</v>
      </c>
      <c r="F1437" s="218" t="s">
        <v>1814</v>
      </c>
      <c r="G1437" s="219" t="s">
        <v>140</v>
      </c>
      <c r="H1437" s="220">
        <v>82.439999999999998</v>
      </c>
      <c r="I1437" s="221"/>
      <c r="J1437" s="222">
        <f>ROUND(I1437*H1437,2)</f>
        <v>0</v>
      </c>
      <c r="K1437" s="218" t="s">
        <v>141</v>
      </c>
      <c r="L1437" s="42"/>
      <c r="M1437" s="223" t="s">
        <v>1</v>
      </c>
      <c r="N1437" s="224" t="s">
        <v>44</v>
      </c>
      <c r="O1437" s="85"/>
      <c r="P1437" s="225">
        <f>O1437*H1437</f>
        <v>0</v>
      </c>
      <c r="Q1437" s="225">
        <v>0</v>
      </c>
      <c r="R1437" s="225">
        <f>Q1437*H1437</f>
        <v>0</v>
      </c>
      <c r="S1437" s="225">
        <v>0</v>
      </c>
      <c r="T1437" s="226">
        <f>S1437*H1437</f>
        <v>0</v>
      </c>
      <c r="AR1437" s="227" t="s">
        <v>227</v>
      </c>
      <c r="AT1437" s="227" t="s">
        <v>137</v>
      </c>
      <c r="AU1437" s="227" t="s">
        <v>84</v>
      </c>
      <c r="AY1437" s="16" t="s">
        <v>135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16" t="s">
        <v>84</v>
      </c>
      <c r="BK1437" s="228">
        <f>ROUND(I1437*H1437,2)</f>
        <v>0</v>
      </c>
      <c r="BL1437" s="16" t="s">
        <v>227</v>
      </c>
      <c r="BM1437" s="227" t="s">
        <v>1815</v>
      </c>
    </row>
    <row r="1438" s="12" customFormat="1">
      <c r="B1438" s="229"/>
      <c r="C1438" s="230"/>
      <c r="D1438" s="231" t="s">
        <v>144</v>
      </c>
      <c r="E1438" s="232" t="s">
        <v>1</v>
      </c>
      <c r="F1438" s="233" t="s">
        <v>1803</v>
      </c>
      <c r="G1438" s="230"/>
      <c r="H1438" s="234">
        <v>82.439999999999998</v>
      </c>
      <c r="I1438" s="235"/>
      <c r="J1438" s="230"/>
      <c r="K1438" s="230"/>
      <c r="L1438" s="236"/>
      <c r="M1438" s="237"/>
      <c r="N1438" s="238"/>
      <c r="O1438" s="238"/>
      <c r="P1438" s="238"/>
      <c r="Q1438" s="238"/>
      <c r="R1438" s="238"/>
      <c r="S1438" s="238"/>
      <c r="T1438" s="239"/>
      <c r="AT1438" s="240" t="s">
        <v>144</v>
      </c>
      <c r="AU1438" s="240" t="s">
        <v>84</v>
      </c>
      <c r="AV1438" s="12" t="s">
        <v>84</v>
      </c>
      <c r="AW1438" s="12" t="s">
        <v>146</v>
      </c>
      <c r="AX1438" s="12" t="s">
        <v>78</v>
      </c>
      <c r="AY1438" s="240" t="s">
        <v>135</v>
      </c>
    </row>
    <row r="1439" s="13" customFormat="1">
      <c r="B1439" s="241"/>
      <c r="C1439" s="242"/>
      <c r="D1439" s="231" t="s">
        <v>144</v>
      </c>
      <c r="E1439" s="243" t="s">
        <v>1</v>
      </c>
      <c r="F1439" s="244" t="s">
        <v>149</v>
      </c>
      <c r="G1439" s="242"/>
      <c r="H1439" s="245">
        <v>82.439999999999998</v>
      </c>
      <c r="I1439" s="246"/>
      <c r="J1439" s="242"/>
      <c r="K1439" s="242"/>
      <c r="L1439" s="247"/>
      <c r="M1439" s="248"/>
      <c r="N1439" s="249"/>
      <c r="O1439" s="249"/>
      <c r="P1439" s="249"/>
      <c r="Q1439" s="249"/>
      <c r="R1439" s="249"/>
      <c r="S1439" s="249"/>
      <c r="T1439" s="250"/>
      <c r="AT1439" s="251" t="s">
        <v>144</v>
      </c>
      <c r="AU1439" s="251" t="s">
        <v>84</v>
      </c>
      <c r="AV1439" s="13" t="s">
        <v>142</v>
      </c>
      <c r="AW1439" s="13" t="s">
        <v>146</v>
      </c>
      <c r="AX1439" s="13" t="s">
        <v>21</v>
      </c>
      <c r="AY1439" s="251" t="s">
        <v>135</v>
      </c>
    </row>
    <row r="1440" s="1" customFormat="1" ht="24" customHeight="1">
      <c r="B1440" s="37"/>
      <c r="C1440" s="216" t="s">
        <v>1816</v>
      </c>
      <c r="D1440" s="216" t="s">
        <v>137</v>
      </c>
      <c r="E1440" s="217" t="s">
        <v>1817</v>
      </c>
      <c r="F1440" s="218" t="s">
        <v>1818</v>
      </c>
      <c r="G1440" s="219" t="s">
        <v>140</v>
      </c>
      <c r="H1440" s="220">
        <v>82.439999999999998</v>
      </c>
      <c r="I1440" s="221"/>
      <c r="J1440" s="222">
        <f>ROUND(I1440*H1440,2)</f>
        <v>0</v>
      </c>
      <c r="K1440" s="218" t="s">
        <v>141</v>
      </c>
      <c r="L1440" s="42"/>
      <c r="M1440" s="223" t="s">
        <v>1</v>
      </c>
      <c r="N1440" s="224" t="s">
        <v>44</v>
      </c>
      <c r="O1440" s="85"/>
      <c r="P1440" s="225">
        <f>O1440*H1440</f>
        <v>0</v>
      </c>
      <c r="Q1440" s="225">
        <v>0.00189</v>
      </c>
      <c r="R1440" s="225">
        <f>Q1440*H1440</f>
        <v>0.1558116</v>
      </c>
      <c r="S1440" s="225">
        <v>0</v>
      </c>
      <c r="T1440" s="226">
        <f>S1440*H1440</f>
        <v>0</v>
      </c>
      <c r="AR1440" s="227" t="s">
        <v>227</v>
      </c>
      <c r="AT1440" s="227" t="s">
        <v>137</v>
      </c>
      <c r="AU1440" s="227" t="s">
        <v>84</v>
      </c>
      <c r="AY1440" s="16" t="s">
        <v>135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16" t="s">
        <v>84</v>
      </c>
      <c r="BK1440" s="228">
        <f>ROUND(I1440*H1440,2)</f>
        <v>0</v>
      </c>
      <c r="BL1440" s="16" t="s">
        <v>227</v>
      </c>
      <c r="BM1440" s="227" t="s">
        <v>1819</v>
      </c>
    </row>
    <row r="1441" s="12" customFormat="1">
      <c r="B1441" s="229"/>
      <c r="C1441" s="230"/>
      <c r="D1441" s="231" t="s">
        <v>144</v>
      </c>
      <c r="E1441" s="232" t="s">
        <v>1</v>
      </c>
      <c r="F1441" s="233" t="s">
        <v>1803</v>
      </c>
      <c r="G1441" s="230"/>
      <c r="H1441" s="234">
        <v>82.439999999999998</v>
      </c>
      <c r="I1441" s="235"/>
      <c r="J1441" s="230"/>
      <c r="K1441" s="230"/>
      <c r="L1441" s="236"/>
      <c r="M1441" s="237"/>
      <c r="N1441" s="238"/>
      <c r="O1441" s="238"/>
      <c r="P1441" s="238"/>
      <c r="Q1441" s="238"/>
      <c r="R1441" s="238"/>
      <c r="S1441" s="238"/>
      <c r="T1441" s="239"/>
      <c r="AT1441" s="240" t="s">
        <v>144</v>
      </c>
      <c r="AU1441" s="240" t="s">
        <v>84</v>
      </c>
      <c r="AV1441" s="12" t="s">
        <v>84</v>
      </c>
      <c r="AW1441" s="12" t="s">
        <v>146</v>
      </c>
      <c r="AX1441" s="12" t="s">
        <v>78</v>
      </c>
      <c r="AY1441" s="240" t="s">
        <v>135</v>
      </c>
    </row>
    <row r="1442" s="13" customFormat="1">
      <c r="B1442" s="241"/>
      <c r="C1442" s="242"/>
      <c r="D1442" s="231" t="s">
        <v>144</v>
      </c>
      <c r="E1442" s="243" t="s">
        <v>1</v>
      </c>
      <c r="F1442" s="244" t="s">
        <v>149</v>
      </c>
      <c r="G1442" s="242"/>
      <c r="H1442" s="245">
        <v>82.439999999999998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AT1442" s="251" t="s">
        <v>144</v>
      </c>
      <c r="AU1442" s="251" t="s">
        <v>84</v>
      </c>
      <c r="AV1442" s="13" t="s">
        <v>142</v>
      </c>
      <c r="AW1442" s="13" t="s">
        <v>146</v>
      </c>
      <c r="AX1442" s="13" t="s">
        <v>21</v>
      </c>
      <c r="AY1442" s="251" t="s">
        <v>135</v>
      </c>
    </row>
    <row r="1443" s="1" customFormat="1" ht="36" customHeight="1">
      <c r="B1443" s="37"/>
      <c r="C1443" s="216" t="s">
        <v>1820</v>
      </c>
      <c r="D1443" s="216" t="s">
        <v>137</v>
      </c>
      <c r="E1443" s="217" t="s">
        <v>1821</v>
      </c>
      <c r="F1443" s="218" t="s">
        <v>1822</v>
      </c>
      <c r="G1443" s="219" t="s">
        <v>194</v>
      </c>
      <c r="H1443" s="220">
        <v>1.44</v>
      </c>
      <c r="I1443" s="221"/>
      <c r="J1443" s="222">
        <f>ROUND(I1443*H1443,2)</f>
        <v>0</v>
      </c>
      <c r="K1443" s="218" t="s">
        <v>141</v>
      </c>
      <c r="L1443" s="42"/>
      <c r="M1443" s="223" t="s">
        <v>1</v>
      </c>
      <c r="N1443" s="224" t="s">
        <v>44</v>
      </c>
      <c r="O1443" s="85"/>
      <c r="P1443" s="225">
        <f>O1443*H1443</f>
        <v>0</v>
      </c>
      <c r="Q1443" s="225">
        <v>0</v>
      </c>
      <c r="R1443" s="225">
        <f>Q1443*H1443</f>
        <v>0</v>
      </c>
      <c r="S1443" s="225">
        <v>0</v>
      </c>
      <c r="T1443" s="226">
        <f>S1443*H1443</f>
        <v>0</v>
      </c>
      <c r="AR1443" s="227" t="s">
        <v>227</v>
      </c>
      <c r="AT1443" s="227" t="s">
        <v>137</v>
      </c>
      <c r="AU1443" s="227" t="s">
        <v>84</v>
      </c>
      <c r="AY1443" s="16" t="s">
        <v>135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16" t="s">
        <v>84</v>
      </c>
      <c r="BK1443" s="228">
        <f>ROUND(I1443*H1443,2)</f>
        <v>0</v>
      </c>
      <c r="BL1443" s="16" t="s">
        <v>227</v>
      </c>
      <c r="BM1443" s="227" t="s">
        <v>1823</v>
      </c>
    </row>
    <row r="1444" s="11" customFormat="1" ht="22.8" customHeight="1">
      <c r="B1444" s="200"/>
      <c r="C1444" s="201"/>
      <c r="D1444" s="202" t="s">
        <v>77</v>
      </c>
      <c r="E1444" s="214" t="s">
        <v>1824</v>
      </c>
      <c r="F1444" s="214" t="s">
        <v>1825</v>
      </c>
      <c r="G1444" s="201"/>
      <c r="H1444" s="201"/>
      <c r="I1444" s="204"/>
      <c r="J1444" s="215">
        <f>BK1444</f>
        <v>0</v>
      </c>
      <c r="K1444" s="201"/>
      <c r="L1444" s="206"/>
      <c r="M1444" s="207"/>
      <c r="N1444" s="208"/>
      <c r="O1444" s="208"/>
      <c r="P1444" s="209">
        <f>SUM(P1445:P1487)</f>
        <v>0</v>
      </c>
      <c r="Q1444" s="208"/>
      <c r="R1444" s="209">
        <f>SUM(R1445:R1487)</f>
        <v>6.3221123399999994</v>
      </c>
      <c r="S1444" s="208"/>
      <c r="T1444" s="210">
        <f>SUM(T1445:T1487)</f>
        <v>0.67999999999999994</v>
      </c>
      <c r="AR1444" s="211" t="s">
        <v>84</v>
      </c>
      <c r="AT1444" s="212" t="s">
        <v>77</v>
      </c>
      <c r="AU1444" s="212" t="s">
        <v>21</v>
      </c>
      <c r="AY1444" s="211" t="s">
        <v>135</v>
      </c>
      <c r="BK1444" s="213">
        <f>SUM(BK1445:BK1487)</f>
        <v>0</v>
      </c>
    </row>
    <row r="1445" s="1" customFormat="1" ht="16.5" customHeight="1">
      <c r="B1445" s="37"/>
      <c r="C1445" s="216" t="s">
        <v>1826</v>
      </c>
      <c r="D1445" s="216" t="s">
        <v>137</v>
      </c>
      <c r="E1445" s="217" t="s">
        <v>1827</v>
      </c>
      <c r="F1445" s="218" t="s">
        <v>1828</v>
      </c>
      <c r="G1445" s="219" t="s">
        <v>140</v>
      </c>
      <c r="H1445" s="220">
        <v>25</v>
      </c>
      <c r="I1445" s="221"/>
      <c r="J1445" s="222">
        <f>ROUND(I1445*H1445,2)</f>
        <v>0</v>
      </c>
      <c r="K1445" s="218" t="s">
        <v>141</v>
      </c>
      <c r="L1445" s="42"/>
      <c r="M1445" s="223" t="s">
        <v>1</v>
      </c>
      <c r="N1445" s="224" t="s">
        <v>44</v>
      </c>
      <c r="O1445" s="85"/>
      <c r="P1445" s="225">
        <f>O1445*H1445</f>
        <v>0</v>
      </c>
      <c r="Q1445" s="225">
        <v>0</v>
      </c>
      <c r="R1445" s="225">
        <f>Q1445*H1445</f>
        <v>0</v>
      </c>
      <c r="S1445" s="225">
        <v>0.027199999999999998</v>
      </c>
      <c r="T1445" s="226">
        <f>S1445*H1445</f>
        <v>0.67999999999999994</v>
      </c>
      <c r="AR1445" s="227" t="s">
        <v>227</v>
      </c>
      <c r="AT1445" s="227" t="s">
        <v>137</v>
      </c>
      <c r="AU1445" s="227" t="s">
        <v>84</v>
      </c>
      <c r="AY1445" s="16" t="s">
        <v>135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16" t="s">
        <v>84</v>
      </c>
      <c r="BK1445" s="228">
        <f>ROUND(I1445*H1445,2)</f>
        <v>0</v>
      </c>
      <c r="BL1445" s="16" t="s">
        <v>227</v>
      </c>
      <c r="BM1445" s="227" t="s">
        <v>1829</v>
      </c>
    </row>
    <row r="1446" s="12" customFormat="1">
      <c r="B1446" s="229"/>
      <c r="C1446" s="230"/>
      <c r="D1446" s="231" t="s">
        <v>144</v>
      </c>
      <c r="E1446" s="232" t="s">
        <v>1</v>
      </c>
      <c r="F1446" s="233" t="s">
        <v>1830</v>
      </c>
      <c r="G1446" s="230"/>
      <c r="H1446" s="234">
        <v>25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AT1446" s="240" t="s">
        <v>144</v>
      </c>
      <c r="AU1446" s="240" t="s">
        <v>84</v>
      </c>
      <c r="AV1446" s="12" t="s">
        <v>84</v>
      </c>
      <c r="AW1446" s="12" t="s">
        <v>146</v>
      </c>
      <c r="AX1446" s="12" t="s">
        <v>78</v>
      </c>
      <c r="AY1446" s="240" t="s">
        <v>135</v>
      </c>
    </row>
    <row r="1447" s="13" customFormat="1">
      <c r="B1447" s="241"/>
      <c r="C1447" s="242"/>
      <c r="D1447" s="231" t="s">
        <v>144</v>
      </c>
      <c r="E1447" s="243" t="s">
        <v>1</v>
      </c>
      <c r="F1447" s="244" t="s">
        <v>149</v>
      </c>
      <c r="G1447" s="242"/>
      <c r="H1447" s="245">
        <v>25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AT1447" s="251" t="s">
        <v>144</v>
      </c>
      <c r="AU1447" s="251" t="s">
        <v>84</v>
      </c>
      <c r="AV1447" s="13" t="s">
        <v>142</v>
      </c>
      <c r="AW1447" s="13" t="s">
        <v>146</v>
      </c>
      <c r="AX1447" s="13" t="s">
        <v>21</v>
      </c>
      <c r="AY1447" s="251" t="s">
        <v>135</v>
      </c>
    </row>
    <row r="1448" s="1" customFormat="1" ht="36" customHeight="1">
      <c r="B1448" s="37"/>
      <c r="C1448" s="216" t="s">
        <v>1831</v>
      </c>
      <c r="D1448" s="216" t="s">
        <v>137</v>
      </c>
      <c r="E1448" s="217" t="s">
        <v>1832</v>
      </c>
      <c r="F1448" s="218" t="s">
        <v>1833</v>
      </c>
      <c r="G1448" s="219" t="s">
        <v>140</v>
      </c>
      <c r="H1448" s="220">
        <v>26.449999999999999</v>
      </c>
      <c r="I1448" s="221"/>
      <c r="J1448" s="222">
        <f>ROUND(I1448*H1448,2)</f>
        <v>0</v>
      </c>
      <c r="K1448" s="218" t="s">
        <v>141</v>
      </c>
      <c r="L1448" s="42"/>
      <c r="M1448" s="223" t="s">
        <v>1</v>
      </c>
      <c r="N1448" s="224" t="s">
        <v>44</v>
      </c>
      <c r="O1448" s="85"/>
      <c r="P1448" s="225">
        <f>O1448*H1448</f>
        <v>0</v>
      </c>
      <c r="Q1448" s="225">
        <v>0.0030000000000000001</v>
      </c>
      <c r="R1448" s="225">
        <f>Q1448*H1448</f>
        <v>0.079350000000000004</v>
      </c>
      <c r="S1448" s="225">
        <v>0</v>
      </c>
      <c r="T1448" s="226">
        <f>S1448*H1448</f>
        <v>0</v>
      </c>
      <c r="AR1448" s="227" t="s">
        <v>227</v>
      </c>
      <c r="AT1448" s="227" t="s">
        <v>137</v>
      </c>
      <c r="AU1448" s="227" t="s">
        <v>84</v>
      </c>
      <c r="AY1448" s="16" t="s">
        <v>135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16" t="s">
        <v>84</v>
      </c>
      <c r="BK1448" s="228">
        <f>ROUND(I1448*H1448,2)</f>
        <v>0</v>
      </c>
      <c r="BL1448" s="16" t="s">
        <v>227</v>
      </c>
      <c r="BM1448" s="227" t="s">
        <v>1834</v>
      </c>
    </row>
    <row r="1449" s="12" customFormat="1">
      <c r="B1449" s="229"/>
      <c r="C1449" s="230"/>
      <c r="D1449" s="231" t="s">
        <v>144</v>
      </c>
      <c r="E1449" s="232" t="s">
        <v>1</v>
      </c>
      <c r="F1449" s="233" t="s">
        <v>1835</v>
      </c>
      <c r="G1449" s="230"/>
      <c r="H1449" s="234">
        <v>1.45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AT1449" s="240" t="s">
        <v>144</v>
      </c>
      <c r="AU1449" s="240" t="s">
        <v>84</v>
      </c>
      <c r="AV1449" s="12" t="s">
        <v>84</v>
      </c>
      <c r="AW1449" s="12" t="s">
        <v>146</v>
      </c>
      <c r="AX1449" s="12" t="s">
        <v>78</v>
      </c>
      <c r="AY1449" s="240" t="s">
        <v>135</v>
      </c>
    </row>
    <row r="1450" s="12" customFormat="1">
      <c r="B1450" s="229"/>
      <c r="C1450" s="230"/>
      <c r="D1450" s="231" t="s">
        <v>144</v>
      </c>
      <c r="E1450" s="232" t="s">
        <v>1</v>
      </c>
      <c r="F1450" s="233" t="s">
        <v>1830</v>
      </c>
      <c r="G1450" s="230"/>
      <c r="H1450" s="234">
        <v>25</v>
      </c>
      <c r="I1450" s="235"/>
      <c r="J1450" s="230"/>
      <c r="K1450" s="230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144</v>
      </c>
      <c r="AU1450" s="240" t="s">
        <v>84</v>
      </c>
      <c r="AV1450" s="12" t="s">
        <v>84</v>
      </c>
      <c r="AW1450" s="12" t="s">
        <v>146</v>
      </c>
      <c r="AX1450" s="12" t="s">
        <v>78</v>
      </c>
      <c r="AY1450" s="240" t="s">
        <v>135</v>
      </c>
    </row>
    <row r="1451" s="13" customFormat="1">
      <c r="B1451" s="241"/>
      <c r="C1451" s="242"/>
      <c r="D1451" s="231" t="s">
        <v>144</v>
      </c>
      <c r="E1451" s="243" t="s">
        <v>1</v>
      </c>
      <c r="F1451" s="244" t="s">
        <v>149</v>
      </c>
      <c r="G1451" s="242"/>
      <c r="H1451" s="245">
        <v>26.449999999999999</v>
      </c>
      <c r="I1451" s="246"/>
      <c r="J1451" s="242"/>
      <c r="K1451" s="242"/>
      <c r="L1451" s="247"/>
      <c r="M1451" s="248"/>
      <c r="N1451" s="249"/>
      <c r="O1451" s="249"/>
      <c r="P1451" s="249"/>
      <c r="Q1451" s="249"/>
      <c r="R1451" s="249"/>
      <c r="S1451" s="249"/>
      <c r="T1451" s="250"/>
      <c r="AT1451" s="251" t="s">
        <v>144</v>
      </c>
      <c r="AU1451" s="251" t="s">
        <v>84</v>
      </c>
      <c r="AV1451" s="13" t="s">
        <v>142</v>
      </c>
      <c r="AW1451" s="13" t="s">
        <v>146</v>
      </c>
      <c r="AX1451" s="13" t="s">
        <v>21</v>
      </c>
      <c r="AY1451" s="251" t="s">
        <v>135</v>
      </c>
    </row>
    <row r="1452" s="1" customFormat="1" ht="16.5" customHeight="1">
      <c r="B1452" s="37"/>
      <c r="C1452" s="262" t="s">
        <v>1836</v>
      </c>
      <c r="D1452" s="262" t="s">
        <v>205</v>
      </c>
      <c r="E1452" s="263" t="s">
        <v>1837</v>
      </c>
      <c r="F1452" s="264" t="s">
        <v>1838</v>
      </c>
      <c r="G1452" s="265" t="s">
        <v>140</v>
      </c>
      <c r="H1452" s="266">
        <v>29.094999999999999</v>
      </c>
      <c r="I1452" s="267"/>
      <c r="J1452" s="268">
        <f>ROUND(I1452*H1452,2)</f>
        <v>0</v>
      </c>
      <c r="K1452" s="264" t="s">
        <v>141</v>
      </c>
      <c r="L1452" s="269"/>
      <c r="M1452" s="270" t="s">
        <v>1</v>
      </c>
      <c r="N1452" s="271" t="s">
        <v>44</v>
      </c>
      <c r="O1452" s="85"/>
      <c r="P1452" s="225">
        <f>O1452*H1452</f>
        <v>0</v>
      </c>
      <c r="Q1452" s="225">
        <v>0.0118</v>
      </c>
      <c r="R1452" s="225">
        <f>Q1452*H1452</f>
        <v>0.34332099999999999</v>
      </c>
      <c r="S1452" s="225">
        <v>0</v>
      </c>
      <c r="T1452" s="226">
        <f>S1452*H1452</f>
        <v>0</v>
      </c>
      <c r="AR1452" s="227" t="s">
        <v>336</v>
      </c>
      <c r="AT1452" s="227" t="s">
        <v>205</v>
      </c>
      <c r="AU1452" s="227" t="s">
        <v>84</v>
      </c>
      <c r="AY1452" s="16" t="s">
        <v>135</v>
      </c>
      <c r="BE1452" s="228">
        <f>IF(N1452="základní",J1452,0)</f>
        <v>0</v>
      </c>
      <c r="BF1452" s="228">
        <f>IF(N1452="snížená",J1452,0)</f>
        <v>0</v>
      </c>
      <c r="BG1452" s="228">
        <f>IF(N1452="zákl. přenesená",J1452,0)</f>
        <v>0</v>
      </c>
      <c r="BH1452" s="228">
        <f>IF(N1452="sníž. přenesená",J1452,0)</f>
        <v>0</v>
      </c>
      <c r="BI1452" s="228">
        <f>IF(N1452="nulová",J1452,0)</f>
        <v>0</v>
      </c>
      <c r="BJ1452" s="16" t="s">
        <v>84</v>
      </c>
      <c r="BK1452" s="228">
        <f>ROUND(I1452*H1452,2)</f>
        <v>0</v>
      </c>
      <c r="BL1452" s="16" t="s">
        <v>227</v>
      </c>
      <c r="BM1452" s="227" t="s">
        <v>1839</v>
      </c>
    </row>
    <row r="1453" s="12" customFormat="1">
      <c r="B1453" s="229"/>
      <c r="C1453" s="230"/>
      <c r="D1453" s="231" t="s">
        <v>144</v>
      </c>
      <c r="E1453" s="230"/>
      <c r="F1453" s="233" t="s">
        <v>1840</v>
      </c>
      <c r="G1453" s="230"/>
      <c r="H1453" s="234">
        <v>29.094999999999999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144</v>
      </c>
      <c r="AU1453" s="240" t="s">
        <v>84</v>
      </c>
      <c r="AV1453" s="12" t="s">
        <v>84</v>
      </c>
      <c r="AW1453" s="12" t="s">
        <v>4</v>
      </c>
      <c r="AX1453" s="12" t="s">
        <v>21</v>
      </c>
      <c r="AY1453" s="240" t="s">
        <v>135</v>
      </c>
    </row>
    <row r="1454" s="1" customFormat="1" ht="24" customHeight="1">
      <c r="B1454" s="37"/>
      <c r="C1454" s="216" t="s">
        <v>1841</v>
      </c>
      <c r="D1454" s="216" t="s">
        <v>137</v>
      </c>
      <c r="E1454" s="217" t="s">
        <v>1842</v>
      </c>
      <c r="F1454" s="218" t="s">
        <v>1843</v>
      </c>
      <c r="G1454" s="219" t="s">
        <v>140</v>
      </c>
      <c r="H1454" s="220">
        <v>26.449999999999999</v>
      </c>
      <c r="I1454" s="221"/>
      <c r="J1454" s="222">
        <f>ROUND(I1454*H1454,2)</f>
        <v>0</v>
      </c>
      <c r="K1454" s="218" t="s">
        <v>141</v>
      </c>
      <c r="L1454" s="42"/>
      <c r="M1454" s="223" t="s">
        <v>1</v>
      </c>
      <c r="N1454" s="224" t="s">
        <v>44</v>
      </c>
      <c r="O1454" s="85"/>
      <c r="P1454" s="225">
        <f>O1454*H1454</f>
        <v>0</v>
      </c>
      <c r="Q1454" s="225">
        <v>0</v>
      </c>
      <c r="R1454" s="225">
        <f>Q1454*H1454</f>
        <v>0</v>
      </c>
      <c r="S1454" s="225">
        <v>0</v>
      </c>
      <c r="T1454" s="226">
        <f>S1454*H1454</f>
        <v>0</v>
      </c>
      <c r="AR1454" s="227" t="s">
        <v>227</v>
      </c>
      <c r="AT1454" s="227" t="s">
        <v>137</v>
      </c>
      <c r="AU1454" s="227" t="s">
        <v>84</v>
      </c>
      <c r="AY1454" s="16" t="s">
        <v>135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16" t="s">
        <v>84</v>
      </c>
      <c r="BK1454" s="228">
        <f>ROUND(I1454*H1454,2)</f>
        <v>0</v>
      </c>
      <c r="BL1454" s="16" t="s">
        <v>227</v>
      </c>
      <c r="BM1454" s="227" t="s">
        <v>1844</v>
      </c>
    </row>
    <row r="1455" s="12" customFormat="1">
      <c r="B1455" s="229"/>
      <c r="C1455" s="230"/>
      <c r="D1455" s="231" t="s">
        <v>144</v>
      </c>
      <c r="E1455" s="232" t="s">
        <v>1</v>
      </c>
      <c r="F1455" s="233" t="s">
        <v>1835</v>
      </c>
      <c r="G1455" s="230"/>
      <c r="H1455" s="234">
        <v>1.45</v>
      </c>
      <c r="I1455" s="235"/>
      <c r="J1455" s="230"/>
      <c r="K1455" s="230"/>
      <c r="L1455" s="236"/>
      <c r="M1455" s="237"/>
      <c r="N1455" s="238"/>
      <c r="O1455" s="238"/>
      <c r="P1455" s="238"/>
      <c r="Q1455" s="238"/>
      <c r="R1455" s="238"/>
      <c r="S1455" s="238"/>
      <c r="T1455" s="239"/>
      <c r="AT1455" s="240" t="s">
        <v>144</v>
      </c>
      <c r="AU1455" s="240" t="s">
        <v>84</v>
      </c>
      <c r="AV1455" s="12" t="s">
        <v>84</v>
      </c>
      <c r="AW1455" s="12" t="s">
        <v>146</v>
      </c>
      <c r="AX1455" s="12" t="s">
        <v>78</v>
      </c>
      <c r="AY1455" s="240" t="s">
        <v>135</v>
      </c>
    </row>
    <row r="1456" s="12" customFormat="1">
      <c r="B1456" s="229"/>
      <c r="C1456" s="230"/>
      <c r="D1456" s="231" t="s">
        <v>144</v>
      </c>
      <c r="E1456" s="232" t="s">
        <v>1</v>
      </c>
      <c r="F1456" s="233" t="s">
        <v>1830</v>
      </c>
      <c r="G1456" s="230"/>
      <c r="H1456" s="234">
        <v>25</v>
      </c>
      <c r="I1456" s="235"/>
      <c r="J1456" s="230"/>
      <c r="K1456" s="230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144</v>
      </c>
      <c r="AU1456" s="240" t="s">
        <v>84</v>
      </c>
      <c r="AV1456" s="12" t="s">
        <v>84</v>
      </c>
      <c r="AW1456" s="12" t="s">
        <v>146</v>
      </c>
      <c r="AX1456" s="12" t="s">
        <v>78</v>
      </c>
      <c r="AY1456" s="240" t="s">
        <v>135</v>
      </c>
    </row>
    <row r="1457" s="13" customFormat="1">
      <c r="B1457" s="241"/>
      <c r="C1457" s="242"/>
      <c r="D1457" s="231" t="s">
        <v>144</v>
      </c>
      <c r="E1457" s="243" t="s">
        <v>1</v>
      </c>
      <c r="F1457" s="244" t="s">
        <v>149</v>
      </c>
      <c r="G1457" s="242"/>
      <c r="H1457" s="245">
        <v>26.449999999999999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AT1457" s="251" t="s">
        <v>144</v>
      </c>
      <c r="AU1457" s="251" t="s">
        <v>84</v>
      </c>
      <c r="AV1457" s="13" t="s">
        <v>142</v>
      </c>
      <c r="AW1457" s="13" t="s">
        <v>146</v>
      </c>
      <c r="AX1457" s="13" t="s">
        <v>21</v>
      </c>
      <c r="AY1457" s="251" t="s">
        <v>135</v>
      </c>
    </row>
    <row r="1458" s="1" customFormat="1" ht="16.5" customHeight="1">
      <c r="B1458" s="37"/>
      <c r="C1458" s="216" t="s">
        <v>1845</v>
      </c>
      <c r="D1458" s="216" t="s">
        <v>137</v>
      </c>
      <c r="E1458" s="217" t="s">
        <v>1846</v>
      </c>
      <c r="F1458" s="218" t="s">
        <v>1847</v>
      </c>
      <c r="G1458" s="219" t="s">
        <v>140</v>
      </c>
      <c r="H1458" s="220">
        <v>26.449999999999999</v>
      </c>
      <c r="I1458" s="221"/>
      <c r="J1458" s="222">
        <f>ROUND(I1458*H1458,2)</f>
        <v>0</v>
      </c>
      <c r="K1458" s="218" t="s">
        <v>141</v>
      </c>
      <c r="L1458" s="42"/>
      <c r="M1458" s="223" t="s">
        <v>1</v>
      </c>
      <c r="N1458" s="224" t="s">
        <v>44</v>
      </c>
      <c r="O1458" s="85"/>
      <c r="P1458" s="225">
        <f>O1458*H1458</f>
        <v>0</v>
      </c>
      <c r="Q1458" s="225">
        <v>0.00029999999999999997</v>
      </c>
      <c r="R1458" s="225">
        <f>Q1458*H1458</f>
        <v>0.0079349999999999993</v>
      </c>
      <c r="S1458" s="225">
        <v>0</v>
      </c>
      <c r="T1458" s="226">
        <f>S1458*H1458</f>
        <v>0</v>
      </c>
      <c r="AR1458" s="227" t="s">
        <v>227</v>
      </c>
      <c r="AT1458" s="227" t="s">
        <v>137</v>
      </c>
      <c r="AU1458" s="227" t="s">
        <v>84</v>
      </c>
      <c r="AY1458" s="16" t="s">
        <v>135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16" t="s">
        <v>84</v>
      </c>
      <c r="BK1458" s="228">
        <f>ROUND(I1458*H1458,2)</f>
        <v>0</v>
      </c>
      <c r="BL1458" s="16" t="s">
        <v>227</v>
      </c>
      <c r="BM1458" s="227" t="s">
        <v>1848</v>
      </c>
    </row>
    <row r="1459" s="12" customFormat="1">
      <c r="B1459" s="229"/>
      <c r="C1459" s="230"/>
      <c r="D1459" s="231" t="s">
        <v>144</v>
      </c>
      <c r="E1459" s="232" t="s">
        <v>1</v>
      </c>
      <c r="F1459" s="233" t="s">
        <v>1835</v>
      </c>
      <c r="G1459" s="230"/>
      <c r="H1459" s="234">
        <v>1.45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144</v>
      </c>
      <c r="AU1459" s="240" t="s">
        <v>84</v>
      </c>
      <c r="AV1459" s="12" t="s">
        <v>84</v>
      </c>
      <c r="AW1459" s="12" t="s">
        <v>146</v>
      </c>
      <c r="AX1459" s="12" t="s">
        <v>78</v>
      </c>
      <c r="AY1459" s="240" t="s">
        <v>135</v>
      </c>
    </row>
    <row r="1460" s="12" customFormat="1">
      <c r="B1460" s="229"/>
      <c r="C1460" s="230"/>
      <c r="D1460" s="231" t="s">
        <v>144</v>
      </c>
      <c r="E1460" s="232" t="s">
        <v>1</v>
      </c>
      <c r="F1460" s="233" t="s">
        <v>1830</v>
      </c>
      <c r="G1460" s="230"/>
      <c r="H1460" s="234">
        <v>25</v>
      </c>
      <c r="I1460" s="235"/>
      <c r="J1460" s="230"/>
      <c r="K1460" s="230"/>
      <c r="L1460" s="236"/>
      <c r="M1460" s="237"/>
      <c r="N1460" s="238"/>
      <c r="O1460" s="238"/>
      <c r="P1460" s="238"/>
      <c r="Q1460" s="238"/>
      <c r="R1460" s="238"/>
      <c r="S1460" s="238"/>
      <c r="T1460" s="239"/>
      <c r="AT1460" s="240" t="s">
        <v>144</v>
      </c>
      <c r="AU1460" s="240" t="s">
        <v>84</v>
      </c>
      <c r="AV1460" s="12" t="s">
        <v>84</v>
      </c>
      <c r="AW1460" s="12" t="s">
        <v>146</v>
      </c>
      <c r="AX1460" s="12" t="s">
        <v>78</v>
      </c>
      <c r="AY1460" s="240" t="s">
        <v>135</v>
      </c>
    </row>
    <row r="1461" s="13" customFormat="1">
      <c r="B1461" s="241"/>
      <c r="C1461" s="242"/>
      <c r="D1461" s="231" t="s">
        <v>144</v>
      </c>
      <c r="E1461" s="243" t="s">
        <v>1</v>
      </c>
      <c r="F1461" s="244" t="s">
        <v>149</v>
      </c>
      <c r="G1461" s="242"/>
      <c r="H1461" s="245">
        <v>26.449999999999999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AT1461" s="251" t="s">
        <v>144</v>
      </c>
      <c r="AU1461" s="251" t="s">
        <v>84</v>
      </c>
      <c r="AV1461" s="13" t="s">
        <v>142</v>
      </c>
      <c r="AW1461" s="13" t="s">
        <v>146</v>
      </c>
      <c r="AX1461" s="13" t="s">
        <v>21</v>
      </c>
      <c r="AY1461" s="251" t="s">
        <v>135</v>
      </c>
    </row>
    <row r="1462" s="1" customFormat="1" ht="16.5" customHeight="1">
      <c r="B1462" s="37"/>
      <c r="C1462" s="216" t="s">
        <v>1849</v>
      </c>
      <c r="D1462" s="216" t="s">
        <v>137</v>
      </c>
      <c r="E1462" s="217" t="s">
        <v>1850</v>
      </c>
      <c r="F1462" s="218" t="s">
        <v>1851</v>
      </c>
      <c r="G1462" s="219" t="s">
        <v>263</v>
      </c>
      <c r="H1462" s="220">
        <v>24</v>
      </c>
      <c r="I1462" s="221"/>
      <c r="J1462" s="222">
        <f>ROUND(I1462*H1462,2)</f>
        <v>0</v>
      </c>
      <c r="K1462" s="218" t="s">
        <v>141</v>
      </c>
      <c r="L1462" s="42"/>
      <c r="M1462" s="223" t="s">
        <v>1</v>
      </c>
      <c r="N1462" s="224" t="s">
        <v>44</v>
      </c>
      <c r="O1462" s="85"/>
      <c r="P1462" s="225">
        <f>O1462*H1462</f>
        <v>0</v>
      </c>
      <c r="Q1462" s="225">
        <v>3.0000000000000001E-05</v>
      </c>
      <c r="R1462" s="225">
        <f>Q1462*H1462</f>
        <v>0.00072000000000000005</v>
      </c>
      <c r="S1462" s="225">
        <v>0</v>
      </c>
      <c r="T1462" s="226">
        <f>S1462*H1462</f>
        <v>0</v>
      </c>
      <c r="AR1462" s="227" t="s">
        <v>227</v>
      </c>
      <c r="AT1462" s="227" t="s">
        <v>137</v>
      </c>
      <c r="AU1462" s="227" t="s">
        <v>84</v>
      </c>
      <c r="AY1462" s="16" t="s">
        <v>135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16" t="s">
        <v>84</v>
      </c>
      <c r="BK1462" s="228">
        <f>ROUND(I1462*H1462,2)</f>
        <v>0</v>
      </c>
      <c r="BL1462" s="16" t="s">
        <v>227</v>
      </c>
      <c r="BM1462" s="227" t="s">
        <v>1852</v>
      </c>
    </row>
    <row r="1463" s="12" customFormat="1">
      <c r="B1463" s="229"/>
      <c r="C1463" s="230"/>
      <c r="D1463" s="231" t="s">
        <v>144</v>
      </c>
      <c r="E1463" s="232" t="s">
        <v>1</v>
      </c>
      <c r="F1463" s="233" t="s">
        <v>1853</v>
      </c>
      <c r="G1463" s="230"/>
      <c r="H1463" s="234">
        <v>4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AT1463" s="240" t="s">
        <v>144</v>
      </c>
      <c r="AU1463" s="240" t="s">
        <v>84</v>
      </c>
      <c r="AV1463" s="12" t="s">
        <v>84</v>
      </c>
      <c r="AW1463" s="12" t="s">
        <v>146</v>
      </c>
      <c r="AX1463" s="12" t="s">
        <v>78</v>
      </c>
      <c r="AY1463" s="240" t="s">
        <v>135</v>
      </c>
    </row>
    <row r="1464" s="12" customFormat="1">
      <c r="B1464" s="229"/>
      <c r="C1464" s="230"/>
      <c r="D1464" s="231" t="s">
        <v>144</v>
      </c>
      <c r="E1464" s="232" t="s">
        <v>1</v>
      </c>
      <c r="F1464" s="233" t="s">
        <v>1854</v>
      </c>
      <c r="G1464" s="230"/>
      <c r="H1464" s="234">
        <v>20</v>
      </c>
      <c r="I1464" s="235"/>
      <c r="J1464" s="230"/>
      <c r="K1464" s="230"/>
      <c r="L1464" s="236"/>
      <c r="M1464" s="237"/>
      <c r="N1464" s="238"/>
      <c r="O1464" s="238"/>
      <c r="P1464" s="238"/>
      <c r="Q1464" s="238"/>
      <c r="R1464" s="238"/>
      <c r="S1464" s="238"/>
      <c r="T1464" s="239"/>
      <c r="AT1464" s="240" t="s">
        <v>144</v>
      </c>
      <c r="AU1464" s="240" t="s">
        <v>84</v>
      </c>
      <c r="AV1464" s="12" t="s">
        <v>84</v>
      </c>
      <c r="AW1464" s="12" t="s">
        <v>146</v>
      </c>
      <c r="AX1464" s="12" t="s">
        <v>78</v>
      </c>
      <c r="AY1464" s="240" t="s">
        <v>135</v>
      </c>
    </row>
    <row r="1465" s="13" customFormat="1">
      <c r="B1465" s="241"/>
      <c r="C1465" s="242"/>
      <c r="D1465" s="231" t="s">
        <v>144</v>
      </c>
      <c r="E1465" s="243" t="s">
        <v>1</v>
      </c>
      <c r="F1465" s="244" t="s">
        <v>149</v>
      </c>
      <c r="G1465" s="242"/>
      <c r="H1465" s="245">
        <v>24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AT1465" s="251" t="s">
        <v>144</v>
      </c>
      <c r="AU1465" s="251" t="s">
        <v>84</v>
      </c>
      <c r="AV1465" s="13" t="s">
        <v>142</v>
      </c>
      <c r="AW1465" s="13" t="s">
        <v>146</v>
      </c>
      <c r="AX1465" s="13" t="s">
        <v>21</v>
      </c>
      <c r="AY1465" s="251" t="s">
        <v>135</v>
      </c>
    </row>
    <row r="1466" s="1" customFormat="1" ht="24" customHeight="1">
      <c r="B1466" s="37"/>
      <c r="C1466" s="216" t="s">
        <v>1855</v>
      </c>
      <c r="D1466" s="216" t="s">
        <v>137</v>
      </c>
      <c r="E1466" s="217" t="s">
        <v>1856</v>
      </c>
      <c r="F1466" s="218" t="s">
        <v>1857</v>
      </c>
      <c r="G1466" s="219" t="s">
        <v>263</v>
      </c>
      <c r="H1466" s="220">
        <v>6.5940000000000003</v>
      </c>
      <c r="I1466" s="221"/>
      <c r="J1466" s="222">
        <f>ROUND(I1466*H1466,2)</f>
        <v>0</v>
      </c>
      <c r="K1466" s="218" t="s">
        <v>1</v>
      </c>
      <c r="L1466" s="42"/>
      <c r="M1466" s="223" t="s">
        <v>1</v>
      </c>
      <c r="N1466" s="224" t="s">
        <v>44</v>
      </c>
      <c r="O1466" s="85"/>
      <c r="P1466" s="225">
        <f>O1466*H1466</f>
        <v>0</v>
      </c>
      <c r="Q1466" s="225">
        <v>0.00174</v>
      </c>
      <c r="R1466" s="225">
        <f>Q1466*H1466</f>
        <v>0.011473560000000001</v>
      </c>
      <c r="S1466" s="225">
        <v>0</v>
      </c>
      <c r="T1466" s="226">
        <f>S1466*H1466</f>
        <v>0</v>
      </c>
      <c r="AR1466" s="227" t="s">
        <v>227</v>
      </c>
      <c r="AT1466" s="227" t="s">
        <v>137</v>
      </c>
      <c r="AU1466" s="227" t="s">
        <v>84</v>
      </c>
      <c r="AY1466" s="16" t="s">
        <v>135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16" t="s">
        <v>84</v>
      </c>
      <c r="BK1466" s="228">
        <f>ROUND(I1466*H1466,2)</f>
        <v>0</v>
      </c>
      <c r="BL1466" s="16" t="s">
        <v>227</v>
      </c>
      <c r="BM1466" s="227" t="s">
        <v>1858</v>
      </c>
    </row>
    <row r="1467" s="12" customFormat="1">
      <c r="B1467" s="229"/>
      <c r="C1467" s="230"/>
      <c r="D1467" s="231" t="s">
        <v>144</v>
      </c>
      <c r="E1467" s="232" t="s">
        <v>1</v>
      </c>
      <c r="F1467" s="233" t="s">
        <v>1859</v>
      </c>
      <c r="G1467" s="230"/>
      <c r="H1467" s="234">
        <v>6.5940000000000003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AT1467" s="240" t="s">
        <v>144</v>
      </c>
      <c r="AU1467" s="240" t="s">
        <v>84</v>
      </c>
      <c r="AV1467" s="12" t="s">
        <v>84</v>
      </c>
      <c r="AW1467" s="12" t="s">
        <v>146</v>
      </c>
      <c r="AX1467" s="12" t="s">
        <v>78</v>
      </c>
      <c r="AY1467" s="240" t="s">
        <v>135</v>
      </c>
    </row>
    <row r="1468" s="13" customFormat="1">
      <c r="B1468" s="241"/>
      <c r="C1468" s="242"/>
      <c r="D1468" s="231" t="s">
        <v>144</v>
      </c>
      <c r="E1468" s="243" t="s">
        <v>1</v>
      </c>
      <c r="F1468" s="244" t="s">
        <v>149</v>
      </c>
      <c r="G1468" s="242"/>
      <c r="H1468" s="245">
        <v>6.5940000000000003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AT1468" s="251" t="s">
        <v>144</v>
      </c>
      <c r="AU1468" s="251" t="s">
        <v>84</v>
      </c>
      <c r="AV1468" s="13" t="s">
        <v>142</v>
      </c>
      <c r="AW1468" s="13" t="s">
        <v>146</v>
      </c>
      <c r="AX1468" s="13" t="s">
        <v>21</v>
      </c>
      <c r="AY1468" s="251" t="s">
        <v>135</v>
      </c>
    </row>
    <row r="1469" s="1" customFormat="1" ht="16.5" customHeight="1">
      <c r="B1469" s="37"/>
      <c r="C1469" s="262" t="s">
        <v>1860</v>
      </c>
      <c r="D1469" s="262" t="s">
        <v>205</v>
      </c>
      <c r="E1469" s="263" t="s">
        <v>1861</v>
      </c>
      <c r="F1469" s="264" t="s">
        <v>1862</v>
      </c>
      <c r="G1469" s="265" t="s">
        <v>259</v>
      </c>
      <c r="H1469" s="266">
        <v>66.599000000000004</v>
      </c>
      <c r="I1469" s="267"/>
      <c r="J1469" s="268">
        <f>ROUND(I1469*H1469,2)</f>
        <v>0</v>
      </c>
      <c r="K1469" s="264" t="s">
        <v>1</v>
      </c>
      <c r="L1469" s="269"/>
      <c r="M1469" s="270" t="s">
        <v>1</v>
      </c>
      <c r="N1469" s="271" t="s">
        <v>44</v>
      </c>
      <c r="O1469" s="85"/>
      <c r="P1469" s="225">
        <f>O1469*H1469</f>
        <v>0</v>
      </c>
      <c r="Q1469" s="225">
        <v>0.00022000000000000001</v>
      </c>
      <c r="R1469" s="225">
        <f>Q1469*H1469</f>
        <v>0.014651780000000001</v>
      </c>
      <c r="S1469" s="225">
        <v>0</v>
      </c>
      <c r="T1469" s="226">
        <f>S1469*H1469</f>
        <v>0</v>
      </c>
      <c r="AR1469" s="227" t="s">
        <v>336</v>
      </c>
      <c r="AT1469" s="227" t="s">
        <v>205</v>
      </c>
      <c r="AU1469" s="227" t="s">
        <v>84</v>
      </c>
      <c r="AY1469" s="16" t="s">
        <v>135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16" t="s">
        <v>84</v>
      </c>
      <c r="BK1469" s="228">
        <f>ROUND(I1469*H1469,2)</f>
        <v>0</v>
      </c>
      <c r="BL1469" s="16" t="s">
        <v>227</v>
      </c>
      <c r="BM1469" s="227" t="s">
        <v>1863</v>
      </c>
    </row>
    <row r="1470" s="12" customFormat="1">
      <c r="B1470" s="229"/>
      <c r="C1470" s="230"/>
      <c r="D1470" s="231" t="s">
        <v>144</v>
      </c>
      <c r="E1470" s="230"/>
      <c r="F1470" s="233" t="s">
        <v>1864</v>
      </c>
      <c r="G1470" s="230"/>
      <c r="H1470" s="234">
        <v>66.599000000000004</v>
      </c>
      <c r="I1470" s="235"/>
      <c r="J1470" s="230"/>
      <c r="K1470" s="230"/>
      <c r="L1470" s="236"/>
      <c r="M1470" s="237"/>
      <c r="N1470" s="238"/>
      <c r="O1470" s="238"/>
      <c r="P1470" s="238"/>
      <c r="Q1470" s="238"/>
      <c r="R1470" s="238"/>
      <c r="S1470" s="238"/>
      <c r="T1470" s="239"/>
      <c r="AT1470" s="240" t="s">
        <v>144</v>
      </c>
      <c r="AU1470" s="240" t="s">
        <v>84</v>
      </c>
      <c r="AV1470" s="12" t="s">
        <v>84</v>
      </c>
      <c r="AW1470" s="12" t="s">
        <v>4</v>
      </c>
      <c r="AX1470" s="12" t="s">
        <v>21</v>
      </c>
      <c r="AY1470" s="240" t="s">
        <v>135</v>
      </c>
    </row>
    <row r="1471" s="1" customFormat="1" ht="24" customHeight="1">
      <c r="B1471" s="37"/>
      <c r="C1471" s="216" t="s">
        <v>1865</v>
      </c>
      <c r="D1471" s="216" t="s">
        <v>137</v>
      </c>
      <c r="E1471" s="217" t="s">
        <v>1866</v>
      </c>
      <c r="F1471" s="218" t="s">
        <v>1867</v>
      </c>
      <c r="G1471" s="219" t="s">
        <v>140</v>
      </c>
      <c r="H1471" s="220">
        <v>149.46000000000001</v>
      </c>
      <c r="I1471" s="221"/>
      <c r="J1471" s="222">
        <f>ROUND(I1471*H1471,2)</f>
        <v>0</v>
      </c>
      <c r="K1471" s="218" t="s">
        <v>141</v>
      </c>
      <c r="L1471" s="42"/>
      <c r="M1471" s="223" t="s">
        <v>1</v>
      </c>
      <c r="N1471" s="224" t="s">
        <v>44</v>
      </c>
      <c r="O1471" s="85"/>
      <c r="P1471" s="225">
        <f>O1471*H1471</f>
        <v>0</v>
      </c>
      <c r="Q1471" s="225">
        <v>0.0030000000000000001</v>
      </c>
      <c r="R1471" s="225">
        <f>Q1471*H1471</f>
        <v>0.44838000000000006</v>
      </c>
      <c r="S1471" s="225">
        <v>0</v>
      </c>
      <c r="T1471" s="226">
        <f>S1471*H1471</f>
        <v>0</v>
      </c>
      <c r="AR1471" s="227" t="s">
        <v>227</v>
      </c>
      <c r="AT1471" s="227" t="s">
        <v>137</v>
      </c>
      <c r="AU1471" s="227" t="s">
        <v>84</v>
      </c>
      <c r="AY1471" s="16" t="s">
        <v>135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16" t="s">
        <v>84</v>
      </c>
      <c r="BK1471" s="228">
        <f>ROUND(I1471*H1471,2)</f>
        <v>0</v>
      </c>
      <c r="BL1471" s="16" t="s">
        <v>227</v>
      </c>
      <c r="BM1471" s="227" t="s">
        <v>1868</v>
      </c>
    </row>
    <row r="1472" s="12" customFormat="1">
      <c r="B1472" s="229"/>
      <c r="C1472" s="230"/>
      <c r="D1472" s="231" t="s">
        <v>144</v>
      </c>
      <c r="E1472" s="232" t="s">
        <v>1</v>
      </c>
      <c r="F1472" s="233" t="s">
        <v>478</v>
      </c>
      <c r="G1472" s="230"/>
      <c r="H1472" s="234">
        <v>130</v>
      </c>
      <c r="I1472" s="235"/>
      <c r="J1472" s="230"/>
      <c r="K1472" s="230"/>
      <c r="L1472" s="236"/>
      <c r="M1472" s="237"/>
      <c r="N1472" s="238"/>
      <c r="O1472" s="238"/>
      <c r="P1472" s="238"/>
      <c r="Q1472" s="238"/>
      <c r="R1472" s="238"/>
      <c r="S1472" s="238"/>
      <c r="T1472" s="239"/>
      <c r="AT1472" s="240" t="s">
        <v>144</v>
      </c>
      <c r="AU1472" s="240" t="s">
        <v>84</v>
      </c>
      <c r="AV1472" s="12" t="s">
        <v>84</v>
      </c>
      <c r="AW1472" s="12" t="s">
        <v>146</v>
      </c>
      <c r="AX1472" s="12" t="s">
        <v>78</v>
      </c>
      <c r="AY1472" s="240" t="s">
        <v>135</v>
      </c>
    </row>
    <row r="1473" s="12" customFormat="1">
      <c r="B1473" s="229"/>
      <c r="C1473" s="230"/>
      <c r="D1473" s="231" t="s">
        <v>144</v>
      </c>
      <c r="E1473" s="232" t="s">
        <v>1</v>
      </c>
      <c r="F1473" s="233" t="s">
        <v>1869</v>
      </c>
      <c r="G1473" s="230"/>
      <c r="H1473" s="234">
        <v>19.460000000000001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AT1473" s="240" t="s">
        <v>144</v>
      </c>
      <c r="AU1473" s="240" t="s">
        <v>84</v>
      </c>
      <c r="AV1473" s="12" t="s">
        <v>84</v>
      </c>
      <c r="AW1473" s="12" t="s">
        <v>146</v>
      </c>
      <c r="AX1473" s="12" t="s">
        <v>78</v>
      </c>
      <c r="AY1473" s="240" t="s">
        <v>135</v>
      </c>
    </row>
    <row r="1474" s="13" customFormat="1">
      <c r="B1474" s="241"/>
      <c r="C1474" s="242"/>
      <c r="D1474" s="231" t="s">
        <v>144</v>
      </c>
      <c r="E1474" s="243" t="s">
        <v>1</v>
      </c>
      <c r="F1474" s="244" t="s">
        <v>149</v>
      </c>
      <c r="G1474" s="242"/>
      <c r="H1474" s="245">
        <v>149.46000000000001</v>
      </c>
      <c r="I1474" s="246"/>
      <c r="J1474" s="242"/>
      <c r="K1474" s="242"/>
      <c r="L1474" s="247"/>
      <c r="M1474" s="248"/>
      <c r="N1474" s="249"/>
      <c r="O1474" s="249"/>
      <c r="P1474" s="249"/>
      <c r="Q1474" s="249"/>
      <c r="R1474" s="249"/>
      <c r="S1474" s="249"/>
      <c r="T1474" s="250"/>
      <c r="AT1474" s="251" t="s">
        <v>144</v>
      </c>
      <c r="AU1474" s="251" t="s">
        <v>84</v>
      </c>
      <c r="AV1474" s="13" t="s">
        <v>142</v>
      </c>
      <c r="AW1474" s="13" t="s">
        <v>146</v>
      </c>
      <c r="AX1474" s="13" t="s">
        <v>21</v>
      </c>
      <c r="AY1474" s="251" t="s">
        <v>135</v>
      </c>
    </row>
    <row r="1475" s="1" customFormat="1" ht="36" customHeight="1">
      <c r="B1475" s="37"/>
      <c r="C1475" s="262" t="s">
        <v>1870</v>
      </c>
      <c r="D1475" s="262" t="s">
        <v>205</v>
      </c>
      <c r="E1475" s="263" t="s">
        <v>1871</v>
      </c>
      <c r="F1475" s="264" t="s">
        <v>1872</v>
      </c>
      <c r="G1475" s="265" t="s">
        <v>140</v>
      </c>
      <c r="H1475" s="266">
        <v>161.417</v>
      </c>
      <c r="I1475" s="267"/>
      <c r="J1475" s="268">
        <f>ROUND(I1475*H1475,2)</f>
        <v>0</v>
      </c>
      <c r="K1475" s="264" t="s">
        <v>1</v>
      </c>
      <c r="L1475" s="269"/>
      <c r="M1475" s="270" t="s">
        <v>1</v>
      </c>
      <c r="N1475" s="271" t="s">
        <v>44</v>
      </c>
      <c r="O1475" s="85"/>
      <c r="P1475" s="225">
        <f>O1475*H1475</f>
        <v>0</v>
      </c>
      <c r="Q1475" s="225">
        <v>0.033000000000000002</v>
      </c>
      <c r="R1475" s="225">
        <f>Q1475*H1475</f>
        <v>5.3267610000000003</v>
      </c>
      <c r="S1475" s="225">
        <v>0</v>
      </c>
      <c r="T1475" s="226">
        <f>S1475*H1475</f>
        <v>0</v>
      </c>
      <c r="AR1475" s="227" t="s">
        <v>336</v>
      </c>
      <c r="AT1475" s="227" t="s">
        <v>205</v>
      </c>
      <c r="AU1475" s="227" t="s">
        <v>84</v>
      </c>
      <c r="AY1475" s="16" t="s">
        <v>135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16" t="s">
        <v>84</v>
      </c>
      <c r="BK1475" s="228">
        <f>ROUND(I1475*H1475,2)</f>
        <v>0</v>
      </c>
      <c r="BL1475" s="16" t="s">
        <v>227</v>
      </c>
      <c r="BM1475" s="227" t="s">
        <v>1873</v>
      </c>
    </row>
    <row r="1476" s="12" customFormat="1">
      <c r="B1476" s="229"/>
      <c r="C1476" s="230"/>
      <c r="D1476" s="231" t="s">
        <v>144</v>
      </c>
      <c r="E1476" s="230"/>
      <c r="F1476" s="233" t="s">
        <v>1874</v>
      </c>
      <c r="G1476" s="230"/>
      <c r="H1476" s="234">
        <v>161.417</v>
      </c>
      <c r="I1476" s="235"/>
      <c r="J1476" s="230"/>
      <c r="K1476" s="230"/>
      <c r="L1476" s="236"/>
      <c r="M1476" s="237"/>
      <c r="N1476" s="238"/>
      <c r="O1476" s="238"/>
      <c r="P1476" s="238"/>
      <c r="Q1476" s="238"/>
      <c r="R1476" s="238"/>
      <c r="S1476" s="238"/>
      <c r="T1476" s="239"/>
      <c r="AT1476" s="240" t="s">
        <v>144</v>
      </c>
      <c r="AU1476" s="240" t="s">
        <v>84</v>
      </c>
      <c r="AV1476" s="12" t="s">
        <v>84</v>
      </c>
      <c r="AW1476" s="12" t="s">
        <v>4</v>
      </c>
      <c r="AX1476" s="12" t="s">
        <v>21</v>
      </c>
      <c r="AY1476" s="240" t="s">
        <v>135</v>
      </c>
    </row>
    <row r="1477" s="1" customFormat="1" ht="36" customHeight="1">
      <c r="B1477" s="37"/>
      <c r="C1477" s="216" t="s">
        <v>1875</v>
      </c>
      <c r="D1477" s="216" t="s">
        <v>137</v>
      </c>
      <c r="E1477" s="217" t="s">
        <v>1876</v>
      </c>
      <c r="F1477" s="218" t="s">
        <v>1877</v>
      </c>
      <c r="G1477" s="219" t="s">
        <v>140</v>
      </c>
      <c r="H1477" s="220">
        <v>5</v>
      </c>
      <c r="I1477" s="221"/>
      <c r="J1477" s="222">
        <f>ROUND(I1477*H1477,2)</f>
        <v>0</v>
      </c>
      <c r="K1477" s="218" t="s">
        <v>141</v>
      </c>
      <c r="L1477" s="42"/>
      <c r="M1477" s="223" t="s">
        <v>1</v>
      </c>
      <c r="N1477" s="224" t="s">
        <v>44</v>
      </c>
      <c r="O1477" s="85"/>
      <c r="P1477" s="225">
        <f>O1477*H1477</f>
        <v>0</v>
      </c>
      <c r="Q1477" s="225">
        <v>0.0030000000000000001</v>
      </c>
      <c r="R1477" s="225">
        <f>Q1477*H1477</f>
        <v>0.014999999999999999</v>
      </c>
      <c r="S1477" s="225">
        <v>0</v>
      </c>
      <c r="T1477" s="226">
        <f>S1477*H1477</f>
        <v>0</v>
      </c>
      <c r="AR1477" s="227" t="s">
        <v>227</v>
      </c>
      <c r="AT1477" s="227" t="s">
        <v>137</v>
      </c>
      <c r="AU1477" s="227" t="s">
        <v>84</v>
      </c>
      <c r="AY1477" s="16" t="s">
        <v>135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6" t="s">
        <v>84</v>
      </c>
      <c r="BK1477" s="228">
        <f>ROUND(I1477*H1477,2)</f>
        <v>0</v>
      </c>
      <c r="BL1477" s="16" t="s">
        <v>227</v>
      </c>
      <c r="BM1477" s="227" t="s">
        <v>1878</v>
      </c>
    </row>
    <row r="1478" s="12" customFormat="1">
      <c r="B1478" s="229"/>
      <c r="C1478" s="230"/>
      <c r="D1478" s="231" t="s">
        <v>144</v>
      </c>
      <c r="E1478" s="232" t="s">
        <v>1</v>
      </c>
      <c r="F1478" s="233" t="s">
        <v>1879</v>
      </c>
      <c r="G1478" s="230"/>
      <c r="H1478" s="234">
        <v>5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AT1478" s="240" t="s">
        <v>144</v>
      </c>
      <c r="AU1478" s="240" t="s">
        <v>84</v>
      </c>
      <c r="AV1478" s="12" t="s">
        <v>84</v>
      </c>
      <c r="AW1478" s="12" t="s">
        <v>146</v>
      </c>
      <c r="AX1478" s="12" t="s">
        <v>78</v>
      </c>
      <c r="AY1478" s="240" t="s">
        <v>135</v>
      </c>
    </row>
    <row r="1479" s="13" customFormat="1">
      <c r="B1479" s="241"/>
      <c r="C1479" s="242"/>
      <c r="D1479" s="231" t="s">
        <v>144</v>
      </c>
      <c r="E1479" s="243" t="s">
        <v>1</v>
      </c>
      <c r="F1479" s="244" t="s">
        <v>149</v>
      </c>
      <c r="G1479" s="242"/>
      <c r="H1479" s="245">
        <v>5</v>
      </c>
      <c r="I1479" s="246"/>
      <c r="J1479" s="242"/>
      <c r="K1479" s="242"/>
      <c r="L1479" s="247"/>
      <c r="M1479" s="248"/>
      <c r="N1479" s="249"/>
      <c r="O1479" s="249"/>
      <c r="P1479" s="249"/>
      <c r="Q1479" s="249"/>
      <c r="R1479" s="249"/>
      <c r="S1479" s="249"/>
      <c r="T1479" s="250"/>
      <c r="AT1479" s="251" t="s">
        <v>144</v>
      </c>
      <c r="AU1479" s="251" t="s">
        <v>84</v>
      </c>
      <c r="AV1479" s="13" t="s">
        <v>142</v>
      </c>
      <c r="AW1479" s="13" t="s">
        <v>146</v>
      </c>
      <c r="AX1479" s="13" t="s">
        <v>21</v>
      </c>
      <c r="AY1479" s="251" t="s">
        <v>135</v>
      </c>
    </row>
    <row r="1480" s="1" customFormat="1" ht="24" customHeight="1">
      <c r="B1480" s="37"/>
      <c r="C1480" s="262" t="s">
        <v>1880</v>
      </c>
      <c r="D1480" s="262" t="s">
        <v>205</v>
      </c>
      <c r="E1480" s="263" t="s">
        <v>1881</v>
      </c>
      <c r="F1480" s="264" t="s">
        <v>1882</v>
      </c>
      <c r="G1480" s="265" t="s">
        <v>140</v>
      </c>
      <c r="H1480" s="266">
        <v>5.4000000000000004</v>
      </c>
      <c r="I1480" s="267"/>
      <c r="J1480" s="268">
        <f>ROUND(I1480*H1480,2)</f>
        <v>0</v>
      </c>
      <c r="K1480" s="264" t="s">
        <v>141</v>
      </c>
      <c r="L1480" s="269"/>
      <c r="M1480" s="270" t="s">
        <v>1</v>
      </c>
      <c r="N1480" s="271" t="s">
        <v>44</v>
      </c>
      <c r="O1480" s="85"/>
      <c r="P1480" s="225">
        <f>O1480*H1480</f>
        <v>0</v>
      </c>
      <c r="Q1480" s="225">
        <v>0.0138</v>
      </c>
      <c r="R1480" s="225">
        <f>Q1480*H1480</f>
        <v>0.074520000000000003</v>
      </c>
      <c r="S1480" s="225">
        <v>0</v>
      </c>
      <c r="T1480" s="226">
        <f>S1480*H1480</f>
        <v>0</v>
      </c>
      <c r="AR1480" s="227" t="s">
        <v>336</v>
      </c>
      <c r="AT1480" s="227" t="s">
        <v>205</v>
      </c>
      <c r="AU1480" s="227" t="s">
        <v>84</v>
      </c>
      <c r="AY1480" s="16" t="s">
        <v>135</v>
      </c>
      <c r="BE1480" s="228">
        <f>IF(N1480="základní",J1480,0)</f>
        <v>0</v>
      </c>
      <c r="BF1480" s="228">
        <f>IF(N1480="snížená",J1480,0)</f>
        <v>0</v>
      </c>
      <c r="BG1480" s="228">
        <f>IF(N1480="zákl. přenesená",J1480,0)</f>
        <v>0</v>
      </c>
      <c r="BH1480" s="228">
        <f>IF(N1480="sníž. přenesená",J1480,0)</f>
        <v>0</v>
      </c>
      <c r="BI1480" s="228">
        <f>IF(N1480="nulová",J1480,0)</f>
        <v>0</v>
      </c>
      <c r="BJ1480" s="16" t="s">
        <v>84</v>
      </c>
      <c r="BK1480" s="228">
        <f>ROUND(I1480*H1480,2)</f>
        <v>0</v>
      </c>
      <c r="BL1480" s="16" t="s">
        <v>227</v>
      </c>
      <c r="BM1480" s="227" t="s">
        <v>1883</v>
      </c>
    </row>
    <row r="1481" s="12" customFormat="1">
      <c r="B1481" s="229"/>
      <c r="C1481" s="230"/>
      <c r="D1481" s="231" t="s">
        <v>144</v>
      </c>
      <c r="E1481" s="232" t="s">
        <v>1</v>
      </c>
      <c r="F1481" s="233" t="s">
        <v>1879</v>
      </c>
      <c r="G1481" s="230"/>
      <c r="H1481" s="234">
        <v>5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AT1481" s="240" t="s">
        <v>144</v>
      </c>
      <c r="AU1481" s="240" t="s">
        <v>84</v>
      </c>
      <c r="AV1481" s="12" t="s">
        <v>84</v>
      </c>
      <c r="AW1481" s="12" t="s">
        <v>146</v>
      </c>
      <c r="AX1481" s="12" t="s">
        <v>78</v>
      </c>
      <c r="AY1481" s="240" t="s">
        <v>135</v>
      </c>
    </row>
    <row r="1482" s="13" customFormat="1">
      <c r="B1482" s="241"/>
      <c r="C1482" s="242"/>
      <c r="D1482" s="231" t="s">
        <v>144</v>
      </c>
      <c r="E1482" s="243" t="s">
        <v>1</v>
      </c>
      <c r="F1482" s="244" t="s">
        <v>149</v>
      </c>
      <c r="G1482" s="242"/>
      <c r="H1482" s="245">
        <v>5</v>
      </c>
      <c r="I1482" s="246"/>
      <c r="J1482" s="242"/>
      <c r="K1482" s="242"/>
      <c r="L1482" s="247"/>
      <c r="M1482" s="248"/>
      <c r="N1482" s="249"/>
      <c r="O1482" s="249"/>
      <c r="P1482" s="249"/>
      <c r="Q1482" s="249"/>
      <c r="R1482" s="249"/>
      <c r="S1482" s="249"/>
      <c r="T1482" s="250"/>
      <c r="AT1482" s="251" t="s">
        <v>144</v>
      </c>
      <c r="AU1482" s="251" t="s">
        <v>84</v>
      </c>
      <c r="AV1482" s="13" t="s">
        <v>142</v>
      </c>
      <c r="AW1482" s="13" t="s">
        <v>146</v>
      </c>
      <c r="AX1482" s="13" t="s">
        <v>21</v>
      </c>
      <c r="AY1482" s="251" t="s">
        <v>135</v>
      </c>
    </row>
    <row r="1483" s="12" customFormat="1">
      <c r="B1483" s="229"/>
      <c r="C1483" s="230"/>
      <c r="D1483" s="231" t="s">
        <v>144</v>
      </c>
      <c r="E1483" s="230"/>
      <c r="F1483" s="233" t="s">
        <v>1884</v>
      </c>
      <c r="G1483" s="230"/>
      <c r="H1483" s="234">
        <v>5.4000000000000004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144</v>
      </c>
      <c r="AU1483" s="240" t="s">
        <v>84</v>
      </c>
      <c r="AV1483" s="12" t="s">
        <v>84</v>
      </c>
      <c r="AW1483" s="12" t="s">
        <v>4</v>
      </c>
      <c r="AX1483" s="12" t="s">
        <v>21</v>
      </c>
      <c r="AY1483" s="240" t="s">
        <v>135</v>
      </c>
    </row>
    <row r="1484" s="1" customFormat="1" ht="24" customHeight="1">
      <c r="B1484" s="37"/>
      <c r="C1484" s="216" t="s">
        <v>1885</v>
      </c>
      <c r="D1484" s="216" t="s">
        <v>137</v>
      </c>
      <c r="E1484" s="217" t="s">
        <v>1886</v>
      </c>
      <c r="F1484" s="218" t="s">
        <v>1887</v>
      </c>
      <c r="G1484" s="219" t="s">
        <v>140</v>
      </c>
      <c r="H1484" s="220">
        <v>5</v>
      </c>
      <c r="I1484" s="221"/>
      <c r="J1484" s="222">
        <f>ROUND(I1484*H1484,2)</f>
        <v>0</v>
      </c>
      <c r="K1484" s="218" t="s">
        <v>141</v>
      </c>
      <c r="L1484" s="42"/>
      <c r="M1484" s="223" t="s">
        <v>1</v>
      </c>
      <c r="N1484" s="224" t="s">
        <v>44</v>
      </c>
      <c r="O1484" s="85"/>
      <c r="P1484" s="225">
        <f>O1484*H1484</f>
        <v>0</v>
      </c>
      <c r="Q1484" s="225">
        <v>0</v>
      </c>
      <c r="R1484" s="225">
        <f>Q1484*H1484</f>
        <v>0</v>
      </c>
      <c r="S1484" s="225">
        <v>0</v>
      </c>
      <c r="T1484" s="226">
        <f>S1484*H1484</f>
        <v>0</v>
      </c>
      <c r="AR1484" s="227" t="s">
        <v>227</v>
      </c>
      <c r="AT1484" s="227" t="s">
        <v>137</v>
      </c>
      <c r="AU1484" s="227" t="s">
        <v>84</v>
      </c>
      <c r="AY1484" s="16" t="s">
        <v>135</v>
      </c>
      <c r="BE1484" s="228">
        <f>IF(N1484="základní",J1484,0)</f>
        <v>0</v>
      </c>
      <c r="BF1484" s="228">
        <f>IF(N1484="snížená",J1484,0)</f>
        <v>0</v>
      </c>
      <c r="BG1484" s="228">
        <f>IF(N1484="zákl. přenesená",J1484,0)</f>
        <v>0</v>
      </c>
      <c r="BH1484" s="228">
        <f>IF(N1484="sníž. přenesená",J1484,0)</f>
        <v>0</v>
      </c>
      <c r="BI1484" s="228">
        <f>IF(N1484="nulová",J1484,0)</f>
        <v>0</v>
      </c>
      <c r="BJ1484" s="16" t="s">
        <v>84</v>
      </c>
      <c r="BK1484" s="228">
        <f>ROUND(I1484*H1484,2)</f>
        <v>0</v>
      </c>
      <c r="BL1484" s="16" t="s">
        <v>227</v>
      </c>
      <c r="BM1484" s="227" t="s">
        <v>1888</v>
      </c>
    </row>
    <row r="1485" s="12" customFormat="1">
      <c r="B1485" s="229"/>
      <c r="C1485" s="230"/>
      <c r="D1485" s="231" t="s">
        <v>144</v>
      </c>
      <c r="E1485" s="232" t="s">
        <v>1</v>
      </c>
      <c r="F1485" s="233" t="s">
        <v>1879</v>
      </c>
      <c r="G1485" s="230"/>
      <c r="H1485" s="234">
        <v>5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AT1485" s="240" t="s">
        <v>144</v>
      </c>
      <c r="AU1485" s="240" t="s">
        <v>84</v>
      </c>
      <c r="AV1485" s="12" t="s">
        <v>84</v>
      </c>
      <c r="AW1485" s="12" t="s">
        <v>146</v>
      </c>
      <c r="AX1485" s="12" t="s">
        <v>78</v>
      </c>
      <c r="AY1485" s="240" t="s">
        <v>135</v>
      </c>
    </row>
    <row r="1486" s="13" customFormat="1">
      <c r="B1486" s="241"/>
      <c r="C1486" s="242"/>
      <c r="D1486" s="231" t="s">
        <v>144</v>
      </c>
      <c r="E1486" s="243" t="s">
        <v>1</v>
      </c>
      <c r="F1486" s="244" t="s">
        <v>149</v>
      </c>
      <c r="G1486" s="242"/>
      <c r="H1486" s="245">
        <v>5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AT1486" s="251" t="s">
        <v>144</v>
      </c>
      <c r="AU1486" s="251" t="s">
        <v>84</v>
      </c>
      <c r="AV1486" s="13" t="s">
        <v>142</v>
      </c>
      <c r="AW1486" s="13" t="s">
        <v>146</v>
      </c>
      <c r="AX1486" s="13" t="s">
        <v>21</v>
      </c>
      <c r="AY1486" s="251" t="s">
        <v>135</v>
      </c>
    </row>
    <row r="1487" s="1" customFormat="1" ht="24" customHeight="1">
      <c r="B1487" s="37"/>
      <c r="C1487" s="216" t="s">
        <v>1889</v>
      </c>
      <c r="D1487" s="216" t="s">
        <v>137</v>
      </c>
      <c r="E1487" s="217" t="s">
        <v>1890</v>
      </c>
      <c r="F1487" s="218" t="s">
        <v>1891</v>
      </c>
      <c r="G1487" s="219" t="s">
        <v>194</v>
      </c>
      <c r="H1487" s="220">
        <v>6.3220000000000001</v>
      </c>
      <c r="I1487" s="221"/>
      <c r="J1487" s="222">
        <f>ROUND(I1487*H1487,2)</f>
        <v>0</v>
      </c>
      <c r="K1487" s="218" t="s">
        <v>1</v>
      </c>
      <c r="L1487" s="42"/>
      <c r="M1487" s="223" t="s">
        <v>1</v>
      </c>
      <c r="N1487" s="224" t="s">
        <v>44</v>
      </c>
      <c r="O1487" s="85"/>
      <c r="P1487" s="225">
        <f>O1487*H1487</f>
        <v>0</v>
      </c>
      <c r="Q1487" s="225">
        <v>0</v>
      </c>
      <c r="R1487" s="225">
        <f>Q1487*H1487</f>
        <v>0</v>
      </c>
      <c r="S1487" s="225">
        <v>0</v>
      </c>
      <c r="T1487" s="226">
        <f>S1487*H1487</f>
        <v>0</v>
      </c>
      <c r="AR1487" s="227" t="s">
        <v>227</v>
      </c>
      <c r="AT1487" s="227" t="s">
        <v>137</v>
      </c>
      <c r="AU1487" s="227" t="s">
        <v>84</v>
      </c>
      <c r="AY1487" s="16" t="s">
        <v>135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16" t="s">
        <v>84</v>
      </c>
      <c r="BK1487" s="228">
        <f>ROUND(I1487*H1487,2)</f>
        <v>0</v>
      </c>
      <c r="BL1487" s="16" t="s">
        <v>227</v>
      </c>
      <c r="BM1487" s="227" t="s">
        <v>1892</v>
      </c>
    </row>
    <row r="1488" s="11" customFormat="1" ht="22.8" customHeight="1">
      <c r="B1488" s="200"/>
      <c r="C1488" s="201"/>
      <c r="D1488" s="202" t="s">
        <v>77</v>
      </c>
      <c r="E1488" s="214" t="s">
        <v>1893</v>
      </c>
      <c r="F1488" s="214" t="s">
        <v>1894</v>
      </c>
      <c r="G1488" s="201"/>
      <c r="H1488" s="201"/>
      <c r="I1488" s="204"/>
      <c r="J1488" s="215">
        <f>BK1488</f>
        <v>0</v>
      </c>
      <c r="K1488" s="201"/>
      <c r="L1488" s="206"/>
      <c r="M1488" s="207"/>
      <c r="N1488" s="208"/>
      <c r="O1488" s="208"/>
      <c r="P1488" s="209">
        <f>SUM(P1489:P1649)</f>
        <v>0</v>
      </c>
      <c r="Q1488" s="208"/>
      <c r="R1488" s="209">
        <f>SUM(R1489:R1649)</f>
        <v>1.4439424900000004</v>
      </c>
      <c r="S1488" s="208"/>
      <c r="T1488" s="210">
        <f>SUM(T1489:T1649)</f>
        <v>0</v>
      </c>
      <c r="AR1488" s="211" t="s">
        <v>84</v>
      </c>
      <c r="AT1488" s="212" t="s">
        <v>77</v>
      </c>
      <c r="AU1488" s="212" t="s">
        <v>21</v>
      </c>
      <c r="AY1488" s="211" t="s">
        <v>135</v>
      </c>
      <c r="BK1488" s="213">
        <f>SUM(BK1489:BK1649)</f>
        <v>0</v>
      </c>
    </row>
    <row r="1489" s="1" customFormat="1" ht="36" customHeight="1">
      <c r="B1489" s="37"/>
      <c r="C1489" s="216" t="s">
        <v>1895</v>
      </c>
      <c r="D1489" s="216" t="s">
        <v>137</v>
      </c>
      <c r="E1489" s="217" t="s">
        <v>1896</v>
      </c>
      <c r="F1489" s="218" t="s">
        <v>1897</v>
      </c>
      <c r="G1489" s="219" t="s">
        <v>140</v>
      </c>
      <c r="H1489" s="220">
        <v>823.03999999999996</v>
      </c>
      <c r="I1489" s="221"/>
      <c r="J1489" s="222">
        <f>ROUND(I1489*H1489,2)</f>
        <v>0</v>
      </c>
      <c r="K1489" s="218" t="s">
        <v>141</v>
      </c>
      <c r="L1489" s="42"/>
      <c r="M1489" s="223" t="s">
        <v>1</v>
      </c>
      <c r="N1489" s="224" t="s">
        <v>44</v>
      </c>
      <c r="O1489" s="85"/>
      <c r="P1489" s="225">
        <f>O1489*H1489</f>
        <v>0</v>
      </c>
      <c r="Q1489" s="225">
        <v>2.0000000000000002E-05</v>
      </c>
      <c r="R1489" s="225">
        <f>Q1489*H1489</f>
        <v>0.016460800000000001</v>
      </c>
      <c r="S1489" s="225">
        <v>0</v>
      </c>
      <c r="T1489" s="226">
        <f>S1489*H1489</f>
        <v>0</v>
      </c>
      <c r="AR1489" s="227" t="s">
        <v>227</v>
      </c>
      <c r="AT1489" s="227" t="s">
        <v>137</v>
      </c>
      <c r="AU1489" s="227" t="s">
        <v>84</v>
      </c>
      <c r="AY1489" s="16" t="s">
        <v>135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16" t="s">
        <v>84</v>
      </c>
      <c r="BK1489" s="228">
        <f>ROUND(I1489*H1489,2)</f>
        <v>0</v>
      </c>
      <c r="BL1489" s="16" t="s">
        <v>227</v>
      </c>
      <c r="BM1489" s="227" t="s">
        <v>1898</v>
      </c>
    </row>
    <row r="1490" s="12" customFormat="1">
      <c r="B1490" s="229"/>
      <c r="C1490" s="230"/>
      <c r="D1490" s="231" t="s">
        <v>144</v>
      </c>
      <c r="E1490" s="232" t="s">
        <v>1</v>
      </c>
      <c r="F1490" s="233" t="s">
        <v>1899</v>
      </c>
      <c r="G1490" s="230"/>
      <c r="H1490" s="234">
        <v>368</v>
      </c>
      <c r="I1490" s="235"/>
      <c r="J1490" s="230"/>
      <c r="K1490" s="230"/>
      <c r="L1490" s="236"/>
      <c r="M1490" s="237"/>
      <c r="N1490" s="238"/>
      <c r="O1490" s="238"/>
      <c r="P1490" s="238"/>
      <c r="Q1490" s="238"/>
      <c r="R1490" s="238"/>
      <c r="S1490" s="238"/>
      <c r="T1490" s="239"/>
      <c r="AT1490" s="240" t="s">
        <v>144</v>
      </c>
      <c r="AU1490" s="240" t="s">
        <v>84</v>
      </c>
      <c r="AV1490" s="12" t="s">
        <v>84</v>
      </c>
      <c r="AW1490" s="12" t="s">
        <v>146</v>
      </c>
      <c r="AX1490" s="12" t="s">
        <v>78</v>
      </c>
      <c r="AY1490" s="240" t="s">
        <v>135</v>
      </c>
    </row>
    <row r="1491" s="12" customFormat="1">
      <c r="B1491" s="229"/>
      <c r="C1491" s="230"/>
      <c r="D1491" s="231" t="s">
        <v>144</v>
      </c>
      <c r="E1491" s="232" t="s">
        <v>1</v>
      </c>
      <c r="F1491" s="233" t="s">
        <v>1900</v>
      </c>
      <c r="G1491" s="230"/>
      <c r="H1491" s="234">
        <v>115.92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AT1491" s="240" t="s">
        <v>144</v>
      </c>
      <c r="AU1491" s="240" t="s">
        <v>84</v>
      </c>
      <c r="AV1491" s="12" t="s">
        <v>84</v>
      </c>
      <c r="AW1491" s="12" t="s">
        <v>146</v>
      </c>
      <c r="AX1491" s="12" t="s">
        <v>78</v>
      </c>
      <c r="AY1491" s="240" t="s">
        <v>135</v>
      </c>
    </row>
    <row r="1492" s="12" customFormat="1">
      <c r="B1492" s="229"/>
      <c r="C1492" s="230"/>
      <c r="D1492" s="231" t="s">
        <v>144</v>
      </c>
      <c r="E1492" s="232" t="s">
        <v>1</v>
      </c>
      <c r="F1492" s="233" t="s">
        <v>1901</v>
      </c>
      <c r="G1492" s="230"/>
      <c r="H1492" s="234">
        <v>339.12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144</v>
      </c>
      <c r="AU1492" s="240" t="s">
        <v>84</v>
      </c>
      <c r="AV1492" s="12" t="s">
        <v>84</v>
      </c>
      <c r="AW1492" s="12" t="s">
        <v>146</v>
      </c>
      <c r="AX1492" s="12" t="s">
        <v>78</v>
      </c>
      <c r="AY1492" s="240" t="s">
        <v>135</v>
      </c>
    </row>
    <row r="1493" s="13" customFormat="1">
      <c r="B1493" s="241"/>
      <c r="C1493" s="242"/>
      <c r="D1493" s="231" t="s">
        <v>144</v>
      </c>
      <c r="E1493" s="243" t="s">
        <v>1</v>
      </c>
      <c r="F1493" s="244" t="s">
        <v>149</v>
      </c>
      <c r="G1493" s="242"/>
      <c r="H1493" s="245">
        <v>823.03999999999996</v>
      </c>
      <c r="I1493" s="246"/>
      <c r="J1493" s="242"/>
      <c r="K1493" s="242"/>
      <c r="L1493" s="247"/>
      <c r="M1493" s="248"/>
      <c r="N1493" s="249"/>
      <c r="O1493" s="249"/>
      <c r="P1493" s="249"/>
      <c r="Q1493" s="249"/>
      <c r="R1493" s="249"/>
      <c r="S1493" s="249"/>
      <c r="T1493" s="250"/>
      <c r="AT1493" s="251" t="s">
        <v>144</v>
      </c>
      <c r="AU1493" s="251" t="s">
        <v>84</v>
      </c>
      <c r="AV1493" s="13" t="s">
        <v>142</v>
      </c>
      <c r="AW1493" s="13" t="s">
        <v>146</v>
      </c>
      <c r="AX1493" s="13" t="s">
        <v>21</v>
      </c>
      <c r="AY1493" s="251" t="s">
        <v>135</v>
      </c>
    </row>
    <row r="1494" s="1" customFormat="1" ht="36" customHeight="1">
      <c r="B1494" s="37"/>
      <c r="C1494" s="216" t="s">
        <v>1902</v>
      </c>
      <c r="D1494" s="216" t="s">
        <v>137</v>
      </c>
      <c r="E1494" s="217" t="s">
        <v>1903</v>
      </c>
      <c r="F1494" s="218" t="s">
        <v>1904</v>
      </c>
      <c r="G1494" s="219" t="s">
        <v>140</v>
      </c>
      <c r="H1494" s="220">
        <v>1083.6800000000001</v>
      </c>
      <c r="I1494" s="221"/>
      <c r="J1494" s="222">
        <f>ROUND(I1494*H1494,2)</f>
        <v>0</v>
      </c>
      <c r="K1494" s="218" t="s">
        <v>141</v>
      </c>
      <c r="L1494" s="42"/>
      <c r="M1494" s="223" t="s">
        <v>1</v>
      </c>
      <c r="N1494" s="224" t="s">
        <v>44</v>
      </c>
      <c r="O1494" s="85"/>
      <c r="P1494" s="225">
        <f>O1494*H1494</f>
        <v>0</v>
      </c>
      <c r="Q1494" s="225">
        <v>2.0000000000000002E-05</v>
      </c>
      <c r="R1494" s="225">
        <f>Q1494*H1494</f>
        <v>0.021673600000000005</v>
      </c>
      <c r="S1494" s="225">
        <v>0</v>
      </c>
      <c r="T1494" s="226">
        <f>S1494*H1494</f>
        <v>0</v>
      </c>
      <c r="AR1494" s="227" t="s">
        <v>227</v>
      </c>
      <c r="AT1494" s="227" t="s">
        <v>137</v>
      </c>
      <c r="AU1494" s="227" t="s">
        <v>84</v>
      </c>
      <c r="AY1494" s="16" t="s">
        <v>135</v>
      </c>
      <c r="BE1494" s="228">
        <f>IF(N1494="základní",J1494,0)</f>
        <v>0</v>
      </c>
      <c r="BF1494" s="228">
        <f>IF(N1494="snížená",J1494,0)</f>
        <v>0</v>
      </c>
      <c r="BG1494" s="228">
        <f>IF(N1494="zákl. přenesená",J1494,0)</f>
        <v>0</v>
      </c>
      <c r="BH1494" s="228">
        <f>IF(N1494="sníž. přenesená",J1494,0)</f>
        <v>0</v>
      </c>
      <c r="BI1494" s="228">
        <f>IF(N1494="nulová",J1494,0)</f>
        <v>0</v>
      </c>
      <c r="BJ1494" s="16" t="s">
        <v>84</v>
      </c>
      <c r="BK1494" s="228">
        <f>ROUND(I1494*H1494,2)</f>
        <v>0</v>
      </c>
      <c r="BL1494" s="16" t="s">
        <v>227</v>
      </c>
      <c r="BM1494" s="227" t="s">
        <v>1905</v>
      </c>
    </row>
    <row r="1495" s="12" customFormat="1">
      <c r="B1495" s="229"/>
      <c r="C1495" s="230"/>
      <c r="D1495" s="231" t="s">
        <v>144</v>
      </c>
      <c r="E1495" s="232" t="s">
        <v>1</v>
      </c>
      <c r="F1495" s="233" t="s">
        <v>1899</v>
      </c>
      <c r="G1495" s="230"/>
      <c r="H1495" s="234">
        <v>368</v>
      </c>
      <c r="I1495" s="235"/>
      <c r="J1495" s="230"/>
      <c r="K1495" s="230"/>
      <c r="L1495" s="236"/>
      <c r="M1495" s="237"/>
      <c r="N1495" s="238"/>
      <c r="O1495" s="238"/>
      <c r="P1495" s="238"/>
      <c r="Q1495" s="238"/>
      <c r="R1495" s="238"/>
      <c r="S1495" s="238"/>
      <c r="T1495" s="239"/>
      <c r="AT1495" s="240" t="s">
        <v>144</v>
      </c>
      <c r="AU1495" s="240" t="s">
        <v>84</v>
      </c>
      <c r="AV1495" s="12" t="s">
        <v>84</v>
      </c>
      <c r="AW1495" s="12" t="s">
        <v>146</v>
      </c>
      <c r="AX1495" s="12" t="s">
        <v>78</v>
      </c>
      <c r="AY1495" s="240" t="s">
        <v>135</v>
      </c>
    </row>
    <row r="1496" s="12" customFormat="1">
      <c r="B1496" s="229"/>
      <c r="C1496" s="230"/>
      <c r="D1496" s="231" t="s">
        <v>144</v>
      </c>
      <c r="E1496" s="232" t="s">
        <v>1</v>
      </c>
      <c r="F1496" s="233" t="s">
        <v>1906</v>
      </c>
      <c r="G1496" s="230"/>
      <c r="H1496" s="234">
        <v>231.84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AT1496" s="240" t="s">
        <v>144</v>
      </c>
      <c r="AU1496" s="240" t="s">
        <v>84</v>
      </c>
      <c r="AV1496" s="12" t="s">
        <v>84</v>
      </c>
      <c r="AW1496" s="12" t="s">
        <v>146</v>
      </c>
      <c r="AX1496" s="12" t="s">
        <v>78</v>
      </c>
      <c r="AY1496" s="240" t="s">
        <v>135</v>
      </c>
    </row>
    <row r="1497" s="12" customFormat="1">
      <c r="B1497" s="229"/>
      <c r="C1497" s="230"/>
      <c r="D1497" s="231" t="s">
        <v>144</v>
      </c>
      <c r="E1497" s="232" t="s">
        <v>1</v>
      </c>
      <c r="F1497" s="233" t="s">
        <v>1901</v>
      </c>
      <c r="G1497" s="230"/>
      <c r="H1497" s="234">
        <v>339.12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144</v>
      </c>
      <c r="AU1497" s="240" t="s">
        <v>84</v>
      </c>
      <c r="AV1497" s="12" t="s">
        <v>84</v>
      </c>
      <c r="AW1497" s="12" t="s">
        <v>146</v>
      </c>
      <c r="AX1497" s="12" t="s">
        <v>78</v>
      </c>
      <c r="AY1497" s="240" t="s">
        <v>135</v>
      </c>
    </row>
    <row r="1498" s="12" customFormat="1">
      <c r="B1498" s="229"/>
      <c r="C1498" s="230"/>
      <c r="D1498" s="231" t="s">
        <v>144</v>
      </c>
      <c r="E1498" s="232" t="s">
        <v>1</v>
      </c>
      <c r="F1498" s="233" t="s">
        <v>1907</v>
      </c>
      <c r="G1498" s="230"/>
      <c r="H1498" s="234">
        <v>144.72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AT1498" s="240" t="s">
        <v>144</v>
      </c>
      <c r="AU1498" s="240" t="s">
        <v>84</v>
      </c>
      <c r="AV1498" s="12" t="s">
        <v>84</v>
      </c>
      <c r="AW1498" s="12" t="s">
        <v>146</v>
      </c>
      <c r="AX1498" s="12" t="s">
        <v>78</v>
      </c>
      <c r="AY1498" s="240" t="s">
        <v>135</v>
      </c>
    </row>
    <row r="1499" s="13" customFormat="1">
      <c r="B1499" s="241"/>
      <c r="C1499" s="242"/>
      <c r="D1499" s="231" t="s">
        <v>144</v>
      </c>
      <c r="E1499" s="243" t="s">
        <v>1</v>
      </c>
      <c r="F1499" s="244" t="s">
        <v>149</v>
      </c>
      <c r="G1499" s="242"/>
      <c r="H1499" s="245">
        <v>1083.6800000000001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AT1499" s="251" t="s">
        <v>144</v>
      </c>
      <c r="AU1499" s="251" t="s">
        <v>84</v>
      </c>
      <c r="AV1499" s="13" t="s">
        <v>142</v>
      </c>
      <c r="AW1499" s="13" t="s">
        <v>146</v>
      </c>
      <c r="AX1499" s="13" t="s">
        <v>21</v>
      </c>
      <c r="AY1499" s="251" t="s">
        <v>135</v>
      </c>
    </row>
    <row r="1500" s="1" customFormat="1" ht="36" customHeight="1">
      <c r="B1500" s="37"/>
      <c r="C1500" s="216" t="s">
        <v>1908</v>
      </c>
      <c r="D1500" s="216" t="s">
        <v>137</v>
      </c>
      <c r="E1500" s="217" t="s">
        <v>1909</v>
      </c>
      <c r="F1500" s="218" t="s">
        <v>1910</v>
      </c>
      <c r="G1500" s="219" t="s">
        <v>140</v>
      </c>
      <c r="H1500" s="220">
        <v>1083.6800000000001</v>
      </c>
      <c r="I1500" s="221"/>
      <c r="J1500" s="222">
        <f>ROUND(I1500*H1500,2)</f>
        <v>0</v>
      </c>
      <c r="K1500" s="218" t="s">
        <v>141</v>
      </c>
      <c r="L1500" s="42"/>
      <c r="M1500" s="223" t="s">
        <v>1</v>
      </c>
      <c r="N1500" s="224" t="s">
        <v>44</v>
      </c>
      <c r="O1500" s="85"/>
      <c r="P1500" s="225">
        <f>O1500*H1500</f>
        <v>0</v>
      </c>
      <c r="Q1500" s="225">
        <v>0</v>
      </c>
      <c r="R1500" s="225">
        <f>Q1500*H1500</f>
        <v>0</v>
      </c>
      <c r="S1500" s="225">
        <v>0</v>
      </c>
      <c r="T1500" s="226">
        <f>S1500*H1500</f>
        <v>0</v>
      </c>
      <c r="AR1500" s="227" t="s">
        <v>227</v>
      </c>
      <c r="AT1500" s="227" t="s">
        <v>137</v>
      </c>
      <c r="AU1500" s="227" t="s">
        <v>84</v>
      </c>
      <c r="AY1500" s="16" t="s">
        <v>135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6" t="s">
        <v>84</v>
      </c>
      <c r="BK1500" s="228">
        <f>ROUND(I1500*H1500,2)</f>
        <v>0</v>
      </c>
      <c r="BL1500" s="16" t="s">
        <v>227</v>
      </c>
      <c r="BM1500" s="227" t="s">
        <v>1911</v>
      </c>
    </row>
    <row r="1501" s="12" customFormat="1">
      <c r="B1501" s="229"/>
      <c r="C1501" s="230"/>
      <c r="D1501" s="231" t="s">
        <v>144</v>
      </c>
      <c r="E1501" s="232" t="s">
        <v>1</v>
      </c>
      <c r="F1501" s="233" t="s">
        <v>1899</v>
      </c>
      <c r="G1501" s="230"/>
      <c r="H1501" s="234">
        <v>368</v>
      </c>
      <c r="I1501" s="235"/>
      <c r="J1501" s="230"/>
      <c r="K1501" s="230"/>
      <c r="L1501" s="236"/>
      <c r="M1501" s="237"/>
      <c r="N1501" s="238"/>
      <c r="O1501" s="238"/>
      <c r="P1501" s="238"/>
      <c r="Q1501" s="238"/>
      <c r="R1501" s="238"/>
      <c r="S1501" s="238"/>
      <c r="T1501" s="239"/>
      <c r="AT1501" s="240" t="s">
        <v>144</v>
      </c>
      <c r="AU1501" s="240" t="s">
        <v>84</v>
      </c>
      <c r="AV1501" s="12" t="s">
        <v>84</v>
      </c>
      <c r="AW1501" s="12" t="s">
        <v>146</v>
      </c>
      <c r="AX1501" s="12" t="s">
        <v>78</v>
      </c>
      <c r="AY1501" s="240" t="s">
        <v>135</v>
      </c>
    </row>
    <row r="1502" s="12" customFormat="1">
      <c r="B1502" s="229"/>
      <c r="C1502" s="230"/>
      <c r="D1502" s="231" t="s">
        <v>144</v>
      </c>
      <c r="E1502" s="232" t="s">
        <v>1</v>
      </c>
      <c r="F1502" s="233" t="s">
        <v>1906</v>
      </c>
      <c r="G1502" s="230"/>
      <c r="H1502" s="234">
        <v>231.84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AT1502" s="240" t="s">
        <v>144</v>
      </c>
      <c r="AU1502" s="240" t="s">
        <v>84</v>
      </c>
      <c r="AV1502" s="12" t="s">
        <v>84</v>
      </c>
      <c r="AW1502" s="12" t="s">
        <v>146</v>
      </c>
      <c r="AX1502" s="12" t="s">
        <v>78</v>
      </c>
      <c r="AY1502" s="240" t="s">
        <v>135</v>
      </c>
    </row>
    <row r="1503" s="12" customFormat="1">
      <c r="B1503" s="229"/>
      <c r="C1503" s="230"/>
      <c r="D1503" s="231" t="s">
        <v>144</v>
      </c>
      <c r="E1503" s="232" t="s">
        <v>1</v>
      </c>
      <c r="F1503" s="233" t="s">
        <v>1901</v>
      </c>
      <c r="G1503" s="230"/>
      <c r="H1503" s="234">
        <v>339.12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AT1503" s="240" t="s">
        <v>144</v>
      </c>
      <c r="AU1503" s="240" t="s">
        <v>84</v>
      </c>
      <c r="AV1503" s="12" t="s">
        <v>84</v>
      </c>
      <c r="AW1503" s="12" t="s">
        <v>146</v>
      </c>
      <c r="AX1503" s="12" t="s">
        <v>78</v>
      </c>
      <c r="AY1503" s="240" t="s">
        <v>135</v>
      </c>
    </row>
    <row r="1504" s="12" customFormat="1">
      <c r="B1504" s="229"/>
      <c r="C1504" s="230"/>
      <c r="D1504" s="231" t="s">
        <v>144</v>
      </c>
      <c r="E1504" s="232" t="s">
        <v>1</v>
      </c>
      <c r="F1504" s="233" t="s">
        <v>1907</v>
      </c>
      <c r="G1504" s="230"/>
      <c r="H1504" s="234">
        <v>144.72</v>
      </c>
      <c r="I1504" s="235"/>
      <c r="J1504" s="230"/>
      <c r="K1504" s="230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144</v>
      </c>
      <c r="AU1504" s="240" t="s">
        <v>84</v>
      </c>
      <c r="AV1504" s="12" t="s">
        <v>84</v>
      </c>
      <c r="AW1504" s="12" t="s">
        <v>146</v>
      </c>
      <c r="AX1504" s="12" t="s">
        <v>78</v>
      </c>
      <c r="AY1504" s="240" t="s">
        <v>135</v>
      </c>
    </row>
    <row r="1505" s="13" customFormat="1">
      <c r="B1505" s="241"/>
      <c r="C1505" s="242"/>
      <c r="D1505" s="231" t="s">
        <v>144</v>
      </c>
      <c r="E1505" s="243" t="s">
        <v>1</v>
      </c>
      <c r="F1505" s="244" t="s">
        <v>149</v>
      </c>
      <c r="G1505" s="242"/>
      <c r="H1505" s="245">
        <v>1083.6800000000001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AT1505" s="251" t="s">
        <v>144</v>
      </c>
      <c r="AU1505" s="251" t="s">
        <v>84</v>
      </c>
      <c r="AV1505" s="13" t="s">
        <v>142</v>
      </c>
      <c r="AW1505" s="13" t="s">
        <v>146</v>
      </c>
      <c r="AX1505" s="13" t="s">
        <v>21</v>
      </c>
      <c r="AY1505" s="251" t="s">
        <v>135</v>
      </c>
    </row>
    <row r="1506" s="1" customFormat="1" ht="24" customHeight="1">
      <c r="B1506" s="37"/>
      <c r="C1506" s="216" t="s">
        <v>1912</v>
      </c>
      <c r="D1506" s="216" t="s">
        <v>137</v>
      </c>
      <c r="E1506" s="217" t="s">
        <v>1913</v>
      </c>
      <c r="F1506" s="218" t="s">
        <v>1914</v>
      </c>
      <c r="G1506" s="219" t="s">
        <v>140</v>
      </c>
      <c r="H1506" s="220">
        <v>1083.6800000000001</v>
      </c>
      <c r="I1506" s="221"/>
      <c r="J1506" s="222">
        <f>ROUND(I1506*H1506,2)</f>
        <v>0</v>
      </c>
      <c r="K1506" s="218" t="s">
        <v>141</v>
      </c>
      <c r="L1506" s="42"/>
      <c r="M1506" s="223" t="s">
        <v>1</v>
      </c>
      <c r="N1506" s="224" t="s">
        <v>44</v>
      </c>
      <c r="O1506" s="85"/>
      <c r="P1506" s="225">
        <f>O1506*H1506</f>
        <v>0</v>
      </c>
      <c r="Q1506" s="225">
        <v>0.00035</v>
      </c>
      <c r="R1506" s="225">
        <f>Q1506*H1506</f>
        <v>0.37928800000000001</v>
      </c>
      <c r="S1506" s="225">
        <v>0</v>
      </c>
      <c r="T1506" s="226">
        <f>S1506*H1506</f>
        <v>0</v>
      </c>
      <c r="AR1506" s="227" t="s">
        <v>227</v>
      </c>
      <c r="AT1506" s="227" t="s">
        <v>137</v>
      </c>
      <c r="AU1506" s="227" t="s">
        <v>84</v>
      </c>
      <c r="AY1506" s="16" t="s">
        <v>135</v>
      </c>
      <c r="BE1506" s="228">
        <f>IF(N1506="základní",J1506,0)</f>
        <v>0</v>
      </c>
      <c r="BF1506" s="228">
        <f>IF(N1506="snížená",J1506,0)</f>
        <v>0</v>
      </c>
      <c r="BG1506" s="228">
        <f>IF(N1506="zákl. přenesená",J1506,0)</f>
        <v>0</v>
      </c>
      <c r="BH1506" s="228">
        <f>IF(N1506="sníž. přenesená",J1506,0)</f>
        <v>0</v>
      </c>
      <c r="BI1506" s="228">
        <f>IF(N1506="nulová",J1506,0)</f>
        <v>0</v>
      </c>
      <c r="BJ1506" s="16" t="s">
        <v>84</v>
      </c>
      <c r="BK1506" s="228">
        <f>ROUND(I1506*H1506,2)</f>
        <v>0</v>
      </c>
      <c r="BL1506" s="16" t="s">
        <v>227</v>
      </c>
      <c r="BM1506" s="227" t="s">
        <v>1915</v>
      </c>
    </row>
    <row r="1507" s="12" customFormat="1">
      <c r="B1507" s="229"/>
      <c r="C1507" s="230"/>
      <c r="D1507" s="231" t="s">
        <v>144</v>
      </c>
      <c r="E1507" s="232" t="s">
        <v>1</v>
      </c>
      <c r="F1507" s="233" t="s">
        <v>1899</v>
      </c>
      <c r="G1507" s="230"/>
      <c r="H1507" s="234">
        <v>368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AT1507" s="240" t="s">
        <v>144</v>
      </c>
      <c r="AU1507" s="240" t="s">
        <v>84</v>
      </c>
      <c r="AV1507" s="12" t="s">
        <v>84</v>
      </c>
      <c r="AW1507" s="12" t="s">
        <v>146</v>
      </c>
      <c r="AX1507" s="12" t="s">
        <v>78</v>
      </c>
      <c r="AY1507" s="240" t="s">
        <v>135</v>
      </c>
    </row>
    <row r="1508" s="12" customFormat="1">
      <c r="B1508" s="229"/>
      <c r="C1508" s="230"/>
      <c r="D1508" s="231" t="s">
        <v>144</v>
      </c>
      <c r="E1508" s="232" t="s">
        <v>1</v>
      </c>
      <c r="F1508" s="233" t="s">
        <v>1906</v>
      </c>
      <c r="G1508" s="230"/>
      <c r="H1508" s="234">
        <v>231.84</v>
      </c>
      <c r="I1508" s="235"/>
      <c r="J1508" s="230"/>
      <c r="K1508" s="230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144</v>
      </c>
      <c r="AU1508" s="240" t="s">
        <v>84</v>
      </c>
      <c r="AV1508" s="12" t="s">
        <v>84</v>
      </c>
      <c r="AW1508" s="12" t="s">
        <v>146</v>
      </c>
      <c r="AX1508" s="12" t="s">
        <v>78</v>
      </c>
      <c r="AY1508" s="240" t="s">
        <v>135</v>
      </c>
    </row>
    <row r="1509" s="12" customFormat="1">
      <c r="B1509" s="229"/>
      <c r="C1509" s="230"/>
      <c r="D1509" s="231" t="s">
        <v>144</v>
      </c>
      <c r="E1509" s="232" t="s">
        <v>1</v>
      </c>
      <c r="F1509" s="233" t="s">
        <v>1901</v>
      </c>
      <c r="G1509" s="230"/>
      <c r="H1509" s="234">
        <v>339.12</v>
      </c>
      <c r="I1509" s="235"/>
      <c r="J1509" s="230"/>
      <c r="K1509" s="230"/>
      <c r="L1509" s="236"/>
      <c r="M1509" s="237"/>
      <c r="N1509" s="238"/>
      <c r="O1509" s="238"/>
      <c r="P1509" s="238"/>
      <c r="Q1509" s="238"/>
      <c r="R1509" s="238"/>
      <c r="S1509" s="238"/>
      <c r="T1509" s="239"/>
      <c r="AT1509" s="240" t="s">
        <v>144</v>
      </c>
      <c r="AU1509" s="240" t="s">
        <v>84</v>
      </c>
      <c r="AV1509" s="12" t="s">
        <v>84</v>
      </c>
      <c r="AW1509" s="12" t="s">
        <v>146</v>
      </c>
      <c r="AX1509" s="12" t="s">
        <v>78</v>
      </c>
      <c r="AY1509" s="240" t="s">
        <v>135</v>
      </c>
    </row>
    <row r="1510" s="12" customFormat="1">
      <c r="B1510" s="229"/>
      <c r="C1510" s="230"/>
      <c r="D1510" s="231" t="s">
        <v>144</v>
      </c>
      <c r="E1510" s="232" t="s">
        <v>1</v>
      </c>
      <c r="F1510" s="233" t="s">
        <v>1907</v>
      </c>
      <c r="G1510" s="230"/>
      <c r="H1510" s="234">
        <v>144.72</v>
      </c>
      <c r="I1510" s="235"/>
      <c r="J1510" s="230"/>
      <c r="K1510" s="230"/>
      <c r="L1510" s="236"/>
      <c r="M1510" s="237"/>
      <c r="N1510" s="238"/>
      <c r="O1510" s="238"/>
      <c r="P1510" s="238"/>
      <c r="Q1510" s="238"/>
      <c r="R1510" s="238"/>
      <c r="S1510" s="238"/>
      <c r="T1510" s="239"/>
      <c r="AT1510" s="240" t="s">
        <v>144</v>
      </c>
      <c r="AU1510" s="240" t="s">
        <v>84</v>
      </c>
      <c r="AV1510" s="12" t="s">
        <v>84</v>
      </c>
      <c r="AW1510" s="12" t="s">
        <v>146</v>
      </c>
      <c r="AX1510" s="12" t="s">
        <v>78</v>
      </c>
      <c r="AY1510" s="240" t="s">
        <v>135</v>
      </c>
    </row>
    <row r="1511" s="13" customFormat="1">
      <c r="B1511" s="241"/>
      <c r="C1511" s="242"/>
      <c r="D1511" s="231" t="s">
        <v>144</v>
      </c>
      <c r="E1511" s="243" t="s">
        <v>1</v>
      </c>
      <c r="F1511" s="244" t="s">
        <v>149</v>
      </c>
      <c r="G1511" s="242"/>
      <c r="H1511" s="245">
        <v>1083.6800000000001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AT1511" s="251" t="s">
        <v>144</v>
      </c>
      <c r="AU1511" s="251" t="s">
        <v>84</v>
      </c>
      <c r="AV1511" s="13" t="s">
        <v>142</v>
      </c>
      <c r="AW1511" s="13" t="s">
        <v>146</v>
      </c>
      <c r="AX1511" s="13" t="s">
        <v>21</v>
      </c>
      <c r="AY1511" s="251" t="s">
        <v>135</v>
      </c>
    </row>
    <row r="1512" s="1" customFormat="1" ht="24" customHeight="1">
      <c r="B1512" s="37"/>
      <c r="C1512" s="216" t="s">
        <v>1916</v>
      </c>
      <c r="D1512" s="216" t="s">
        <v>137</v>
      </c>
      <c r="E1512" s="217" t="s">
        <v>1917</v>
      </c>
      <c r="F1512" s="218" t="s">
        <v>1918</v>
      </c>
      <c r="G1512" s="219" t="s">
        <v>140</v>
      </c>
      <c r="H1512" s="220">
        <v>1083.6800000000001</v>
      </c>
      <c r="I1512" s="221"/>
      <c r="J1512" s="222">
        <f>ROUND(I1512*H1512,2)</f>
        <v>0</v>
      </c>
      <c r="K1512" s="218" t="s">
        <v>1</v>
      </c>
      <c r="L1512" s="42"/>
      <c r="M1512" s="223" t="s">
        <v>1</v>
      </c>
      <c r="N1512" s="224" t="s">
        <v>44</v>
      </c>
      <c r="O1512" s="85"/>
      <c r="P1512" s="225">
        <f>O1512*H1512</f>
        <v>0</v>
      </c>
      <c r="Q1512" s="225">
        <v>0.00014999999999999999</v>
      </c>
      <c r="R1512" s="225">
        <f>Q1512*H1512</f>
        <v>0.162552</v>
      </c>
      <c r="S1512" s="225">
        <v>0</v>
      </c>
      <c r="T1512" s="226">
        <f>S1512*H1512</f>
        <v>0</v>
      </c>
      <c r="AR1512" s="227" t="s">
        <v>227</v>
      </c>
      <c r="AT1512" s="227" t="s">
        <v>137</v>
      </c>
      <c r="AU1512" s="227" t="s">
        <v>84</v>
      </c>
      <c r="AY1512" s="16" t="s">
        <v>135</v>
      </c>
      <c r="BE1512" s="228">
        <f>IF(N1512="základní",J1512,0)</f>
        <v>0</v>
      </c>
      <c r="BF1512" s="228">
        <f>IF(N1512="snížená",J1512,0)</f>
        <v>0</v>
      </c>
      <c r="BG1512" s="228">
        <f>IF(N1512="zákl. přenesená",J1512,0)</f>
        <v>0</v>
      </c>
      <c r="BH1512" s="228">
        <f>IF(N1512="sníž. přenesená",J1512,0)</f>
        <v>0</v>
      </c>
      <c r="BI1512" s="228">
        <f>IF(N1512="nulová",J1512,0)</f>
        <v>0</v>
      </c>
      <c r="BJ1512" s="16" t="s">
        <v>84</v>
      </c>
      <c r="BK1512" s="228">
        <f>ROUND(I1512*H1512,2)</f>
        <v>0</v>
      </c>
      <c r="BL1512" s="16" t="s">
        <v>227</v>
      </c>
      <c r="BM1512" s="227" t="s">
        <v>1919</v>
      </c>
    </row>
    <row r="1513" s="12" customFormat="1">
      <c r="B1513" s="229"/>
      <c r="C1513" s="230"/>
      <c r="D1513" s="231" t="s">
        <v>144</v>
      </c>
      <c r="E1513" s="232" t="s">
        <v>1</v>
      </c>
      <c r="F1513" s="233" t="s">
        <v>1899</v>
      </c>
      <c r="G1513" s="230"/>
      <c r="H1513" s="234">
        <v>368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AT1513" s="240" t="s">
        <v>144</v>
      </c>
      <c r="AU1513" s="240" t="s">
        <v>84</v>
      </c>
      <c r="AV1513" s="12" t="s">
        <v>84</v>
      </c>
      <c r="AW1513" s="12" t="s">
        <v>146</v>
      </c>
      <c r="AX1513" s="12" t="s">
        <v>78</v>
      </c>
      <c r="AY1513" s="240" t="s">
        <v>135</v>
      </c>
    </row>
    <row r="1514" s="12" customFormat="1">
      <c r="B1514" s="229"/>
      <c r="C1514" s="230"/>
      <c r="D1514" s="231" t="s">
        <v>144</v>
      </c>
      <c r="E1514" s="232" t="s">
        <v>1</v>
      </c>
      <c r="F1514" s="233" t="s">
        <v>1906</v>
      </c>
      <c r="G1514" s="230"/>
      <c r="H1514" s="234">
        <v>231.84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144</v>
      </c>
      <c r="AU1514" s="240" t="s">
        <v>84</v>
      </c>
      <c r="AV1514" s="12" t="s">
        <v>84</v>
      </c>
      <c r="AW1514" s="12" t="s">
        <v>146</v>
      </c>
      <c r="AX1514" s="12" t="s">
        <v>78</v>
      </c>
      <c r="AY1514" s="240" t="s">
        <v>135</v>
      </c>
    </row>
    <row r="1515" s="12" customFormat="1">
      <c r="B1515" s="229"/>
      <c r="C1515" s="230"/>
      <c r="D1515" s="231" t="s">
        <v>144</v>
      </c>
      <c r="E1515" s="232" t="s">
        <v>1</v>
      </c>
      <c r="F1515" s="233" t="s">
        <v>1901</v>
      </c>
      <c r="G1515" s="230"/>
      <c r="H1515" s="234">
        <v>339.12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AT1515" s="240" t="s">
        <v>144</v>
      </c>
      <c r="AU1515" s="240" t="s">
        <v>84</v>
      </c>
      <c r="AV1515" s="12" t="s">
        <v>84</v>
      </c>
      <c r="AW1515" s="12" t="s">
        <v>146</v>
      </c>
      <c r="AX1515" s="12" t="s">
        <v>78</v>
      </c>
      <c r="AY1515" s="240" t="s">
        <v>135</v>
      </c>
    </row>
    <row r="1516" s="12" customFormat="1">
      <c r="B1516" s="229"/>
      <c r="C1516" s="230"/>
      <c r="D1516" s="231" t="s">
        <v>144</v>
      </c>
      <c r="E1516" s="232" t="s">
        <v>1</v>
      </c>
      <c r="F1516" s="233" t="s">
        <v>1907</v>
      </c>
      <c r="G1516" s="230"/>
      <c r="H1516" s="234">
        <v>144.72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AT1516" s="240" t="s">
        <v>144</v>
      </c>
      <c r="AU1516" s="240" t="s">
        <v>84</v>
      </c>
      <c r="AV1516" s="12" t="s">
        <v>84</v>
      </c>
      <c r="AW1516" s="12" t="s">
        <v>146</v>
      </c>
      <c r="AX1516" s="12" t="s">
        <v>78</v>
      </c>
      <c r="AY1516" s="240" t="s">
        <v>135</v>
      </c>
    </row>
    <row r="1517" s="13" customFormat="1">
      <c r="B1517" s="241"/>
      <c r="C1517" s="242"/>
      <c r="D1517" s="231" t="s">
        <v>144</v>
      </c>
      <c r="E1517" s="243" t="s">
        <v>1</v>
      </c>
      <c r="F1517" s="244" t="s">
        <v>149</v>
      </c>
      <c r="G1517" s="242"/>
      <c r="H1517" s="245">
        <v>1083.6800000000001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AT1517" s="251" t="s">
        <v>144</v>
      </c>
      <c r="AU1517" s="251" t="s">
        <v>84</v>
      </c>
      <c r="AV1517" s="13" t="s">
        <v>142</v>
      </c>
      <c r="AW1517" s="13" t="s">
        <v>146</v>
      </c>
      <c r="AX1517" s="13" t="s">
        <v>21</v>
      </c>
      <c r="AY1517" s="251" t="s">
        <v>135</v>
      </c>
    </row>
    <row r="1518" s="1" customFormat="1" ht="24" customHeight="1">
      <c r="B1518" s="37"/>
      <c r="C1518" s="216" t="s">
        <v>1920</v>
      </c>
      <c r="D1518" s="216" t="s">
        <v>137</v>
      </c>
      <c r="E1518" s="217" t="s">
        <v>1921</v>
      </c>
      <c r="F1518" s="218" t="s">
        <v>1922</v>
      </c>
      <c r="G1518" s="219" t="s">
        <v>140</v>
      </c>
      <c r="H1518" s="220">
        <v>1799.3599999999999</v>
      </c>
      <c r="I1518" s="221"/>
      <c r="J1518" s="222">
        <f>ROUND(I1518*H1518,2)</f>
        <v>0</v>
      </c>
      <c r="K1518" s="218" t="s">
        <v>1</v>
      </c>
      <c r="L1518" s="42"/>
      <c r="M1518" s="223" t="s">
        <v>1</v>
      </c>
      <c r="N1518" s="224" t="s">
        <v>44</v>
      </c>
      <c r="O1518" s="85"/>
      <c r="P1518" s="225">
        <f>O1518*H1518</f>
        <v>0</v>
      </c>
      <c r="Q1518" s="225">
        <v>0.00012</v>
      </c>
      <c r="R1518" s="225">
        <f>Q1518*H1518</f>
        <v>0.21592319999999998</v>
      </c>
      <c r="S1518" s="225">
        <v>0</v>
      </c>
      <c r="T1518" s="226">
        <f>S1518*H1518</f>
        <v>0</v>
      </c>
      <c r="AR1518" s="227" t="s">
        <v>227</v>
      </c>
      <c r="AT1518" s="227" t="s">
        <v>137</v>
      </c>
      <c r="AU1518" s="227" t="s">
        <v>84</v>
      </c>
      <c r="AY1518" s="16" t="s">
        <v>135</v>
      </c>
      <c r="BE1518" s="228">
        <f>IF(N1518="základní",J1518,0)</f>
        <v>0</v>
      </c>
      <c r="BF1518" s="228">
        <f>IF(N1518="snížená",J1518,0)</f>
        <v>0</v>
      </c>
      <c r="BG1518" s="228">
        <f>IF(N1518="zákl. přenesená",J1518,0)</f>
        <v>0</v>
      </c>
      <c r="BH1518" s="228">
        <f>IF(N1518="sníž. přenesená",J1518,0)</f>
        <v>0</v>
      </c>
      <c r="BI1518" s="228">
        <f>IF(N1518="nulová",J1518,0)</f>
        <v>0</v>
      </c>
      <c r="BJ1518" s="16" t="s">
        <v>84</v>
      </c>
      <c r="BK1518" s="228">
        <f>ROUND(I1518*H1518,2)</f>
        <v>0</v>
      </c>
      <c r="BL1518" s="16" t="s">
        <v>227</v>
      </c>
      <c r="BM1518" s="227" t="s">
        <v>1923</v>
      </c>
    </row>
    <row r="1519" s="12" customFormat="1">
      <c r="B1519" s="229"/>
      <c r="C1519" s="230"/>
      <c r="D1519" s="231" t="s">
        <v>144</v>
      </c>
      <c r="E1519" s="232" t="s">
        <v>1</v>
      </c>
      <c r="F1519" s="233" t="s">
        <v>1899</v>
      </c>
      <c r="G1519" s="230"/>
      <c r="H1519" s="234">
        <v>368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AT1519" s="240" t="s">
        <v>144</v>
      </c>
      <c r="AU1519" s="240" t="s">
        <v>84</v>
      </c>
      <c r="AV1519" s="12" t="s">
        <v>84</v>
      </c>
      <c r="AW1519" s="12" t="s">
        <v>146</v>
      </c>
      <c r="AX1519" s="12" t="s">
        <v>78</v>
      </c>
      <c r="AY1519" s="240" t="s">
        <v>135</v>
      </c>
    </row>
    <row r="1520" s="12" customFormat="1">
      <c r="B1520" s="229"/>
      <c r="C1520" s="230"/>
      <c r="D1520" s="231" t="s">
        <v>144</v>
      </c>
      <c r="E1520" s="232" t="s">
        <v>1</v>
      </c>
      <c r="F1520" s="233" t="s">
        <v>1924</v>
      </c>
      <c r="G1520" s="230"/>
      <c r="H1520" s="234">
        <v>463.68000000000001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144</v>
      </c>
      <c r="AU1520" s="240" t="s">
        <v>84</v>
      </c>
      <c r="AV1520" s="12" t="s">
        <v>84</v>
      </c>
      <c r="AW1520" s="12" t="s">
        <v>146</v>
      </c>
      <c r="AX1520" s="12" t="s">
        <v>78</v>
      </c>
      <c r="AY1520" s="240" t="s">
        <v>135</v>
      </c>
    </row>
    <row r="1521" s="12" customFormat="1">
      <c r="B1521" s="229"/>
      <c r="C1521" s="230"/>
      <c r="D1521" s="231" t="s">
        <v>144</v>
      </c>
      <c r="E1521" s="232" t="s">
        <v>1</v>
      </c>
      <c r="F1521" s="233" t="s">
        <v>1925</v>
      </c>
      <c r="G1521" s="230"/>
      <c r="H1521" s="234">
        <v>678.24000000000001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AT1521" s="240" t="s">
        <v>144</v>
      </c>
      <c r="AU1521" s="240" t="s">
        <v>84</v>
      </c>
      <c r="AV1521" s="12" t="s">
        <v>84</v>
      </c>
      <c r="AW1521" s="12" t="s">
        <v>146</v>
      </c>
      <c r="AX1521" s="12" t="s">
        <v>78</v>
      </c>
      <c r="AY1521" s="240" t="s">
        <v>135</v>
      </c>
    </row>
    <row r="1522" s="12" customFormat="1">
      <c r="B1522" s="229"/>
      <c r="C1522" s="230"/>
      <c r="D1522" s="231" t="s">
        <v>144</v>
      </c>
      <c r="E1522" s="232" t="s">
        <v>1</v>
      </c>
      <c r="F1522" s="233" t="s">
        <v>1926</v>
      </c>
      <c r="G1522" s="230"/>
      <c r="H1522" s="234">
        <v>289.44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AT1522" s="240" t="s">
        <v>144</v>
      </c>
      <c r="AU1522" s="240" t="s">
        <v>84</v>
      </c>
      <c r="AV1522" s="12" t="s">
        <v>84</v>
      </c>
      <c r="AW1522" s="12" t="s">
        <v>146</v>
      </c>
      <c r="AX1522" s="12" t="s">
        <v>78</v>
      </c>
      <c r="AY1522" s="240" t="s">
        <v>135</v>
      </c>
    </row>
    <row r="1523" s="13" customFormat="1">
      <c r="B1523" s="241"/>
      <c r="C1523" s="242"/>
      <c r="D1523" s="231" t="s">
        <v>144</v>
      </c>
      <c r="E1523" s="243" t="s">
        <v>1</v>
      </c>
      <c r="F1523" s="244" t="s">
        <v>149</v>
      </c>
      <c r="G1523" s="242"/>
      <c r="H1523" s="245">
        <v>1799.3599999999999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AT1523" s="251" t="s">
        <v>144</v>
      </c>
      <c r="AU1523" s="251" t="s">
        <v>84</v>
      </c>
      <c r="AV1523" s="13" t="s">
        <v>142</v>
      </c>
      <c r="AW1523" s="13" t="s">
        <v>146</v>
      </c>
      <c r="AX1523" s="13" t="s">
        <v>21</v>
      </c>
      <c r="AY1523" s="251" t="s">
        <v>135</v>
      </c>
    </row>
    <row r="1524" s="1" customFormat="1" ht="24" customHeight="1">
      <c r="B1524" s="37"/>
      <c r="C1524" s="216" t="s">
        <v>1927</v>
      </c>
      <c r="D1524" s="216" t="s">
        <v>137</v>
      </c>
      <c r="E1524" s="217" t="s">
        <v>1928</v>
      </c>
      <c r="F1524" s="218" t="s">
        <v>1929</v>
      </c>
      <c r="G1524" s="219" t="s">
        <v>140</v>
      </c>
      <c r="H1524" s="220">
        <v>327.88900000000001</v>
      </c>
      <c r="I1524" s="221"/>
      <c r="J1524" s="222">
        <f>ROUND(I1524*H1524,2)</f>
        <v>0</v>
      </c>
      <c r="K1524" s="218" t="s">
        <v>1</v>
      </c>
      <c r="L1524" s="42"/>
      <c r="M1524" s="223" t="s">
        <v>1</v>
      </c>
      <c r="N1524" s="224" t="s">
        <v>44</v>
      </c>
      <c r="O1524" s="85"/>
      <c r="P1524" s="225">
        <f>O1524*H1524</f>
        <v>0</v>
      </c>
      <c r="Q1524" s="225">
        <v>0.00011</v>
      </c>
      <c r="R1524" s="225">
        <f>Q1524*H1524</f>
        <v>0.036067790000000002</v>
      </c>
      <c r="S1524" s="225">
        <v>0</v>
      </c>
      <c r="T1524" s="226">
        <f>S1524*H1524</f>
        <v>0</v>
      </c>
      <c r="AR1524" s="227" t="s">
        <v>227</v>
      </c>
      <c r="AT1524" s="227" t="s">
        <v>137</v>
      </c>
      <c r="AU1524" s="227" t="s">
        <v>84</v>
      </c>
      <c r="AY1524" s="16" t="s">
        <v>135</v>
      </c>
      <c r="BE1524" s="228">
        <f>IF(N1524="základní",J1524,0)</f>
        <v>0</v>
      </c>
      <c r="BF1524" s="228">
        <f>IF(N1524="snížená",J1524,0)</f>
        <v>0</v>
      </c>
      <c r="BG1524" s="228">
        <f>IF(N1524="zákl. přenesená",J1524,0)</f>
        <v>0</v>
      </c>
      <c r="BH1524" s="228">
        <f>IF(N1524="sníž. přenesená",J1524,0)</f>
        <v>0</v>
      </c>
      <c r="BI1524" s="228">
        <f>IF(N1524="nulová",J1524,0)</f>
        <v>0</v>
      </c>
      <c r="BJ1524" s="16" t="s">
        <v>84</v>
      </c>
      <c r="BK1524" s="228">
        <f>ROUND(I1524*H1524,2)</f>
        <v>0</v>
      </c>
      <c r="BL1524" s="16" t="s">
        <v>227</v>
      </c>
      <c r="BM1524" s="227" t="s">
        <v>1930</v>
      </c>
    </row>
    <row r="1525" s="14" customFormat="1">
      <c r="B1525" s="252"/>
      <c r="C1525" s="253"/>
      <c r="D1525" s="231" t="s">
        <v>144</v>
      </c>
      <c r="E1525" s="254" t="s">
        <v>1</v>
      </c>
      <c r="F1525" s="255" t="s">
        <v>1581</v>
      </c>
      <c r="G1525" s="253"/>
      <c r="H1525" s="254" t="s">
        <v>1</v>
      </c>
      <c r="I1525" s="256"/>
      <c r="J1525" s="253"/>
      <c r="K1525" s="253"/>
      <c r="L1525" s="257"/>
      <c r="M1525" s="258"/>
      <c r="N1525" s="259"/>
      <c r="O1525" s="259"/>
      <c r="P1525" s="259"/>
      <c r="Q1525" s="259"/>
      <c r="R1525" s="259"/>
      <c r="S1525" s="259"/>
      <c r="T1525" s="260"/>
      <c r="AT1525" s="261" t="s">
        <v>144</v>
      </c>
      <c r="AU1525" s="261" t="s">
        <v>84</v>
      </c>
      <c r="AV1525" s="14" t="s">
        <v>21</v>
      </c>
      <c r="AW1525" s="14" t="s">
        <v>146</v>
      </c>
      <c r="AX1525" s="14" t="s">
        <v>78</v>
      </c>
      <c r="AY1525" s="261" t="s">
        <v>135</v>
      </c>
    </row>
    <row r="1526" s="12" customFormat="1">
      <c r="B1526" s="229"/>
      <c r="C1526" s="230"/>
      <c r="D1526" s="231" t="s">
        <v>144</v>
      </c>
      <c r="E1526" s="232" t="s">
        <v>1</v>
      </c>
      <c r="F1526" s="233" t="s">
        <v>1931</v>
      </c>
      <c r="G1526" s="230"/>
      <c r="H1526" s="234">
        <v>28.210000000000001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AT1526" s="240" t="s">
        <v>144</v>
      </c>
      <c r="AU1526" s="240" t="s">
        <v>84</v>
      </c>
      <c r="AV1526" s="12" t="s">
        <v>84</v>
      </c>
      <c r="AW1526" s="12" t="s">
        <v>146</v>
      </c>
      <c r="AX1526" s="12" t="s">
        <v>78</v>
      </c>
      <c r="AY1526" s="240" t="s">
        <v>135</v>
      </c>
    </row>
    <row r="1527" s="12" customFormat="1">
      <c r="B1527" s="229"/>
      <c r="C1527" s="230"/>
      <c r="D1527" s="231" t="s">
        <v>144</v>
      </c>
      <c r="E1527" s="232" t="s">
        <v>1</v>
      </c>
      <c r="F1527" s="233" t="s">
        <v>1932</v>
      </c>
      <c r="G1527" s="230"/>
      <c r="H1527" s="234">
        <v>19.829999999999998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AT1527" s="240" t="s">
        <v>144</v>
      </c>
      <c r="AU1527" s="240" t="s">
        <v>84</v>
      </c>
      <c r="AV1527" s="12" t="s">
        <v>84</v>
      </c>
      <c r="AW1527" s="12" t="s">
        <v>146</v>
      </c>
      <c r="AX1527" s="12" t="s">
        <v>78</v>
      </c>
      <c r="AY1527" s="240" t="s">
        <v>135</v>
      </c>
    </row>
    <row r="1528" s="12" customFormat="1">
      <c r="B1528" s="229"/>
      <c r="C1528" s="230"/>
      <c r="D1528" s="231" t="s">
        <v>144</v>
      </c>
      <c r="E1528" s="232" t="s">
        <v>1</v>
      </c>
      <c r="F1528" s="233" t="s">
        <v>1933</v>
      </c>
      <c r="G1528" s="230"/>
      <c r="H1528" s="234">
        <v>23.9282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AT1528" s="240" t="s">
        <v>144</v>
      </c>
      <c r="AU1528" s="240" t="s">
        <v>84</v>
      </c>
      <c r="AV1528" s="12" t="s">
        <v>84</v>
      </c>
      <c r="AW1528" s="12" t="s">
        <v>146</v>
      </c>
      <c r="AX1528" s="12" t="s">
        <v>78</v>
      </c>
      <c r="AY1528" s="240" t="s">
        <v>135</v>
      </c>
    </row>
    <row r="1529" s="12" customFormat="1">
      <c r="B1529" s="229"/>
      <c r="C1529" s="230"/>
      <c r="D1529" s="231" t="s">
        <v>144</v>
      </c>
      <c r="E1529" s="232" t="s">
        <v>1</v>
      </c>
      <c r="F1529" s="233" t="s">
        <v>1934</v>
      </c>
      <c r="G1529" s="230"/>
      <c r="H1529" s="234">
        <v>4.8607199999999997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144</v>
      </c>
      <c r="AU1529" s="240" t="s">
        <v>84</v>
      </c>
      <c r="AV1529" s="12" t="s">
        <v>84</v>
      </c>
      <c r="AW1529" s="12" t="s">
        <v>146</v>
      </c>
      <c r="AX1529" s="12" t="s">
        <v>78</v>
      </c>
      <c r="AY1529" s="240" t="s">
        <v>135</v>
      </c>
    </row>
    <row r="1530" s="12" customFormat="1">
      <c r="B1530" s="229"/>
      <c r="C1530" s="230"/>
      <c r="D1530" s="231" t="s">
        <v>144</v>
      </c>
      <c r="E1530" s="232" t="s">
        <v>1</v>
      </c>
      <c r="F1530" s="233" t="s">
        <v>1935</v>
      </c>
      <c r="G1530" s="230"/>
      <c r="H1530" s="234">
        <v>25.773119999999999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AT1530" s="240" t="s">
        <v>144</v>
      </c>
      <c r="AU1530" s="240" t="s">
        <v>84</v>
      </c>
      <c r="AV1530" s="12" t="s">
        <v>84</v>
      </c>
      <c r="AW1530" s="12" t="s">
        <v>146</v>
      </c>
      <c r="AX1530" s="12" t="s">
        <v>78</v>
      </c>
      <c r="AY1530" s="240" t="s">
        <v>135</v>
      </c>
    </row>
    <row r="1531" s="12" customFormat="1">
      <c r="B1531" s="229"/>
      <c r="C1531" s="230"/>
      <c r="D1531" s="231" t="s">
        <v>144</v>
      </c>
      <c r="E1531" s="232" t="s">
        <v>1</v>
      </c>
      <c r="F1531" s="233" t="s">
        <v>1936</v>
      </c>
      <c r="G1531" s="230"/>
      <c r="H1531" s="234">
        <v>6.0288000000000004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144</v>
      </c>
      <c r="AU1531" s="240" t="s">
        <v>84</v>
      </c>
      <c r="AV1531" s="12" t="s">
        <v>84</v>
      </c>
      <c r="AW1531" s="12" t="s">
        <v>146</v>
      </c>
      <c r="AX1531" s="12" t="s">
        <v>78</v>
      </c>
      <c r="AY1531" s="240" t="s">
        <v>135</v>
      </c>
    </row>
    <row r="1532" s="12" customFormat="1">
      <c r="B1532" s="229"/>
      <c r="C1532" s="230"/>
      <c r="D1532" s="231" t="s">
        <v>144</v>
      </c>
      <c r="E1532" s="232" t="s">
        <v>1</v>
      </c>
      <c r="F1532" s="233" t="s">
        <v>1937</v>
      </c>
      <c r="G1532" s="230"/>
      <c r="H1532" s="234">
        <v>28.423999999999999</v>
      </c>
      <c r="I1532" s="235"/>
      <c r="J1532" s="230"/>
      <c r="K1532" s="230"/>
      <c r="L1532" s="236"/>
      <c r="M1532" s="237"/>
      <c r="N1532" s="238"/>
      <c r="O1532" s="238"/>
      <c r="P1532" s="238"/>
      <c r="Q1532" s="238"/>
      <c r="R1532" s="238"/>
      <c r="S1532" s="238"/>
      <c r="T1532" s="239"/>
      <c r="AT1532" s="240" t="s">
        <v>144</v>
      </c>
      <c r="AU1532" s="240" t="s">
        <v>84</v>
      </c>
      <c r="AV1532" s="12" t="s">
        <v>84</v>
      </c>
      <c r="AW1532" s="12" t="s">
        <v>146</v>
      </c>
      <c r="AX1532" s="12" t="s">
        <v>78</v>
      </c>
      <c r="AY1532" s="240" t="s">
        <v>135</v>
      </c>
    </row>
    <row r="1533" s="12" customFormat="1">
      <c r="B1533" s="229"/>
      <c r="C1533" s="230"/>
      <c r="D1533" s="231" t="s">
        <v>144</v>
      </c>
      <c r="E1533" s="232" t="s">
        <v>1</v>
      </c>
      <c r="F1533" s="233" t="s">
        <v>1938</v>
      </c>
      <c r="G1533" s="230"/>
      <c r="H1533" s="234">
        <v>16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AT1533" s="240" t="s">
        <v>144</v>
      </c>
      <c r="AU1533" s="240" t="s">
        <v>84</v>
      </c>
      <c r="AV1533" s="12" t="s">
        <v>84</v>
      </c>
      <c r="AW1533" s="12" t="s">
        <v>146</v>
      </c>
      <c r="AX1533" s="12" t="s">
        <v>78</v>
      </c>
      <c r="AY1533" s="240" t="s">
        <v>135</v>
      </c>
    </row>
    <row r="1534" s="14" customFormat="1">
      <c r="B1534" s="252"/>
      <c r="C1534" s="253"/>
      <c r="D1534" s="231" t="s">
        <v>144</v>
      </c>
      <c r="E1534" s="254" t="s">
        <v>1</v>
      </c>
      <c r="F1534" s="255" t="s">
        <v>1585</v>
      </c>
      <c r="G1534" s="253"/>
      <c r="H1534" s="254" t="s">
        <v>1</v>
      </c>
      <c r="I1534" s="256"/>
      <c r="J1534" s="253"/>
      <c r="K1534" s="253"/>
      <c r="L1534" s="257"/>
      <c r="M1534" s="258"/>
      <c r="N1534" s="259"/>
      <c r="O1534" s="259"/>
      <c r="P1534" s="259"/>
      <c r="Q1534" s="259"/>
      <c r="R1534" s="259"/>
      <c r="S1534" s="259"/>
      <c r="T1534" s="260"/>
      <c r="AT1534" s="261" t="s">
        <v>144</v>
      </c>
      <c r="AU1534" s="261" t="s">
        <v>84</v>
      </c>
      <c r="AV1534" s="14" t="s">
        <v>21</v>
      </c>
      <c r="AW1534" s="14" t="s">
        <v>146</v>
      </c>
      <c r="AX1534" s="14" t="s">
        <v>78</v>
      </c>
      <c r="AY1534" s="261" t="s">
        <v>135</v>
      </c>
    </row>
    <row r="1535" s="12" customFormat="1">
      <c r="B1535" s="229"/>
      <c r="C1535" s="230"/>
      <c r="D1535" s="231" t="s">
        <v>144</v>
      </c>
      <c r="E1535" s="232" t="s">
        <v>1</v>
      </c>
      <c r="F1535" s="233" t="s">
        <v>1939</v>
      </c>
      <c r="G1535" s="230"/>
      <c r="H1535" s="234">
        <v>32.240000000000002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144</v>
      </c>
      <c r="AU1535" s="240" t="s">
        <v>84</v>
      </c>
      <c r="AV1535" s="12" t="s">
        <v>84</v>
      </c>
      <c r="AW1535" s="12" t="s">
        <v>146</v>
      </c>
      <c r="AX1535" s="12" t="s">
        <v>78</v>
      </c>
      <c r="AY1535" s="240" t="s">
        <v>135</v>
      </c>
    </row>
    <row r="1536" s="12" customFormat="1">
      <c r="B1536" s="229"/>
      <c r="C1536" s="230"/>
      <c r="D1536" s="231" t="s">
        <v>144</v>
      </c>
      <c r="E1536" s="232" t="s">
        <v>1</v>
      </c>
      <c r="F1536" s="233" t="s">
        <v>1940</v>
      </c>
      <c r="G1536" s="230"/>
      <c r="H1536" s="234">
        <v>26.440000000000001</v>
      </c>
      <c r="I1536" s="235"/>
      <c r="J1536" s="230"/>
      <c r="K1536" s="230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144</v>
      </c>
      <c r="AU1536" s="240" t="s">
        <v>84</v>
      </c>
      <c r="AV1536" s="12" t="s">
        <v>84</v>
      </c>
      <c r="AW1536" s="12" t="s">
        <v>146</v>
      </c>
      <c r="AX1536" s="12" t="s">
        <v>78</v>
      </c>
      <c r="AY1536" s="240" t="s">
        <v>135</v>
      </c>
    </row>
    <row r="1537" s="12" customFormat="1">
      <c r="B1537" s="229"/>
      <c r="C1537" s="230"/>
      <c r="D1537" s="231" t="s">
        <v>144</v>
      </c>
      <c r="E1537" s="232" t="s">
        <v>1</v>
      </c>
      <c r="F1537" s="233" t="s">
        <v>1941</v>
      </c>
      <c r="G1537" s="230"/>
      <c r="H1537" s="234">
        <v>29.084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144</v>
      </c>
      <c r="AU1537" s="240" t="s">
        <v>84</v>
      </c>
      <c r="AV1537" s="12" t="s">
        <v>84</v>
      </c>
      <c r="AW1537" s="12" t="s">
        <v>146</v>
      </c>
      <c r="AX1537" s="12" t="s">
        <v>78</v>
      </c>
      <c r="AY1537" s="240" t="s">
        <v>135</v>
      </c>
    </row>
    <row r="1538" s="12" customFormat="1">
      <c r="B1538" s="229"/>
      <c r="C1538" s="230"/>
      <c r="D1538" s="231" t="s">
        <v>144</v>
      </c>
      <c r="E1538" s="232" t="s">
        <v>1</v>
      </c>
      <c r="F1538" s="233" t="s">
        <v>1934</v>
      </c>
      <c r="G1538" s="230"/>
      <c r="H1538" s="234">
        <v>4.8607199999999997</v>
      </c>
      <c r="I1538" s="235"/>
      <c r="J1538" s="230"/>
      <c r="K1538" s="230"/>
      <c r="L1538" s="236"/>
      <c r="M1538" s="237"/>
      <c r="N1538" s="238"/>
      <c r="O1538" s="238"/>
      <c r="P1538" s="238"/>
      <c r="Q1538" s="238"/>
      <c r="R1538" s="238"/>
      <c r="S1538" s="238"/>
      <c r="T1538" s="239"/>
      <c r="AT1538" s="240" t="s">
        <v>144</v>
      </c>
      <c r="AU1538" s="240" t="s">
        <v>84</v>
      </c>
      <c r="AV1538" s="12" t="s">
        <v>84</v>
      </c>
      <c r="AW1538" s="12" t="s">
        <v>146</v>
      </c>
      <c r="AX1538" s="12" t="s">
        <v>78</v>
      </c>
      <c r="AY1538" s="240" t="s">
        <v>135</v>
      </c>
    </row>
    <row r="1539" s="12" customFormat="1">
      <c r="B1539" s="229"/>
      <c r="C1539" s="230"/>
      <c r="D1539" s="231" t="s">
        <v>144</v>
      </c>
      <c r="E1539" s="232" t="s">
        <v>1</v>
      </c>
      <c r="F1539" s="233" t="s">
        <v>1942</v>
      </c>
      <c r="G1539" s="230"/>
      <c r="H1539" s="234">
        <v>25.773119999999999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144</v>
      </c>
      <c r="AU1539" s="240" t="s">
        <v>84</v>
      </c>
      <c r="AV1539" s="12" t="s">
        <v>84</v>
      </c>
      <c r="AW1539" s="12" t="s">
        <v>146</v>
      </c>
      <c r="AX1539" s="12" t="s">
        <v>78</v>
      </c>
      <c r="AY1539" s="240" t="s">
        <v>135</v>
      </c>
    </row>
    <row r="1540" s="12" customFormat="1">
      <c r="B1540" s="229"/>
      <c r="C1540" s="230"/>
      <c r="D1540" s="231" t="s">
        <v>144</v>
      </c>
      <c r="E1540" s="232" t="s">
        <v>1</v>
      </c>
      <c r="F1540" s="233" t="s">
        <v>1943</v>
      </c>
      <c r="G1540" s="230"/>
      <c r="H1540" s="234">
        <v>6.0288000000000004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AT1540" s="240" t="s">
        <v>144</v>
      </c>
      <c r="AU1540" s="240" t="s">
        <v>84</v>
      </c>
      <c r="AV1540" s="12" t="s">
        <v>84</v>
      </c>
      <c r="AW1540" s="12" t="s">
        <v>146</v>
      </c>
      <c r="AX1540" s="12" t="s">
        <v>78</v>
      </c>
      <c r="AY1540" s="240" t="s">
        <v>135</v>
      </c>
    </row>
    <row r="1541" s="12" customFormat="1">
      <c r="B1541" s="229"/>
      <c r="C1541" s="230"/>
      <c r="D1541" s="231" t="s">
        <v>144</v>
      </c>
      <c r="E1541" s="232" t="s">
        <v>1</v>
      </c>
      <c r="F1541" s="233" t="s">
        <v>1944</v>
      </c>
      <c r="G1541" s="230"/>
      <c r="H1541" s="234">
        <v>34.408000000000001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AT1541" s="240" t="s">
        <v>144</v>
      </c>
      <c r="AU1541" s="240" t="s">
        <v>84</v>
      </c>
      <c r="AV1541" s="12" t="s">
        <v>84</v>
      </c>
      <c r="AW1541" s="12" t="s">
        <v>146</v>
      </c>
      <c r="AX1541" s="12" t="s">
        <v>78</v>
      </c>
      <c r="AY1541" s="240" t="s">
        <v>135</v>
      </c>
    </row>
    <row r="1542" s="12" customFormat="1">
      <c r="B1542" s="229"/>
      <c r="C1542" s="230"/>
      <c r="D1542" s="231" t="s">
        <v>144</v>
      </c>
      <c r="E1542" s="232" t="s">
        <v>1</v>
      </c>
      <c r="F1542" s="233" t="s">
        <v>1938</v>
      </c>
      <c r="G1542" s="230"/>
      <c r="H1542" s="234">
        <v>16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144</v>
      </c>
      <c r="AU1542" s="240" t="s">
        <v>84</v>
      </c>
      <c r="AV1542" s="12" t="s">
        <v>84</v>
      </c>
      <c r="AW1542" s="12" t="s">
        <v>146</v>
      </c>
      <c r="AX1542" s="12" t="s">
        <v>78</v>
      </c>
      <c r="AY1542" s="240" t="s">
        <v>135</v>
      </c>
    </row>
    <row r="1543" s="13" customFormat="1">
      <c r="B1543" s="241"/>
      <c r="C1543" s="242"/>
      <c r="D1543" s="231" t="s">
        <v>144</v>
      </c>
      <c r="E1543" s="243" t="s">
        <v>1</v>
      </c>
      <c r="F1543" s="244" t="s">
        <v>149</v>
      </c>
      <c r="G1543" s="242"/>
      <c r="H1543" s="245">
        <v>327.88947999999999</v>
      </c>
      <c r="I1543" s="246"/>
      <c r="J1543" s="242"/>
      <c r="K1543" s="242"/>
      <c r="L1543" s="247"/>
      <c r="M1543" s="248"/>
      <c r="N1543" s="249"/>
      <c r="O1543" s="249"/>
      <c r="P1543" s="249"/>
      <c r="Q1543" s="249"/>
      <c r="R1543" s="249"/>
      <c r="S1543" s="249"/>
      <c r="T1543" s="250"/>
      <c r="AT1543" s="251" t="s">
        <v>144</v>
      </c>
      <c r="AU1543" s="251" t="s">
        <v>84</v>
      </c>
      <c r="AV1543" s="13" t="s">
        <v>142</v>
      </c>
      <c r="AW1543" s="13" t="s">
        <v>146</v>
      </c>
      <c r="AX1543" s="13" t="s">
        <v>21</v>
      </c>
      <c r="AY1543" s="251" t="s">
        <v>135</v>
      </c>
    </row>
    <row r="1544" s="1" customFormat="1" ht="24" customHeight="1">
      <c r="B1544" s="37"/>
      <c r="C1544" s="216" t="s">
        <v>1945</v>
      </c>
      <c r="D1544" s="216" t="s">
        <v>137</v>
      </c>
      <c r="E1544" s="217" t="s">
        <v>1946</v>
      </c>
      <c r="F1544" s="218" t="s">
        <v>1929</v>
      </c>
      <c r="G1544" s="219" t="s">
        <v>140</v>
      </c>
      <c r="H1544" s="220">
        <v>213.12700000000001</v>
      </c>
      <c r="I1544" s="221"/>
      <c r="J1544" s="222">
        <f>ROUND(I1544*H1544,2)</f>
        <v>0</v>
      </c>
      <c r="K1544" s="218" t="s">
        <v>1</v>
      </c>
      <c r="L1544" s="42"/>
      <c r="M1544" s="223" t="s">
        <v>1</v>
      </c>
      <c r="N1544" s="224" t="s">
        <v>44</v>
      </c>
      <c r="O1544" s="85"/>
      <c r="P1544" s="225">
        <f>O1544*H1544</f>
        <v>0</v>
      </c>
      <c r="Q1544" s="225">
        <v>0.00011</v>
      </c>
      <c r="R1544" s="225">
        <f>Q1544*H1544</f>
        <v>0.023443970000000001</v>
      </c>
      <c r="S1544" s="225">
        <v>0</v>
      </c>
      <c r="T1544" s="226">
        <f>S1544*H1544</f>
        <v>0</v>
      </c>
      <c r="AR1544" s="227" t="s">
        <v>227</v>
      </c>
      <c r="AT1544" s="227" t="s">
        <v>137</v>
      </c>
      <c r="AU1544" s="227" t="s">
        <v>84</v>
      </c>
      <c r="AY1544" s="16" t="s">
        <v>135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16" t="s">
        <v>84</v>
      </c>
      <c r="BK1544" s="228">
        <f>ROUND(I1544*H1544,2)</f>
        <v>0</v>
      </c>
      <c r="BL1544" s="16" t="s">
        <v>227</v>
      </c>
      <c r="BM1544" s="227" t="s">
        <v>1947</v>
      </c>
    </row>
    <row r="1545" s="12" customFormat="1">
      <c r="B1545" s="229"/>
      <c r="C1545" s="230"/>
      <c r="D1545" s="231" t="s">
        <v>144</v>
      </c>
      <c r="E1545" s="232" t="s">
        <v>1</v>
      </c>
      <c r="F1545" s="233" t="s">
        <v>1948</v>
      </c>
      <c r="G1545" s="230"/>
      <c r="H1545" s="234">
        <v>201.82650000000001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AT1545" s="240" t="s">
        <v>144</v>
      </c>
      <c r="AU1545" s="240" t="s">
        <v>84</v>
      </c>
      <c r="AV1545" s="12" t="s">
        <v>84</v>
      </c>
      <c r="AW1545" s="12" t="s">
        <v>146</v>
      </c>
      <c r="AX1545" s="12" t="s">
        <v>78</v>
      </c>
      <c r="AY1545" s="240" t="s">
        <v>135</v>
      </c>
    </row>
    <row r="1546" s="12" customFormat="1">
      <c r="B1546" s="229"/>
      <c r="C1546" s="230"/>
      <c r="D1546" s="231" t="s">
        <v>144</v>
      </c>
      <c r="E1546" s="232" t="s">
        <v>1</v>
      </c>
      <c r="F1546" s="233" t="s">
        <v>1949</v>
      </c>
      <c r="G1546" s="230"/>
      <c r="H1546" s="234">
        <v>1.8200000000000001</v>
      </c>
      <c r="I1546" s="235"/>
      <c r="J1546" s="230"/>
      <c r="K1546" s="230"/>
      <c r="L1546" s="236"/>
      <c r="M1546" s="237"/>
      <c r="N1546" s="238"/>
      <c r="O1546" s="238"/>
      <c r="P1546" s="238"/>
      <c r="Q1546" s="238"/>
      <c r="R1546" s="238"/>
      <c r="S1546" s="238"/>
      <c r="T1546" s="239"/>
      <c r="AT1546" s="240" t="s">
        <v>144</v>
      </c>
      <c r="AU1546" s="240" t="s">
        <v>84</v>
      </c>
      <c r="AV1546" s="12" t="s">
        <v>84</v>
      </c>
      <c r="AW1546" s="12" t="s">
        <v>146</v>
      </c>
      <c r="AX1546" s="12" t="s">
        <v>78</v>
      </c>
      <c r="AY1546" s="240" t="s">
        <v>135</v>
      </c>
    </row>
    <row r="1547" s="12" customFormat="1">
      <c r="B1547" s="229"/>
      <c r="C1547" s="230"/>
      <c r="D1547" s="231" t="s">
        <v>144</v>
      </c>
      <c r="E1547" s="232" t="s">
        <v>1</v>
      </c>
      <c r="F1547" s="233" t="s">
        <v>1950</v>
      </c>
      <c r="G1547" s="230"/>
      <c r="H1547" s="234">
        <v>4.4800000000000004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AT1547" s="240" t="s">
        <v>144</v>
      </c>
      <c r="AU1547" s="240" t="s">
        <v>84</v>
      </c>
      <c r="AV1547" s="12" t="s">
        <v>84</v>
      </c>
      <c r="AW1547" s="12" t="s">
        <v>146</v>
      </c>
      <c r="AX1547" s="12" t="s">
        <v>78</v>
      </c>
      <c r="AY1547" s="240" t="s">
        <v>135</v>
      </c>
    </row>
    <row r="1548" s="12" customFormat="1">
      <c r="B1548" s="229"/>
      <c r="C1548" s="230"/>
      <c r="D1548" s="231" t="s">
        <v>144</v>
      </c>
      <c r="E1548" s="232" t="s">
        <v>1</v>
      </c>
      <c r="F1548" s="233" t="s">
        <v>1951</v>
      </c>
      <c r="G1548" s="230"/>
      <c r="H1548" s="234">
        <v>5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144</v>
      </c>
      <c r="AU1548" s="240" t="s">
        <v>84</v>
      </c>
      <c r="AV1548" s="12" t="s">
        <v>84</v>
      </c>
      <c r="AW1548" s="12" t="s">
        <v>146</v>
      </c>
      <c r="AX1548" s="12" t="s">
        <v>78</v>
      </c>
      <c r="AY1548" s="240" t="s">
        <v>135</v>
      </c>
    </row>
    <row r="1549" s="13" customFormat="1">
      <c r="B1549" s="241"/>
      <c r="C1549" s="242"/>
      <c r="D1549" s="231" t="s">
        <v>144</v>
      </c>
      <c r="E1549" s="243" t="s">
        <v>1</v>
      </c>
      <c r="F1549" s="244" t="s">
        <v>149</v>
      </c>
      <c r="G1549" s="242"/>
      <c r="H1549" s="245">
        <v>213.12649999999999</v>
      </c>
      <c r="I1549" s="246"/>
      <c r="J1549" s="242"/>
      <c r="K1549" s="242"/>
      <c r="L1549" s="247"/>
      <c r="M1549" s="248"/>
      <c r="N1549" s="249"/>
      <c r="O1549" s="249"/>
      <c r="P1549" s="249"/>
      <c r="Q1549" s="249"/>
      <c r="R1549" s="249"/>
      <c r="S1549" s="249"/>
      <c r="T1549" s="250"/>
      <c r="AT1549" s="251" t="s">
        <v>144</v>
      </c>
      <c r="AU1549" s="251" t="s">
        <v>84</v>
      </c>
      <c r="AV1549" s="13" t="s">
        <v>142</v>
      </c>
      <c r="AW1549" s="13" t="s">
        <v>146</v>
      </c>
      <c r="AX1549" s="13" t="s">
        <v>21</v>
      </c>
      <c r="AY1549" s="251" t="s">
        <v>135</v>
      </c>
    </row>
    <row r="1550" s="1" customFormat="1" ht="24" customHeight="1">
      <c r="B1550" s="37"/>
      <c r="C1550" s="216" t="s">
        <v>1952</v>
      </c>
      <c r="D1550" s="216" t="s">
        <v>137</v>
      </c>
      <c r="E1550" s="217" t="s">
        <v>1953</v>
      </c>
      <c r="F1550" s="218" t="s">
        <v>1954</v>
      </c>
      <c r="G1550" s="219" t="s">
        <v>140</v>
      </c>
      <c r="H1550" s="220">
        <v>327.88900000000001</v>
      </c>
      <c r="I1550" s="221"/>
      <c r="J1550" s="222">
        <f>ROUND(I1550*H1550,2)</f>
        <v>0</v>
      </c>
      <c r="K1550" s="218" t="s">
        <v>1</v>
      </c>
      <c r="L1550" s="42"/>
      <c r="M1550" s="223" t="s">
        <v>1</v>
      </c>
      <c r="N1550" s="224" t="s">
        <v>44</v>
      </c>
      <c r="O1550" s="85"/>
      <c r="P1550" s="225">
        <f>O1550*H1550</f>
        <v>0</v>
      </c>
      <c r="Q1550" s="225">
        <v>0</v>
      </c>
      <c r="R1550" s="225">
        <f>Q1550*H1550</f>
        <v>0</v>
      </c>
      <c r="S1550" s="225">
        <v>0</v>
      </c>
      <c r="T1550" s="226">
        <f>S1550*H1550</f>
        <v>0</v>
      </c>
      <c r="AR1550" s="227" t="s">
        <v>227</v>
      </c>
      <c r="AT1550" s="227" t="s">
        <v>137</v>
      </c>
      <c r="AU1550" s="227" t="s">
        <v>84</v>
      </c>
      <c r="AY1550" s="16" t="s">
        <v>135</v>
      </c>
      <c r="BE1550" s="228">
        <f>IF(N1550="základní",J1550,0)</f>
        <v>0</v>
      </c>
      <c r="BF1550" s="228">
        <f>IF(N1550="snížená",J1550,0)</f>
        <v>0</v>
      </c>
      <c r="BG1550" s="228">
        <f>IF(N1550="zákl. přenesená",J1550,0)</f>
        <v>0</v>
      </c>
      <c r="BH1550" s="228">
        <f>IF(N1550="sníž. přenesená",J1550,0)</f>
        <v>0</v>
      </c>
      <c r="BI1550" s="228">
        <f>IF(N1550="nulová",J1550,0)</f>
        <v>0</v>
      </c>
      <c r="BJ1550" s="16" t="s">
        <v>84</v>
      </c>
      <c r="BK1550" s="228">
        <f>ROUND(I1550*H1550,2)</f>
        <v>0</v>
      </c>
      <c r="BL1550" s="16" t="s">
        <v>227</v>
      </c>
      <c r="BM1550" s="227" t="s">
        <v>1955</v>
      </c>
    </row>
    <row r="1551" s="14" customFormat="1">
      <c r="B1551" s="252"/>
      <c r="C1551" s="253"/>
      <c r="D1551" s="231" t="s">
        <v>144</v>
      </c>
      <c r="E1551" s="254" t="s">
        <v>1</v>
      </c>
      <c r="F1551" s="255" t="s">
        <v>1581</v>
      </c>
      <c r="G1551" s="253"/>
      <c r="H1551" s="254" t="s">
        <v>1</v>
      </c>
      <c r="I1551" s="256"/>
      <c r="J1551" s="253"/>
      <c r="K1551" s="253"/>
      <c r="L1551" s="257"/>
      <c r="M1551" s="258"/>
      <c r="N1551" s="259"/>
      <c r="O1551" s="259"/>
      <c r="P1551" s="259"/>
      <c r="Q1551" s="259"/>
      <c r="R1551" s="259"/>
      <c r="S1551" s="259"/>
      <c r="T1551" s="260"/>
      <c r="AT1551" s="261" t="s">
        <v>144</v>
      </c>
      <c r="AU1551" s="261" t="s">
        <v>84</v>
      </c>
      <c r="AV1551" s="14" t="s">
        <v>21</v>
      </c>
      <c r="AW1551" s="14" t="s">
        <v>146</v>
      </c>
      <c r="AX1551" s="14" t="s">
        <v>78</v>
      </c>
      <c r="AY1551" s="261" t="s">
        <v>135</v>
      </c>
    </row>
    <row r="1552" s="12" customFormat="1">
      <c r="B1552" s="229"/>
      <c r="C1552" s="230"/>
      <c r="D1552" s="231" t="s">
        <v>144</v>
      </c>
      <c r="E1552" s="232" t="s">
        <v>1</v>
      </c>
      <c r="F1552" s="233" t="s">
        <v>1931</v>
      </c>
      <c r="G1552" s="230"/>
      <c r="H1552" s="234">
        <v>28.210000000000001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AT1552" s="240" t="s">
        <v>144</v>
      </c>
      <c r="AU1552" s="240" t="s">
        <v>84</v>
      </c>
      <c r="AV1552" s="12" t="s">
        <v>84</v>
      </c>
      <c r="AW1552" s="12" t="s">
        <v>146</v>
      </c>
      <c r="AX1552" s="12" t="s">
        <v>78</v>
      </c>
      <c r="AY1552" s="240" t="s">
        <v>135</v>
      </c>
    </row>
    <row r="1553" s="12" customFormat="1">
      <c r="B1553" s="229"/>
      <c r="C1553" s="230"/>
      <c r="D1553" s="231" t="s">
        <v>144</v>
      </c>
      <c r="E1553" s="232" t="s">
        <v>1</v>
      </c>
      <c r="F1553" s="233" t="s">
        <v>1932</v>
      </c>
      <c r="G1553" s="230"/>
      <c r="H1553" s="234">
        <v>19.829999999999998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AT1553" s="240" t="s">
        <v>144</v>
      </c>
      <c r="AU1553" s="240" t="s">
        <v>84</v>
      </c>
      <c r="AV1553" s="12" t="s">
        <v>84</v>
      </c>
      <c r="AW1553" s="12" t="s">
        <v>146</v>
      </c>
      <c r="AX1553" s="12" t="s">
        <v>78</v>
      </c>
      <c r="AY1553" s="240" t="s">
        <v>135</v>
      </c>
    </row>
    <row r="1554" s="12" customFormat="1">
      <c r="B1554" s="229"/>
      <c r="C1554" s="230"/>
      <c r="D1554" s="231" t="s">
        <v>144</v>
      </c>
      <c r="E1554" s="232" t="s">
        <v>1</v>
      </c>
      <c r="F1554" s="233" t="s">
        <v>1933</v>
      </c>
      <c r="G1554" s="230"/>
      <c r="H1554" s="234">
        <v>23.9282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144</v>
      </c>
      <c r="AU1554" s="240" t="s">
        <v>84</v>
      </c>
      <c r="AV1554" s="12" t="s">
        <v>84</v>
      </c>
      <c r="AW1554" s="12" t="s">
        <v>146</v>
      </c>
      <c r="AX1554" s="12" t="s">
        <v>78</v>
      </c>
      <c r="AY1554" s="240" t="s">
        <v>135</v>
      </c>
    </row>
    <row r="1555" s="12" customFormat="1">
      <c r="B1555" s="229"/>
      <c r="C1555" s="230"/>
      <c r="D1555" s="231" t="s">
        <v>144</v>
      </c>
      <c r="E1555" s="232" t="s">
        <v>1</v>
      </c>
      <c r="F1555" s="233" t="s">
        <v>1934</v>
      </c>
      <c r="G1555" s="230"/>
      <c r="H1555" s="234">
        <v>4.8607199999999997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AT1555" s="240" t="s">
        <v>144</v>
      </c>
      <c r="AU1555" s="240" t="s">
        <v>84</v>
      </c>
      <c r="AV1555" s="12" t="s">
        <v>84</v>
      </c>
      <c r="AW1555" s="12" t="s">
        <v>146</v>
      </c>
      <c r="AX1555" s="12" t="s">
        <v>78</v>
      </c>
      <c r="AY1555" s="240" t="s">
        <v>135</v>
      </c>
    </row>
    <row r="1556" s="12" customFormat="1">
      <c r="B1556" s="229"/>
      <c r="C1556" s="230"/>
      <c r="D1556" s="231" t="s">
        <v>144</v>
      </c>
      <c r="E1556" s="232" t="s">
        <v>1</v>
      </c>
      <c r="F1556" s="233" t="s">
        <v>1935</v>
      </c>
      <c r="G1556" s="230"/>
      <c r="H1556" s="234">
        <v>25.773119999999999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AT1556" s="240" t="s">
        <v>144</v>
      </c>
      <c r="AU1556" s="240" t="s">
        <v>84</v>
      </c>
      <c r="AV1556" s="12" t="s">
        <v>84</v>
      </c>
      <c r="AW1556" s="12" t="s">
        <v>146</v>
      </c>
      <c r="AX1556" s="12" t="s">
        <v>78</v>
      </c>
      <c r="AY1556" s="240" t="s">
        <v>135</v>
      </c>
    </row>
    <row r="1557" s="12" customFormat="1">
      <c r="B1557" s="229"/>
      <c r="C1557" s="230"/>
      <c r="D1557" s="231" t="s">
        <v>144</v>
      </c>
      <c r="E1557" s="232" t="s">
        <v>1</v>
      </c>
      <c r="F1557" s="233" t="s">
        <v>1936</v>
      </c>
      <c r="G1557" s="230"/>
      <c r="H1557" s="234">
        <v>6.0288000000000004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AT1557" s="240" t="s">
        <v>144</v>
      </c>
      <c r="AU1557" s="240" t="s">
        <v>84</v>
      </c>
      <c r="AV1557" s="12" t="s">
        <v>84</v>
      </c>
      <c r="AW1557" s="12" t="s">
        <v>146</v>
      </c>
      <c r="AX1557" s="12" t="s">
        <v>78</v>
      </c>
      <c r="AY1557" s="240" t="s">
        <v>135</v>
      </c>
    </row>
    <row r="1558" s="12" customFormat="1">
      <c r="B1558" s="229"/>
      <c r="C1558" s="230"/>
      <c r="D1558" s="231" t="s">
        <v>144</v>
      </c>
      <c r="E1558" s="232" t="s">
        <v>1</v>
      </c>
      <c r="F1558" s="233" t="s">
        <v>1937</v>
      </c>
      <c r="G1558" s="230"/>
      <c r="H1558" s="234">
        <v>28.423999999999999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AT1558" s="240" t="s">
        <v>144</v>
      </c>
      <c r="AU1558" s="240" t="s">
        <v>84</v>
      </c>
      <c r="AV1558" s="12" t="s">
        <v>84</v>
      </c>
      <c r="AW1558" s="12" t="s">
        <v>146</v>
      </c>
      <c r="AX1558" s="12" t="s">
        <v>78</v>
      </c>
      <c r="AY1558" s="240" t="s">
        <v>135</v>
      </c>
    </row>
    <row r="1559" s="12" customFormat="1">
      <c r="B1559" s="229"/>
      <c r="C1559" s="230"/>
      <c r="D1559" s="231" t="s">
        <v>144</v>
      </c>
      <c r="E1559" s="232" t="s">
        <v>1</v>
      </c>
      <c r="F1559" s="233" t="s">
        <v>1938</v>
      </c>
      <c r="G1559" s="230"/>
      <c r="H1559" s="234">
        <v>16</v>
      </c>
      <c r="I1559" s="235"/>
      <c r="J1559" s="230"/>
      <c r="K1559" s="230"/>
      <c r="L1559" s="236"/>
      <c r="M1559" s="237"/>
      <c r="N1559" s="238"/>
      <c r="O1559" s="238"/>
      <c r="P1559" s="238"/>
      <c r="Q1559" s="238"/>
      <c r="R1559" s="238"/>
      <c r="S1559" s="238"/>
      <c r="T1559" s="239"/>
      <c r="AT1559" s="240" t="s">
        <v>144</v>
      </c>
      <c r="AU1559" s="240" t="s">
        <v>84</v>
      </c>
      <c r="AV1559" s="12" t="s">
        <v>84</v>
      </c>
      <c r="AW1559" s="12" t="s">
        <v>146</v>
      </c>
      <c r="AX1559" s="12" t="s">
        <v>78</v>
      </c>
      <c r="AY1559" s="240" t="s">
        <v>135</v>
      </c>
    </row>
    <row r="1560" s="14" customFormat="1">
      <c r="B1560" s="252"/>
      <c r="C1560" s="253"/>
      <c r="D1560" s="231" t="s">
        <v>144</v>
      </c>
      <c r="E1560" s="254" t="s">
        <v>1</v>
      </c>
      <c r="F1560" s="255" t="s">
        <v>1585</v>
      </c>
      <c r="G1560" s="253"/>
      <c r="H1560" s="254" t="s">
        <v>1</v>
      </c>
      <c r="I1560" s="256"/>
      <c r="J1560" s="253"/>
      <c r="K1560" s="253"/>
      <c r="L1560" s="257"/>
      <c r="M1560" s="258"/>
      <c r="N1560" s="259"/>
      <c r="O1560" s="259"/>
      <c r="P1560" s="259"/>
      <c r="Q1560" s="259"/>
      <c r="R1560" s="259"/>
      <c r="S1560" s="259"/>
      <c r="T1560" s="260"/>
      <c r="AT1560" s="261" t="s">
        <v>144</v>
      </c>
      <c r="AU1560" s="261" t="s">
        <v>84</v>
      </c>
      <c r="AV1560" s="14" t="s">
        <v>21</v>
      </c>
      <c r="AW1560" s="14" t="s">
        <v>146</v>
      </c>
      <c r="AX1560" s="14" t="s">
        <v>78</v>
      </c>
      <c r="AY1560" s="261" t="s">
        <v>135</v>
      </c>
    </row>
    <row r="1561" s="12" customFormat="1">
      <c r="B1561" s="229"/>
      <c r="C1561" s="230"/>
      <c r="D1561" s="231" t="s">
        <v>144</v>
      </c>
      <c r="E1561" s="232" t="s">
        <v>1</v>
      </c>
      <c r="F1561" s="233" t="s">
        <v>1939</v>
      </c>
      <c r="G1561" s="230"/>
      <c r="H1561" s="234">
        <v>32.240000000000002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AT1561" s="240" t="s">
        <v>144</v>
      </c>
      <c r="AU1561" s="240" t="s">
        <v>84</v>
      </c>
      <c r="AV1561" s="12" t="s">
        <v>84</v>
      </c>
      <c r="AW1561" s="12" t="s">
        <v>146</v>
      </c>
      <c r="AX1561" s="12" t="s">
        <v>78</v>
      </c>
      <c r="AY1561" s="240" t="s">
        <v>135</v>
      </c>
    </row>
    <row r="1562" s="12" customFormat="1">
      <c r="B1562" s="229"/>
      <c r="C1562" s="230"/>
      <c r="D1562" s="231" t="s">
        <v>144</v>
      </c>
      <c r="E1562" s="232" t="s">
        <v>1</v>
      </c>
      <c r="F1562" s="233" t="s">
        <v>1940</v>
      </c>
      <c r="G1562" s="230"/>
      <c r="H1562" s="234">
        <v>26.440000000000001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AT1562" s="240" t="s">
        <v>144</v>
      </c>
      <c r="AU1562" s="240" t="s">
        <v>84</v>
      </c>
      <c r="AV1562" s="12" t="s">
        <v>84</v>
      </c>
      <c r="AW1562" s="12" t="s">
        <v>146</v>
      </c>
      <c r="AX1562" s="12" t="s">
        <v>78</v>
      </c>
      <c r="AY1562" s="240" t="s">
        <v>135</v>
      </c>
    </row>
    <row r="1563" s="12" customFormat="1">
      <c r="B1563" s="229"/>
      <c r="C1563" s="230"/>
      <c r="D1563" s="231" t="s">
        <v>144</v>
      </c>
      <c r="E1563" s="232" t="s">
        <v>1</v>
      </c>
      <c r="F1563" s="233" t="s">
        <v>1941</v>
      </c>
      <c r="G1563" s="230"/>
      <c r="H1563" s="234">
        <v>29.084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144</v>
      </c>
      <c r="AU1563" s="240" t="s">
        <v>84</v>
      </c>
      <c r="AV1563" s="12" t="s">
        <v>84</v>
      </c>
      <c r="AW1563" s="12" t="s">
        <v>146</v>
      </c>
      <c r="AX1563" s="12" t="s">
        <v>78</v>
      </c>
      <c r="AY1563" s="240" t="s">
        <v>135</v>
      </c>
    </row>
    <row r="1564" s="12" customFormat="1">
      <c r="B1564" s="229"/>
      <c r="C1564" s="230"/>
      <c r="D1564" s="231" t="s">
        <v>144</v>
      </c>
      <c r="E1564" s="232" t="s">
        <v>1</v>
      </c>
      <c r="F1564" s="233" t="s">
        <v>1934</v>
      </c>
      <c r="G1564" s="230"/>
      <c r="H1564" s="234">
        <v>4.8607199999999997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AT1564" s="240" t="s">
        <v>144</v>
      </c>
      <c r="AU1564" s="240" t="s">
        <v>84</v>
      </c>
      <c r="AV1564" s="12" t="s">
        <v>84</v>
      </c>
      <c r="AW1564" s="12" t="s">
        <v>146</v>
      </c>
      <c r="AX1564" s="12" t="s">
        <v>78</v>
      </c>
      <c r="AY1564" s="240" t="s">
        <v>135</v>
      </c>
    </row>
    <row r="1565" s="12" customFormat="1">
      <c r="B1565" s="229"/>
      <c r="C1565" s="230"/>
      <c r="D1565" s="231" t="s">
        <v>144</v>
      </c>
      <c r="E1565" s="232" t="s">
        <v>1</v>
      </c>
      <c r="F1565" s="233" t="s">
        <v>1942</v>
      </c>
      <c r="G1565" s="230"/>
      <c r="H1565" s="234">
        <v>25.773119999999999</v>
      </c>
      <c r="I1565" s="235"/>
      <c r="J1565" s="230"/>
      <c r="K1565" s="230"/>
      <c r="L1565" s="236"/>
      <c r="M1565" s="237"/>
      <c r="N1565" s="238"/>
      <c r="O1565" s="238"/>
      <c r="P1565" s="238"/>
      <c r="Q1565" s="238"/>
      <c r="R1565" s="238"/>
      <c r="S1565" s="238"/>
      <c r="T1565" s="239"/>
      <c r="AT1565" s="240" t="s">
        <v>144</v>
      </c>
      <c r="AU1565" s="240" t="s">
        <v>84</v>
      </c>
      <c r="AV1565" s="12" t="s">
        <v>84</v>
      </c>
      <c r="AW1565" s="12" t="s">
        <v>146</v>
      </c>
      <c r="AX1565" s="12" t="s">
        <v>78</v>
      </c>
      <c r="AY1565" s="240" t="s">
        <v>135</v>
      </c>
    </row>
    <row r="1566" s="12" customFormat="1">
      <c r="B1566" s="229"/>
      <c r="C1566" s="230"/>
      <c r="D1566" s="231" t="s">
        <v>144</v>
      </c>
      <c r="E1566" s="232" t="s">
        <v>1</v>
      </c>
      <c r="F1566" s="233" t="s">
        <v>1943</v>
      </c>
      <c r="G1566" s="230"/>
      <c r="H1566" s="234">
        <v>6.0288000000000004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144</v>
      </c>
      <c r="AU1566" s="240" t="s">
        <v>84</v>
      </c>
      <c r="AV1566" s="12" t="s">
        <v>84</v>
      </c>
      <c r="AW1566" s="12" t="s">
        <v>146</v>
      </c>
      <c r="AX1566" s="12" t="s">
        <v>78</v>
      </c>
      <c r="AY1566" s="240" t="s">
        <v>135</v>
      </c>
    </row>
    <row r="1567" s="12" customFormat="1">
      <c r="B1567" s="229"/>
      <c r="C1567" s="230"/>
      <c r="D1567" s="231" t="s">
        <v>144</v>
      </c>
      <c r="E1567" s="232" t="s">
        <v>1</v>
      </c>
      <c r="F1567" s="233" t="s">
        <v>1944</v>
      </c>
      <c r="G1567" s="230"/>
      <c r="H1567" s="234">
        <v>34.408000000000001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AT1567" s="240" t="s">
        <v>144</v>
      </c>
      <c r="AU1567" s="240" t="s">
        <v>84</v>
      </c>
      <c r="AV1567" s="12" t="s">
        <v>84</v>
      </c>
      <c r="AW1567" s="12" t="s">
        <v>146</v>
      </c>
      <c r="AX1567" s="12" t="s">
        <v>78</v>
      </c>
      <c r="AY1567" s="240" t="s">
        <v>135</v>
      </c>
    </row>
    <row r="1568" s="12" customFormat="1">
      <c r="B1568" s="229"/>
      <c r="C1568" s="230"/>
      <c r="D1568" s="231" t="s">
        <v>144</v>
      </c>
      <c r="E1568" s="232" t="s">
        <v>1</v>
      </c>
      <c r="F1568" s="233" t="s">
        <v>1938</v>
      </c>
      <c r="G1568" s="230"/>
      <c r="H1568" s="234">
        <v>16</v>
      </c>
      <c r="I1568" s="235"/>
      <c r="J1568" s="230"/>
      <c r="K1568" s="230"/>
      <c r="L1568" s="236"/>
      <c r="M1568" s="237"/>
      <c r="N1568" s="238"/>
      <c r="O1568" s="238"/>
      <c r="P1568" s="238"/>
      <c r="Q1568" s="238"/>
      <c r="R1568" s="238"/>
      <c r="S1568" s="238"/>
      <c r="T1568" s="239"/>
      <c r="AT1568" s="240" t="s">
        <v>144</v>
      </c>
      <c r="AU1568" s="240" t="s">
        <v>84</v>
      </c>
      <c r="AV1568" s="12" t="s">
        <v>84</v>
      </c>
      <c r="AW1568" s="12" t="s">
        <v>146</v>
      </c>
      <c r="AX1568" s="12" t="s">
        <v>78</v>
      </c>
      <c r="AY1568" s="240" t="s">
        <v>135</v>
      </c>
    </row>
    <row r="1569" s="13" customFormat="1">
      <c r="B1569" s="241"/>
      <c r="C1569" s="242"/>
      <c r="D1569" s="231" t="s">
        <v>144</v>
      </c>
      <c r="E1569" s="243" t="s">
        <v>1</v>
      </c>
      <c r="F1569" s="244" t="s">
        <v>149</v>
      </c>
      <c r="G1569" s="242"/>
      <c r="H1569" s="245">
        <v>327.88947999999999</v>
      </c>
      <c r="I1569" s="246"/>
      <c r="J1569" s="242"/>
      <c r="K1569" s="242"/>
      <c r="L1569" s="247"/>
      <c r="M1569" s="248"/>
      <c r="N1569" s="249"/>
      <c r="O1569" s="249"/>
      <c r="P1569" s="249"/>
      <c r="Q1569" s="249"/>
      <c r="R1569" s="249"/>
      <c r="S1569" s="249"/>
      <c r="T1569" s="250"/>
      <c r="AT1569" s="251" t="s">
        <v>144</v>
      </c>
      <c r="AU1569" s="251" t="s">
        <v>84</v>
      </c>
      <c r="AV1569" s="13" t="s">
        <v>142</v>
      </c>
      <c r="AW1569" s="13" t="s">
        <v>146</v>
      </c>
      <c r="AX1569" s="13" t="s">
        <v>21</v>
      </c>
      <c r="AY1569" s="251" t="s">
        <v>135</v>
      </c>
    </row>
    <row r="1570" s="1" customFormat="1" ht="24" customHeight="1">
      <c r="B1570" s="37"/>
      <c r="C1570" s="216" t="s">
        <v>1956</v>
      </c>
      <c r="D1570" s="216" t="s">
        <v>137</v>
      </c>
      <c r="E1570" s="217" t="s">
        <v>1957</v>
      </c>
      <c r="F1570" s="218" t="s">
        <v>1954</v>
      </c>
      <c r="G1570" s="219" t="s">
        <v>140</v>
      </c>
      <c r="H1570" s="220">
        <v>213.12700000000001</v>
      </c>
      <c r="I1570" s="221"/>
      <c r="J1570" s="222">
        <f>ROUND(I1570*H1570,2)</f>
        <v>0</v>
      </c>
      <c r="K1570" s="218" t="s">
        <v>1</v>
      </c>
      <c r="L1570" s="42"/>
      <c r="M1570" s="223" t="s">
        <v>1</v>
      </c>
      <c r="N1570" s="224" t="s">
        <v>44</v>
      </c>
      <c r="O1570" s="85"/>
      <c r="P1570" s="225">
        <f>O1570*H1570</f>
        <v>0</v>
      </c>
      <c r="Q1570" s="225">
        <v>0</v>
      </c>
      <c r="R1570" s="225">
        <f>Q1570*H1570</f>
        <v>0</v>
      </c>
      <c r="S1570" s="225">
        <v>0</v>
      </c>
      <c r="T1570" s="226">
        <f>S1570*H1570</f>
        <v>0</v>
      </c>
      <c r="AR1570" s="227" t="s">
        <v>227</v>
      </c>
      <c r="AT1570" s="227" t="s">
        <v>137</v>
      </c>
      <c r="AU1570" s="227" t="s">
        <v>84</v>
      </c>
      <c r="AY1570" s="16" t="s">
        <v>135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16" t="s">
        <v>84</v>
      </c>
      <c r="BK1570" s="228">
        <f>ROUND(I1570*H1570,2)</f>
        <v>0</v>
      </c>
      <c r="BL1570" s="16" t="s">
        <v>227</v>
      </c>
      <c r="BM1570" s="227" t="s">
        <v>1958</v>
      </c>
    </row>
    <row r="1571" s="12" customFormat="1">
      <c r="B1571" s="229"/>
      <c r="C1571" s="230"/>
      <c r="D1571" s="231" t="s">
        <v>144</v>
      </c>
      <c r="E1571" s="232" t="s">
        <v>1</v>
      </c>
      <c r="F1571" s="233" t="s">
        <v>1948</v>
      </c>
      <c r="G1571" s="230"/>
      <c r="H1571" s="234">
        <v>201.82650000000001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144</v>
      </c>
      <c r="AU1571" s="240" t="s">
        <v>84</v>
      </c>
      <c r="AV1571" s="12" t="s">
        <v>84</v>
      </c>
      <c r="AW1571" s="12" t="s">
        <v>146</v>
      </c>
      <c r="AX1571" s="12" t="s">
        <v>78</v>
      </c>
      <c r="AY1571" s="240" t="s">
        <v>135</v>
      </c>
    </row>
    <row r="1572" s="12" customFormat="1">
      <c r="B1572" s="229"/>
      <c r="C1572" s="230"/>
      <c r="D1572" s="231" t="s">
        <v>144</v>
      </c>
      <c r="E1572" s="232" t="s">
        <v>1</v>
      </c>
      <c r="F1572" s="233" t="s">
        <v>1949</v>
      </c>
      <c r="G1572" s="230"/>
      <c r="H1572" s="234">
        <v>1.8200000000000001</v>
      </c>
      <c r="I1572" s="235"/>
      <c r="J1572" s="230"/>
      <c r="K1572" s="230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144</v>
      </c>
      <c r="AU1572" s="240" t="s">
        <v>84</v>
      </c>
      <c r="AV1572" s="12" t="s">
        <v>84</v>
      </c>
      <c r="AW1572" s="12" t="s">
        <v>146</v>
      </c>
      <c r="AX1572" s="12" t="s">
        <v>78</v>
      </c>
      <c r="AY1572" s="240" t="s">
        <v>135</v>
      </c>
    </row>
    <row r="1573" s="12" customFormat="1">
      <c r="B1573" s="229"/>
      <c r="C1573" s="230"/>
      <c r="D1573" s="231" t="s">
        <v>144</v>
      </c>
      <c r="E1573" s="232" t="s">
        <v>1</v>
      </c>
      <c r="F1573" s="233" t="s">
        <v>1950</v>
      </c>
      <c r="G1573" s="230"/>
      <c r="H1573" s="234">
        <v>4.4800000000000004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AT1573" s="240" t="s">
        <v>144</v>
      </c>
      <c r="AU1573" s="240" t="s">
        <v>84</v>
      </c>
      <c r="AV1573" s="12" t="s">
        <v>84</v>
      </c>
      <c r="AW1573" s="12" t="s">
        <v>146</v>
      </c>
      <c r="AX1573" s="12" t="s">
        <v>78</v>
      </c>
      <c r="AY1573" s="240" t="s">
        <v>135</v>
      </c>
    </row>
    <row r="1574" s="12" customFormat="1">
      <c r="B1574" s="229"/>
      <c r="C1574" s="230"/>
      <c r="D1574" s="231" t="s">
        <v>144</v>
      </c>
      <c r="E1574" s="232" t="s">
        <v>1</v>
      </c>
      <c r="F1574" s="233" t="s">
        <v>1951</v>
      </c>
      <c r="G1574" s="230"/>
      <c r="H1574" s="234">
        <v>5</v>
      </c>
      <c r="I1574" s="235"/>
      <c r="J1574" s="230"/>
      <c r="K1574" s="230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144</v>
      </c>
      <c r="AU1574" s="240" t="s">
        <v>84</v>
      </c>
      <c r="AV1574" s="12" t="s">
        <v>84</v>
      </c>
      <c r="AW1574" s="12" t="s">
        <v>146</v>
      </c>
      <c r="AX1574" s="12" t="s">
        <v>78</v>
      </c>
      <c r="AY1574" s="240" t="s">
        <v>135</v>
      </c>
    </row>
    <row r="1575" s="13" customFormat="1">
      <c r="B1575" s="241"/>
      <c r="C1575" s="242"/>
      <c r="D1575" s="231" t="s">
        <v>144</v>
      </c>
      <c r="E1575" s="243" t="s">
        <v>1</v>
      </c>
      <c r="F1575" s="244" t="s">
        <v>149</v>
      </c>
      <c r="G1575" s="242"/>
      <c r="H1575" s="245">
        <v>213.12649999999999</v>
      </c>
      <c r="I1575" s="246"/>
      <c r="J1575" s="242"/>
      <c r="K1575" s="242"/>
      <c r="L1575" s="247"/>
      <c r="M1575" s="248"/>
      <c r="N1575" s="249"/>
      <c r="O1575" s="249"/>
      <c r="P1575" s="249"/>
      <c r="Q1575" s="249"/>
      <c r="R1575" s="249"/>
      <c r="S1575" s="249"/>
      <c r="T1575" s="250"/>
      <c r="AT1575" s="251" t="s">
        <v>144</v>
      </c>
      <c r="AU1575" s="251" t="s">
        <v>84</v>
      </c>
      <c r="AV1575" s="13" t="s">
        <v>142</v>
      </c>
      <c r="AW1575" s="13" t="s">
        <v>146</v>
      </c>
      <c r="AX1575" s="13" t="s">
        <v>21</v>
      </c>
      <c r="AY1575" s="251" t="s">
        <v>135</v>
      </c>
    </row>
    <row r="1576" s="1" customFormat="1" ht="24" customHeight="1">
      <c r="B1576" s="37"/>
      <c r="C1576" s="216" t="s">
        <v>1959</v>
      </c>
      <c r="D1576" s="216" t="s">
        <v>137</v>
      </c>
      <c r="E1576" s="217" t="s">
        <v>1960</v>
      </c>
      <c r="F1576" s="218" t="s">
        <v>1961</v>
      </c>
      <c r="G1576" s="219" t="s">
        <v>140</v>
      </c>
      <c r="H1576" s="220">
        <v>331.37700000000001</v>
      </c>
      <c r="I1576" s="221"/>
      <c r="J1576" s="222">
        <f>ROUND(I1576*H1576,2)</f>
        <v>0</v>
      </c>
      <c r="K1576" s="218" t="s">
        <v>141</v>
      </c>
      <c r="L1576" s="42"/>
      <c r="M1576" s="223" t="s">
        <v>1</v>
      </c>
      <c r="N1576" s="224" t="s">
        <v>44</v>
      </c>
      <c r="O1576" s="85"/>
      <c r="P1576" s="225">
        <f>O1576*H1576</f>
        <v>0</v>
      </c>
      <c r="Q1576" s="225">
        <v>0.00013999999999999999</v>
      </c>
      <c r="R1576" s="225">
        <f>Q1576*H1576</f>
        <v>0.046392779999999995</v>
      </c>
      <c r="S1576" s="225">
        <v>0</v>
      </c>
      <c r="T1576" s="226">
        <f>S1576*H1576</f>
        <v>0</v>
      </c>
      <c r="AR1576" s="227" t="s">
        <v>227</v>
      </c>
      <c r="AT1576" s="227" t="s">
        <v>137</v>
      </c>
      <c r="AU1576" s="227" t="s">
        <v>84</v>
      </c>
      <c r="AY1576" s="16" t="s">
        <v>135</v>
      </c>
      <c r="BE1576" s="228">
        <f>IF(N1576="základní",J1576,0)</f>
        <v>0</v>
      </c>
      <c r="BF1576" s="228">
        <f>IF(N1576="snížená",J1576,0)</f>
        <v>0</v>
      </c>
      <c r="BG1576" s="228">
        <f>IF(N1576="zákl. přenesená",J1576,0)</f>
        <v>0</v>
      </c>
      <c r="BH1576" s="228">
        <f>IF(N1576="sníž. přenesená",J1576,0)</f>
        <v>0</v>
      </c>
      <c r="BI1576" s="228">
        <f>IF(N1576="nulová",J1576,0)</f>
        <v>0</v>
      </c>
      <c r="BJ1576" s="16" t="s">
        <v>84</v>
      </c>
      <c r="BK1576" s="228">
        <f>ROUND(I1576*H1576,2)</f>
        <v>0</v>
      </c>
      <c r="BL1576" s="16" t="s">
        <v>227</v>
      </c>
      <c r="BM1576" s="227" t="s">
        <v>1962</v>
      </c>
    </row>
    <row r="1577" s="14" customFormat="1">
      <c r="B1577" s="252"/>
      <c r="C1577" s="253"/>
      <c r="D1577" s="231" t="s">
        <v>144</v>
      </c>
      <c r="E1577" s="254" t="s">
        <v>1</v>
      </c>
      <c r="F1577" s="255" t="s">
        <v>1581</v>
      </c>
      <c r="G1577" s="253"/>
      <c r="H1577" s="254" t="s">
        <v>1</v>
      </c>
      <c r="I1577" s="256"/>
      <c r="J1577" s="253"/>
      <c r="K1577" s="253"/>
      <c r="L1577" s="257"/>
      <c r="M1577" s="258"/>
      <c r="N1577" s="259"/>
      <c r="O1577" s="259"/>
      <c r="P1577" s="259"/>
      <c r="Q1577" s="259"/>
      <c r="R1577" s="259"/>
      <c r="S1577" s="259"/>
      <c r="T1577" s="260"/>
      <c r="AT1577" s="261" t="s">
        <v>144</v>
      </c>
      <c r="AU1577" s="261" t="s">
        <v>84</v>
      </c>
      <c r="AV1577" s="14" t="s">
        <v>21</v>
      </c>
      <c r="AW1577" s="14" t="s">
        <v>146</v>
      </c>
      <c r="AX1577" s="14" t="s">
        <v>78</v>
      </c>
      <c r="AY1577" s="261" t="s">
        <v>135</v>
      </c>
    </row>
    <row r="1578" s="12" customFormat="1">
      <c r="B1578" s="229"/>
      <c r="C1578" s="230"/>
      <c r="D1578" s="231" t="s">
        <v>144</v>
      </c>
      <c r="E1578" s="232" t="s">
        <v>1</v>
      </c>
      <c r="F1578" s="233" t="s">
        <v>1963</v>
      </c>
      <c r="G1578" s="230"/>
      <c r="H1578" s="234">
        <v>29.837499999999999</v>
      </c>
      <c r="I1578" s="235"/>
      <c r="J1578" s="230"/>
      <c r="K1578" s="230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144</v>
      </c>
      <c r="AU1578" s="240" t="s">
        <v>84</v>
      </c>
      <c r="AV1578" s="12" t="s">
        <v>84</v>
      </c>
      <c r="AW1578" s="12" t="s">
        <v>146</v>
      </c>
      <c r="AX1578" s="12" t="s">
        <v>78</v>
      </c>
      <c r="AY1578" s="240" t="s">
        <v>135</v>
      </c>
    </row>
    <row r="1579" s="12" customFormat="1">
      <c r="B1579" s="229"/>
      <c r="C1579" s="230"/>
      <c r="D1579" s="231" t="s">
        <v>144</v>
      </c>
      <c r="E1579" s="232" t="s">
        <v>1</v>
      </c>
      <c r="F1579" s="233" t="s">
        <v>1932</v>
      </c>
      <c r="G1579" s="230"/>
      <c r="H1579" s="234">
        <v>19.829999999999998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AT1579" s="240" t="s">
        <v>144</v>
      </c>
      <c r="AU1579" s="240" t="s">
        <v>84</v>
      </c>
      <c r="AV1579" s="12" t="s">
        <v>84</v>
      </c>
      <c r="AW1579" s="12" t="s">
        <v>146</v>
      </c>
      <c r="AX1579" s="12" t="s">
        <v>78</v>
      </c>
      <c r="AY1579" s="240" t="s">
        <v>135</v>
      </c>
    </row>
    <row r="1580" s="12" customFormat="1">
      <c r="B1580" s="229"/>
      <c r="C1580" s="230"/>
      <c r="D1580" s="231" t="s">
        <v>144</v>
      </c>
      <c r="E1580" s="232" t="s">
        <v>1</v>
      </c>
      <c r="F1580" s="233" t="s">
        <v>1933</v>
      </c>
      <c r="G1580" s="230"/>
      <c r="H1580" s="234">
        <v>23.9282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144</v>
      </c>
      <c r="AU1580" s="240" t="s">
        <v>84</v>
      </c>
      <c r="AV1580" s="12" t="s">
        <v>84</v>
      </c>
      <c r="AW1580" s="12" t="s">
        <v>146</v>
      </c>
      <c r="AX1580" s="12" t="s">
        <v>78</v>
      </c>
      <c r="AY1580" s="240" t="s">
        <v>135</v>
      </c>
    </row>
    <row r="1581" s="12" customFormat="1">
      <c r="B1581" s="229"/>
      <c r="C1581" s="230"/>
      <c r="D1581" s="231" t="s">
        <v>144</v>
      </c>
      <c r="E1581" s="232" t="s">
        <v>1</v>
      </c>
      <c r="F1581" s="233" t="s">
        <v>1934</v>
      </c>
      <c r="G1581" s="230"/>
      <c r="H1581" s="234">
        <v>4.8607199999999997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AT1581" s="240" t="s">
        <v>144</v>
      </c>
      <c r="AU1581" s="240" t="s">
        <v>84</v>
      </c>
      <c r="AV1581" s="12" t="s">
        <v>84</v>
      </c>
      <c r="AW1581" s="12" t="s">
        <v>146</v>
      </c>
      <c r="AX1581" s="12" t="s">
        <v>78</v>
      </c>
      <c r="AY1581" s="240" t="s">
        <v>135</v>
      </c>
    </row>
    <row r="1582" s="12" customFormat="1">
      <c r="B1582" s="229"/>
      <c r="C1582" s="230"/>
      <c r="D1582" s="231" t="s">
        <v>144</v>
      </c>
      <c r="E1582" s="232" t="s">
        <v>1</v>
      </c>
      <c r="F1582" s="233" t="s">
        <v>1935</v>
      </c>
      <c r="G1582" s="230"/>
      <c r="H1582" s="234">
        <v>25.773119999999999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AT1582" s="240" t="s">
        <v>144</v>
      </c>
      <c r="AU1582" s="240" t="s">
        <v>84</v>
      </c>
      <c r="AV1582" s="12" t="s">
        <v>84</v>
      </c>
      <c r="AW1582" s="12" t="s">
        <v>146</v>
      </c>
      <c r="AX1582" s="12" t="s">
        <v>78</v>
      </c>
      <c r="AY1582" s="240" t="s">
        <v>135</v>
      </c>
    </row>
    <row r="1583" s="12" customFormat="1">
      <c r="B1583" s="229"/>
      <c r="C1583" s="230"/>
      <c r="D1583" s="231" t="s">
        <v>144</v>
      </c>
      <c r="E1583" s="232" t="s">
        <v>1</v>
      </c>
      <c r="F1583" s="233" t="s">
        <v>1936</v>
      </c>
      <c r="G1583" s="230"/>
      <c r="H1583" s="234">
        <v>6.0288000000000004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144</v>
      </c>
      <c r="AU1583" s="240" t="s">
        <v>84</v>
      </c>
      <c r="AV1583" s="12" t="s">
        <v>84</v>
      </c>
      <c r="AW1583" s="12" t="s">
        <v>146</v>
      </c>
      <c r="AX1583" s="12" t="s">
        <v>78</v>
      </c>
      <c r="AY1583" s="240" t="s">
        <v>135</v>
      </c>
    </row>
    <row r="1584" s="12" customFormat="1">
      <c r="B1584" s="229"/>
      <c r="C1584" s="230"/>
      <c r="D1584" s="231" t="s">
        <v>144</v>
      </c>
      <c r="E1584" s="232" t="s">
        <v>1</v>
      </c>
      <c r="F1584" s="233" t="s">
        <v>1937</v>
      </c>
      <c r="G1584" s="230"/>
      <c r="H1584" s="234">
        <v>28.423999999999999</v>
      </c>
      <c r="I1584" s="235"/>
      <c r="J1584" s="230"/>
      <c r="K1584" s="230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144</v>
      </c>
      <c r="AU1584" s="240" t="s">
        <v>84</v>
      </c>
      <c r="AV1584" s="12" t="s">
        <v>84</v>
      </c>
      <c r="AW1584" s="12" t="s">
        <v>146</v>
      </c>
      <c r="AX1584" s="12" t="s">
        <v>78</v>
      </c>
      <c r="AY1584" s="240" t="s">
        <v>135</v>
      </c>
    </row>
    <row r="1585" s="12" customFormat="1">
      <c r="B1585" s="229"/>
      <c r="C1585" s="230"/>
      <c r="D1585" s="231" t="s">
        <v>144</v>
      </c>
      <c r="E1585" s="232" t="s">
        <v>1</v>
      </c>
      <c r="F1585" s="233" t="s">
        <v>1938</v>
      </c>
      <c r="G1585" s="230"/>
      <c r="H1585" s="234">
        <v>16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AT1585" s="240" t="s">
        <v>144</v>
      </c>
      <c r="AU1585" s="240" t="s">
        <v>84</v>
      </c>
      <c r="AV1585" s="12" t="s">
        <v>84</v>
      </c>
      <c r="AW1585" s="12" t="s">
        <v>146</v>
      </c>
      <c r="AX1585" s="12" t="s">
        <v>78</v>
      </c>
      <c r="AY1585" s="240" t="s">
        <v>135</v>
      </c>
    </row>
    <row r="1586" s="14" customFormat="1">
      <c r="B1586" s="252"/>
      <c r="C1586" s="253"/>
      <c r="D1586" s="231" t="s">
        <v>144</v>
      </c>
      <c r="E1586" s="254" t="s">
        <v>1</v>
      </c>
      <c r="F1586" s="255" t="s">
        <v>1585</v>
      </c>
      <c r="G1586" s="253"/>
      <c r="H1586" s="254" t="s">
        <v>1</v>
      </c>
      <c r="I1586" s="256"/>
      <c r="J1586" s="253"/>
      <c r="K1586" s="253"/>
      <c r="L1586" s="257"/>
      <c r="M1586" s="258"/>
      <c r="N1586" s="259"/>
      <c r="O1586" s="259"/>
      <c r="P1586" s="259"/>
      <c r="Q1586" s="259"/>
      <c r="R1586" s="259"/>
      <c r="S1586" s="259"/>
      <c r="T1586" s="260"/>
      <c r="AT1586" s="261" t="s">
        <v>144</v>
      </c>
      <c r="AU1586" s="261" t="s">
        <v>84</v>
      </c>
      <c r="AV1586" s="14" t="s">
        <v>21</v>
      </c>
      <c r="AW1586" s="14" t="s">
        <v>146</v>
      </c>
      <c r="AX1586" s="14" t="s">
        <v>78</v>
      </c>
      <c r="AY1586" s="261" t="s">
        <v>135</v>
      </c>
    </row>
    <row r="1587" s="12" customFormat="1">
      <c r="B1587" s="229"/>
      <c r="C1587" s="230"/>
      <c r="D1587" s="231" t="s">
        <v>144</v>
      </c>
      <c r="E1587" s="232" t="s">
        <v>1</v>
      </c>
      <c r="F1587" s="233" t="s">
        <v>1964</v>
      </c>
      <c r="G1587" s="230"/>
      <c r="H1587" s="234">
        <v>34.100000000000001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AT1587" s="240" t="s">
        <v>144</v>
      </c>
      <c r="AU1587" s="240" t="s">
        <v>84</v>
      </c>
      <c r="AV1587" s="12" t="s">
        <v>84</v>
      </c>
      <c r="AW1587" s="12" t="s">
        <v>146</v>
      </c>
      <c r="AX1587" s="12" t="s">
        <v>78</v>
      </c>
      <c r="AY1587" s="240" t="s">
        <v>135</v>
      </c>
    </row>
    <row r="1588" s="12" customFormat="1">
      <c r="B1588" s="229"/>
      <c r="C1588" s="230"/>
      <c r="D1588" s="231" t="s">
        <v>144</v>
      </c>
      <c r="E1588" s="232" t="s">
        <v>1</v>
      </c>
      <c r="F1588" s="233" t="s">
        <v>1940</v>
      </c>
      <c r="G1588" s="230"/>
      <c r="H1588" s="234">
        <v>26.440000000000001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AT1588" s="240" t="s">
        <v>144</v>
      </c>
      <c r="AU1588" s="240" t="s">
        <v>84</v>
      </c>
      <c r="AV1588" s="12" t="s">
        <v>84</v>
      </c>
      <c r="AW1588" s="12" t="s">
        <v>146</v>
      </c>
      <c r="AX1588" s="12" t="s">
        <v>78</v>
      </c>
      <c r="AY1588" s="240" t="s">
        <v>135</v>
      </c>
    </row>
    <row r="1589" s="12" customFormat="1">
      <c r="B1589" s="229"/>
      <c r="C1589" s="230"/>
      <c r="D1589" s="231" t="s">
        <v>144</v>
      </c>
      <c r="E1589" s="232" t="s">
        <v>1</v>
      </c>
      <c r="F1589" s="233" t="s">
        <v>1941</v>
      </c>
      <c r="G1589" s="230"/>
      <c r="H1589" s="234">
        <v>29.084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144</v>
      </c>
      <c r="AU1589" s="240" t="s">
        <v>84</v>
      </c>
      <c r="AV1589" s="12" t="s">
        <v>84</v>
      </c>
      <c r="AW1589" s="12" t="s">
        <v>146</v>
      </c>
      <c r="AX1589" s="12" t="s">
        <v>78</v>
      </c>
      <c r="AY1589" s="240" t="s">
        <v>135</v>
      </c>
    </row>
    <row r="1590" s="12" customFormat="1">
      <c r="B1590" s="229"/>
      <c r="C1590" s="230"/>
      <c r="D1590" s="231" t="s">
        <v>144</v>
      </c>
      <c r="E1590" s="232" t="s">
        <v>1</v>
      </c>
      <c r="F1590" s="233" t="s">
        <v>1934</v>
      </c>
      <c r="G1590" s="230"/>
      <c r="H1590" s="234">
        <v>4.8607199999999997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AT1590" s="240" t="s">
        <v>144</v>
      </c>
      <c r="AU1590" s="240" t="s">
        <v>84</v>
      </c>
      <c r="AV1590" s="12" t="s">
        <v>84</v>
      </c>
      <c r="AW1590" s="12" t="s">
        <v>146</v>
      </c>
      <c r="AX1590" s="12" t="s">
        <v>78</v>
      </c>
      <c r="AY1590" s="240" t="s">
        <v>135</v>
      </c>
    </row>
    <row r="1591" s="12" customFormat="1">
      <c r="B1591" s="229"/>
      <c r="C1591" s="230"/>
      <c r="D1591" s="231" t="s">
        <v>144</v>
      </c>
      <c r="E1591" s="232" t="s">
        <v>1</v>
      </c>
      <c r="F1591" s="233" t="s">
        <v>1942</v>
      </c>
      <c r="G1591" s="230"/>
      <c r="H1591" s="234">
        <v>25.773119999999999</v>
      </c>
      <c r="I1591" s="235"/>
      <c r="J1591" s="230"/>
      <c r="K1591" s="230"/>
      <c r="L1591" s="236"/>
      <c r="M1591" s="237"/>
      <c r="N1591" s="238"/>
      <c r="O1591" s="238"/>
      <c r="P1591" s="238"/>
      <c r="Q1591" s="238"/>
      <c r="R1591" s="238"/>
      <c r="S1591" s="238"/>
      <c r="T1591" s="239"/>
      <c r="AT1591" s="240" t="s">
        <v>144</v>
      </c>
      <c r="AU1591" s="240" t="s">
        <v>84</v>
      </c>
      <c r="AV1591" s="12" t="s">
        <v>84</v>
      </c>
      <c r="AW1591" s="12" t="s">
        <v>146</v>
      </c>
      <c r="AX1591" s="12" t="s">
        <v>78</v>
      </c>
      <c r="AY1591" s="240" t="s">
        <v>135</v>
      </c>
    </row>
    <row r="1592" s="12" customFormat="1">
      <c r="B1592" s="229"/>
      <c r="C1592" s="230"/>
      <c r="D1592" s="231" t="s">
        <v>144</v>
      </c>
      <c r="E1592" s="232" t="s">
        <v>1</v>
      </c>
      <c r="F1592" s="233" t="s">
        <v>1943</v>
      </c>
      <c r="G1592" s="230"/>
      <c r="H1592" s="234">
        <v>6.0288000000000004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AT1592" s="240" t="s">
        <v>144</v>
      </c>
      <c r="AU1592" s="240" t="s">
        <v>84</v>
      </c>
      <c r="AV1592" s="12" t="s">
        <v>84</v>
      </c>
      <c r="AW1592" s="12" t="s">
        <v>146</v>
      </c>
      <c r="AX1592" s="12" t="s">
        <v>78</v>
      </c>
      <c r="AY1592" s="240" t="s">
        <v>135</v>
      </c>
    </row>
    <row r="1593" s="12" customFormat="1">
      <c r="B1593" s="229"/>
      <c r="C1593" s="230"/>
      <c r="D1593" s="231" t="s">
        <v>144</v>
      </c>
      <c r="E1593" s="232" t="s">
        <v>1</v>
      </c>
      <c r="F1593" s="233" t="s">
        <v>1944</v>
      </c>
      <c r="G1593" s="230"/>
      <c r="H1593" s="234">
        <v>34.408000000000001</v>
      </c>
      <c r="I1593" s="235"/>
      <c r="J1593" s="230"/>
      <c r="K1593" s="230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144</v>
      </c>
      <c r="AU1593" s="240" t="s">
        <v>84</v>
      </c>
      <c r="AV1593" s="12" t="s">
        <v>84</v>
      </c>
      <c r="AW1593" s="12" t="s">
        <v>146</v>
      </c>
      <c r="AX1593" s="12" t="s">
        <v>78</v>
      </c>
      <c r="AY1593" s="240" t="s">
        <v>135</v>
      </c>
    </row>
    <row r="1594" s="12" customFormat="1">
      <c r="B1594" s="229"/>
      <c r="C1594" s="230"/>
      <c r="D1594" s="231" t="s">
        <v>144</v>
      </c>
      <c r="E1594" s="232" t="s">
        <v>1</v>
      </c>
      <c r="F1594" s="233" t="s">
        <v>1938</v>
      </c>
      <c r="G1594" s="230"/>
      <c r="H1594" s="234">
        <v>16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AT1594" s="240" t="s">
        <v>144</v>
      </c>
      <c r="AU1594" s="240" t="s">
        <v>84</v>
      </c>
      <c r="AV1594" s="12" t="s">
        <v>84</v>
      </c>
      <c r="AW1594" s="12" t="s">
        <v>146</v>
      </c>
      <c r="AX1594" s="12" t="s">
        <v>78</v>
      </c>
      <c r="AY1594" s="240" t="s">
        <v>135</v>
      </c>
    </row>
    <row r="1595" s="13" customFormat="1">
      <c r="B1595" s="241"/>
      <c r="C1595" s="242"/>
      <c r="D1595" s="231" t="s">
        <v>144</v>
      </c>
      <c r="E1595" s="243" t="s">
        <v>1</v>
      </c>
      <c r="F1595" s="244" t="s">
        <v>149</v>
      </c>
      <c r="G1595" s="242"/>
      <c r="H1595" s="245">
        <v>331.37698</v>
      </c>
      <c r="I1595" s="246"/>
      <c r="J1595" s="242"/>
      <c r="K1595" s="242"/>
      <c r="L1595" s="247"/>
      <c r="M1595" s="248"/>
      <c r="N1595" s="249"/>
      <c r="O1595" s="249"/>
      <c r="P1595" s="249"/>
      <c r="Q1595" s="249"/>
      <c r="R1595" s="249"/>
      <c r="S1595" s="249"/>
      <c r="T1595" s="250"/>
      <c r="AT1595" s="251" t="s">
        <v>144</v>
      </c>
      <c r="AU1595" s="251" t="s">
        <v>84</v>
      </c>
      <c r="AV1595" s="13" t="s">
        <v>142</v>
      </c>
      <c r="AW1595" s="13" t="s">
        <v>146</v>
      </c>
      <c r="AX1595" s="13" t="s">
        <v>21</v>
      </c>
      <c r="AY1595" s="251" t="s">
        <v>135</v>
      </c>
    </row>
    <row r="1596" s="1" customFormat="1" ht="24" customHeight="1">
      <c r="B1596" s="37"/>
      <c r="C1596" s="216" t="s">
        <v>1965</v>
      </c>
      <c r="D1596" s="216" t="s">
        <v>137</v>
      </c>
      <c r="E1596" s="217" t="s">
        <v>1966</v>
      </c>
      <c r="F1596" s="218" t="s">
        <v>1961</v>
      </c>
      <c r="G1596" s="219" t="s">
        <v>140</v>
      </c>
      <c r="H1596" s="220">
        <v>213.12700000000001</v>
      </c>
      <c r="I1596" s="221"/>
      <c r="J1596" s="222">
        <f>ROUND(I1596*H1596,2)</f>
        <v>0</v>
      </c>
      <c r="K1596" s="218" t="s">
        <v>1</v>
      </c>
      <c r="L1596" s="42"/>
      <c r="M1596" s="223" t="s">
        <v>1</v>
      </c>
      <c r="N1596" s="224" t="s">
        <v>44</v>
      </c>
      <c r="O1596" s="85"/>
      <c r="P1596" s="225">
        <f>O1596*H1596</f>
        <v>0</v>
      </c>
      <c r="Q1596" s="225">
        <v>0.00013999999999999999</v>
      </c>
      <c r="R1596" s="225">
        <f>Q1596*H1596</f>
        <v>0.029837779999999998</v>
      </c>
      <c r="S1596" s="225">
        <v>0</v>
      </c>
      <c r="T1596" s="226">
        <f>S1596*H1596</f>
        <v>0</v>
      </c>
      <c r="AR1596" s="227" t="s">
        <v>227</v>
      </c>
      <c r="AT1596" s="227" t="s">
        <v>137</v>
      </c>
      <c r="AU1596" s="227" t="s">
        <v>84</v>
      </c>
      <c r="AY1596" s="16" t="s">
        <v>135</v>
      </c>
      <c r="BE1596" s="228">
        <f>IF(N1596="základní",J1596,0)</f>
        <v>0</v>
      </c>
      <c r="BF1596" s="228">
        <f>IF(N1596="snížená",J1596,0)</f>
        <v>0</v>
      </c>
      <c r="BG1596" s="228">
        <f>IF(N1596="zákl. přenesená",J1596,0)</f>
        <v>0</v>
      </c>
      <c r="BH1596" s="228">
        <f>IF(N1596="sníž. přenesená",J1596,0)</f>
        <v>0</v>
      </c>
      <c r="BI1596" s="228">
        <f>IF(N1596="nulová",J1596,0)</f>
        <v>0</v>
      </c>
      <c r="BJ1596" s="16" t="s">
        <v>84</v>
      </c>
      <c r="BK1596" s="228">
        <f>ROUND(I1596*H1596,2)</f>
        <v>0</v>
      </c>
      <c r="BL1596" s="16" t="s">
        <v>227</v>
      </c>
      <c r="BM1596" s="227" t="s">
        <v>1967</v>
      </c>
    </row>
    <row r="1597" s="12" customFormat="1">
      <c r="B1597" s="229"/>
      <c r="C1597" s="230"/>
      <c r="D1597" s="231" t="s">
        <v>144</v>
      </c>
      <c r="E1597" s="232" t="s">
        <v>1</v>
      </c>
      <c r="F1597" s="233" t="s">
        <v>1948</v>
      </c>
      <c r="G1597" s="230"/>
      <c r="H1597" s="234">
        <v>201.82650000000001</v>
      </c>
      <c r="I1597" s="235"/>
      <c r="J1597" s="230"/>
      <c r="K1597" s="230"/>
      <c r="L1597" s="236"/>
      <c r="M1597" s="237"/>
      <c r="N1597" s="238"/>
      <c r="O1597" s="238"/>
      <c r="P1597" s="238"/>
      <c r="Q1597" s="238"/>
      <c r="R1597" s="238"/>
      <c r="S1597" s="238"/>
      <c r="T1597" s="239"/>
      <c r="AT1597" s="240" t="s">
        <v>144</v>
      </c>
      <c r="AU1597" s="240" t="s">
        <v>84</v>
      </c>
      <c r="AV1597" s="12" t="s">
        <v>84</v>
      </c>
      <c r="AW1597" s="12" t="s">
        <v>146</v>
      </c>
      <c r="AX1597" s="12" t="s">
        <v>78</v>
      </c>
      <c r="AY1597" s="240" t="s">
        <v>135</v>
      </c>
    </row>
    <row r="1598" s="12" customFormat="1">
      <c r="B1598" s="229"/>
      <c r="C1598" s="230"/>
      <c r="D1598" s="231" t="s">
        <v>144</v>
      </c>
      <c r="E1598" s="232" t="s">
        <v>1</v>
      </c>
      <c r="F1598" s="233" t="s">
        <v>1949</v>
      </c>
      <c r="G1598" s="230"/>
      <c r="H1598" s="234">
        <v>1.8200000000000001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AT1598" s="240" t="s">
        <v>144</v>
      </c>
      <c r="AU1598" s="240" t="s">
        <v>84</v>
      </c>
      <c r="AV1598" s="12" t="s">
        <v>84</v>
      </c>
      <c r="AW1598" s="12" t="s">
        <v>146</v>
      </c>
      <c r="AX1598" s="12" t="s">
        <v>78</v>
      </c>
      <c r="AY1598" s="240" t="s">
        <v>135</v>
      </c>
    </row>
    <row r="1599" s="12" customFormat="1">
      <c r="B1599" s="229"/>
      <c r="C1599" s="230"/>
      <c r="D1599" s="231" t="s">
        <v>144</v>
      </c>
      <c r="E1599" s="232" t="s">
        <v>1</v>
      </c>
      <c r="F1599" s="233" t="s">
        <v>1950</v>
      </c>
      <c r="G1599" s="230"/>
      <c r="H1599" s="234">
        <v>4.4800000000000004</v>
      </c>
      <c r="I1599" s="235"/>
      <c r="J1599" s="230"/>
      <c r="K1599" s="230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144</v>
      </c>
      <c r="AU1599" s="240" t="s">
        <v>84</v>
      </c>
      <c r="AV1599" s="12" t="s">
        <v>84</v>
      </c>
      <c r="AW1599" s="12" t="s">
        <v>146</v>
      </c>
      <c r="AX1599" s="12" t="s">
        <v>78</v>
      </c>
      <c r="AY1599" s="240" t="s">
        <v>135</v>
      </c>
    </row>
    <row r="1600" s="12" customFormat="1">
      <c r="B1600" s="229"/>
      <c r="C1600" s="230"/>
      <c r="D1600" s="231" t="s">
        <v>144</v>
      </c>
      <c r="E1600" s="232" t="s">
        <v>1</v>
      </c>
      <c r="F1600" s="233" t="s">
        <v>1951</v>
      </c>
      <c r="G1600" s="230"/>
      <c r="H1600" s="234">
        <v>5</v>
      </c>
      <c r="I1600" s="235"/>
      <c r="J1600" s="230"/>
      <c r="K1600" s="230"/>
      <c r="L1600" s="236"/>
      <c r="M1600" s="237"/>
      <c r="N1600" s="238"/>
      <c r="O1600" s="238"/>
      <c r="P1600" s="238"/>
      <c r="Q1600" s="238"/>
      <c r="R1600" s="238"/>
      <c r="S1600" s="238"/>
      <c r="T1600" s="239"/>
      <c r="AT1600" s="240" t="s">
        <v>144</v>
      </c>
      <c r="AU1600" s="240" t="s">
        <v>84</v>
      </c>
      <c r="AV1600" s="12" t="s">
        <v>84</v>
      </c>
      <c r="AW1600" s="12" t="s">
        <v>146</v>
      </c>
      <c r="AX1600" s="12" t="s">
        <v>78</v>
      </c>
      <c r="AY1600" s="240" t="s">
        <v>135</v>
      </c>
    </row>
    <row r="1601" s="13" customFormat="1">
      <c r="B1601" s="241"/>
      <c r="C1601" s="242"/>
      <c r="D1601" s="231" t="s">
        <v>144</v>
      </c>
      <c r="E1601" s="243" t="s">
        <v>1</v>
      </c>
      <c r="F1601" s="244" t="s">
        <v>149</v>
      </c>
      <c r="G1601" s="242"/>
      <c r="H1601" s="245">
        <v>213.12649999999999</v>
      </c>
      <c r="I1601" s="246"/>
      <c r="J1601" s="242"/>
      <c r="K1601" s="242"/>
      <c r="L1601" s="247"/>
      <c r="M1601" s="248"/>
      <c r="N1601" s="249"/>
      <c r="O1601" s="249"/>
      <c r="P1601" s="249"/>
      <c r="Q1601" s="249"/>
      <c r="R1601" s="249"/>
      <c r="S1601" s="249"/>
      <c r="T1601" s="250"/>
      <c r="AT1601" s="251" t="s">
        <v>144</v>
      </c>
      <c r="AU1601" s="251" t="s">
        <v>84</v>
      </c>
      <c r="AV1601" s="13" t="s">
        <v>142</v>
      </c>
      <c r="AW1601" s="13" t="s">
        <v>146</v>
      </c>
      <c r="AX1601" s="13" t="s">
        <v>21</v>
      </c>
      <c r="AY1601" s="251" t="s">
        <v>135</v>
      </c>
    </row>
    <row r="1602" s="1" customFormat="1" ht="24" customHeight="1">
      <c r="B1602" s="37"/>
      <c r="C1602" s="216" t="s">
        <v>1968</v>
      </c>
      <c r="D1602" s="216" t="s">
        <v>137</v>
      </c>
      <c r="E1602" s="217" t="s">
        <v>1969</v>
      </c>
      <c r="F1602" s="218" t="s">
        <v>1970</v>
      </c>
      <c r="G1602" s="219" t="s">
        <v>140</v>
      </c>
      <c r="H1602" s="220">
        <v>662.75400000000002</v>
      </c>
      <c r="I1602" s="221"/>
      <c r="J1602" s="222">
        <f>ROUND(I1602*H1602,2)</f>
        <v>0</v>
      </c>
      <c r="K1602" s="218" t="s">
        <v>141</v>
      </c>
      <c r="L1602" s="42"/>
      <c r="M1602" s="223" t="s">
        <v>1</v>
      </c>
      <c r="N1602" s="224" t="s">
        <v>44</v>
      </c>
      <c r="O1602" s="85"/>
      <c r="P1602" s="225">
        <f>O1602*H1602</f>
        <v>0</v>
      </c>
      <c r="Q1602" s="225">
        <v>0.00012</v>
      </c>
      <c r="R1602" s="225">
        <f>Q1602*H1602</f>
        <v>0.079530480000000001</v>
      </c>
      <c r="S1602" s="225">
        <v>0</v>
      </c>
      <c r="T1602" s="226">
        <f>S1602*H1602</f>
        <v>0</v>
      </c>
      <c r="AR1602" s="227" t="s">
        <v>227</v>
      </c>
      <c r="AT1602" s="227" t="s">
        <v>137</v>
      </c>
      <c r="AU1602" s="227" t="s">
        <v>84</v>
      </c>
      <c r="AY1602" s="16" t="s">
        <v>135</v>
      </c>
      <c r="BE1602" s="228">
        <f>IF(N1602="základní",J1602,0)</f>
        <v>0</v>
      </c>
      <c r="BF1602" s="228">
        <f>IF(N1602="snížená",J1602,0)</f>
        <v>0</v>
      </c>
      <c r="BG1602" s="228">
        <f>IF(N1602="zákl. přenesená",J1602,0)</f>
        <v>0</v>
      </c>
      <c r="BH1602" s="228">
        <f>IF(N1602="sníž. přenesená",J1602,0)</f>
        <v>0</v>
      </c>
      <c r="BI1602" s="228">
        <f>IF(N1602="nulová",J1602,0)</f>
        <v>0</v>
      </c>
      <c r="BJ1602" s="16" t="s">
        <v>84</v>
      </c>
      <c r="BK1602" s="228">
        <f>ROUND(I1602*H1602,2)</f>
        <v>0</v>
      </c>
      <c r="BL1602" s="16" t="s">
        <v>227</v>
      </c>
      <c r="BM1602" s="227" t="s">
        <v>1971</v>
      </c>
    </row>
    <row r="1603" s="14" customFormat="1">
      <c r="B1603" s="252"/>
      <c r="C1603" s="253"/>
      <c r="D1603" s="231" t="s">
        <v>144</v>
      </c>
      <c r="E1603" s="254" t="s">
        <v>1</v>
      </c>
      <c r="F1603" s="255" t="s">
        <v>1581</v>
      </c>
      <c r="G1603" s="253"/>
      <c r="H1603" s="254" t="s">
        <v>1</v>
      </c>
      <c r="I1603" s="256"/>
      <c r="J1603" s="253"/>
      <c r="K1603" s="253"/>
      <c r="L1603" s="257"/>
      <c r="M1603" s="258"/>
      <c r="N1603" s="259"/>
      <c r="O1603" s="259"/>
      <c r="P1603" s="259"/>
      <c r="Q1603" s="259"/>
      <c r="R1603" s="259"/>
      <c r="S1603" s="259"/>
      <c r="T1603" s="260"/>
      <c r="AT1603" s="261" t="s">
        <v>144</v>
      </c>
      <c r="AU1603" s="261" t="s">
        <v>84</v>
      </c>
      <c r="AV1603" s="14" t="s">
        <v>21</v>
      </c>
      <c r="AW1603" s="14" t="s">
        <v>146</v>
      </c>
      <c r="AX1603" s="14" t="s">
        <v>78</v>
      </c>
      <c r="AY1603" s="261" t="s">
        <v>135</v>
      </c>
    </row>
    <row r="1604" s="12" customFormat="1">
      <c r="B1604" s="229"/>
      <c r="C1604" s="230"/>
      <c r="D1604" s="231" t="s">
        <v>144</v>
      </c>
      <c r="E1604" s="232" t="s">
        <v>1</v>
      </c>
      <c r="F1604" s="233" t="s">
        <v>1963</v>
      </c>
      <c r="G1604" s="230"/>
      <c r="H1604" s="234">
        <v>29.837499999999999</v>
      </c>
      <c r="I1604" s="235"/>
      <c r="J1604" s="230"/>
      <c r="K1604" s="230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144</v>
      </c>
      <c r="AU1604" s="240" t="s">
        <v>84</v>
      </c>
      <c r="AV1604" s="12" t="s">
        <v>84</v>
      </c>
      <c r="AW1604" s="12" t="s">
        <v>146</v>
      </c>
      <c r="AX1604" s="12" t="s">
        <v>78</v>
      </c>
      <c r="AY1604" s="240" t="s">
        <v>135</v>
      </c>
    </row>
    <row r="1605" s="12" customFormat="1">
      <c r="B1605" s="229"/>
      <c r="C1605" s="230"/>
      <c r="D1605" s="231" t="s">
        <v>144</v>
      </c>
      <c r="E1605" s="232" t="s">
        <v>1</v>
      </c>
      <c r="F1605" s="233" t="s">
        <v>1932</v>
      </c>
      <c r="G1605" s="230"/>
      <c r="H1605" s="234">
        <v>19.829999999999998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AT1605" s="240" t="s">
        <v>144</v>
      </c>
      <c r="AU1605" s="240" t="s">
        <v>84</v>
      </c>
      <c r="AV1605" s="12" t="s">
        <v>84</v>
      </c>
      <c r="AW1605" s="12" t="s">
        <v>146</v>
      </c>
      <c r="AX1605" s="12" t="s">
        <v>78</v>
      </c>
      <c r="AY1605" s="240" t="s">
        <v>135</v>
      </c>
    </row>
    <row r="1606" s="12" customFormat="1">
      <c r="B1606" s="229"/>
      <c r="C1606" s="230"/>
      <c r="D1606" s="231" t="s">
        <v>144</v>
      </c>
      <c r="E1606" s="232" t="s">
        <v>1</v>
      </c>
      <c r="F1606" s="233" t="s">
        <v>1933</v>
      </c>
      <c r="G1606" s="230"/>
      <c r="H1606" s="234">
        <v>23.9282</v>
      </c>
      <c r="I1606" s="235"/>
      <c r="J1606" s="230"/>
      <c r="K1606" s="230"/>
      <c r="L1606" s="236"/>
      <c r="M1606" s="237"/>
      <c r="N1606" s="238"/>
      <c r="O1606" s="238"/>
      <c r="P1606" s="238"/>
      <c r="Q1606" s="238"/>
      <c r="R1606" s="238"/>
      <c r="S1606" s="238"/>
      <c r="T1606" s="239"/>
      <c r="AT1606" s="240" t="s">
        <v>144</v>
      </c>
      <c r="AU1606" s="240" t="s">
        <v>84</v>
      </c>
      <c r="AV1606" s="12" t="s">
        <v>84</v>
      </c>
      <c r="AW1606" s="12" t="s">
        <v>146</v>
      </c>
      <c r="AX1606" s="12" t="s">
        <v>78</v>
      </c>
      <c r="AY1606" s="240" t="s">
        <v>135</v>
      </c>
    </row>
    <row r="1607" s="12" customFormat="1">
      <c r="B1607" s="229"/>
      <c r="C1607" s="230"/>
      <c r="D1607" s="231" t="s">
        <v>144</v>
      </c>
      <c r="E1607" s="232" t="s">
        <v>1</v>
      </c>
      <c r="F1607" s="233" t="s">
        <v>1934</v>
      </c>
      <c r="G1607" s="230"/>
      <c r="H1607" s="234">
        <v>4.8607199999999997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144</v>
      </c>
      <c r="AU1607" s="240" t="s">
        <v>84</v>
      </c>
      <c r="AV1607" s="12" t="s">
        <v>84</v>
      </c>
      <c r="AW1607" s="12" t="s">
        <v>146</v>
      </c>
      <c r="AX1607" s="12" t="s">
        <v>78</v>
      </c>
      <c r="AY1607" s="240" t="s">
        <v>135</v>
      </c>
    </row>
    <row r="1608" s="12" customFormat="1">
      <c r="B1608" s="229"/>
      <c r="C1608" s="230"/>
      <c r="D1608" s="231" t="s">
        <v>144</v>
      </c>
      <c r="E1608" s="232" t="s">
        <v>1</v>
      </c>
      <c r="F1608" s="233" t="s">
        <v>1935</v>
      </c>
      <c r="G1608" s="230"/>
      <c r="H1608" s="234">
        <v>25.773119999999999</v>
      </c>
      <c r="I1608" s="235"/>
      <c r="J1608" s="230"/>
      <c r="K1608" s="230"/>
      <c r="L1608" s="236"/>
      <c r="M1608" s="237"/>
      <c r="N1608" s="238"/>
      <c r="O1608" s="238"/>
      <c r="P1608" s="238"/>
      <c r="Q1608" s="238"/>
      <c r="R1608" s="238"/>
      <c r="S1608" s="238"/>
      <c r="T1608" s="239"/>
      <c r="AT1608" s="240" t="s">
        <v>144</v>
      </c>
      <c r="AU1608" s="240" t="s">
        <v>84</v>
      </c>
      <c r="AV1608" s="12" t="s">
        <v>84</v>
      </c>
      <c r="AW1608" s="12" t="s">
        <v>146</v>
      </c>
      <c r="AX1608" s="12" t="s">
        <v>78</v>
      </c>
      <c r="AY1608" s="240" t="s">
        <v>135</v>
      </c>
    </row>
    <row r="1609" s="12" customFormat="1">
      <c r="B1609" s="229"/>
      <c r="C1609" s="230"/>
      <c r="D1609" s="231" t="s">
        <v>144</v>
      </c>
      <c r="E1609" s="232" t="s">
        <v>1</v>
      </c>
      <c r="F1609" s="233" t="s">
        <v>1936</v>
      </c>
      <c r="G1609" s="230"/>
      <c r="H1609" s="234">
        <v>6.0288000000000004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AT1609" s="240" t="s">
        <v>144</v>
      </c>
      <c r="AU1609" s="240" t="s">
        <v>84</v>
      </c>
      <c r="AV1609" s="12" t="s">
        <v>84</v>
      </c>
      <c r="AW1609" s="12" t="s">
        <v>146</v>
      </c>
      <c r="AX1609" s="12" t="s">
        <v>78</v>
      </c>
      <c r="AY1609" s="240" t="s">
        <v>135</v>
      </c>
    </row>
    <row r="1610" s="12" customFormat="1">
      <c r="B1610" s="229"/>
      <c r="C1610" s="230"/>
      <c r="D1610" s="231" t="s">
        <v>144</v>
      </c>
      <c r="E1610" s="232" t="s">
        <v>1</v>
      </c>
      <c r="F1610" s="233" t="s">
        <v>1937</v>
      </c>
      <c r="G1610" s="230"/>
      <c r="H1610" s="234">
        <v>28.423999999999999</v>
      </c>
      <c r="I1610" s="235"/>
      <c r="J1610" s="230"/>
      <c r="K1610" s="230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144</v>
      </c>
      <c r="AU1610" s="240" t="s">
        <v>84</v>
      </c>
      <c r="AV1610" s="12" t="s">
        <v>84</v>
      </c>
      <c r="AW1610" s="12" t="s">
        <v>146</v>
      </c>
      <c r="AX1610" s="12" t="s">
        <v>78</v>
      </c>
      <c r="AY1610" s="240" t="s">
        <v>135</v>
      </c>
    </row>
    <row r="1611" s="12" customFormat="1">
      <c r="B1611" s="229"/>
      <c r="C1611" s="230"/>
      <c r="D1611" s="231" t="s">
        <v>144</v>
      </c>
      <c r="E1611" s="232" t="s">
        <v>1</v>
      </c>
      <c r="F1611" s="233" t="s">
        <v>1938</v>
      </c>
      <c r="G1611" s="230"/>
      <c r="H1611" s="234">
        <v>16</v>
      </c>
      <c r="I1611" s="235"/>
      <c r="J1611" s="230"/>
      <c r="K1611" s="230"/>
      <c r="L1611" s="236"/>
      <c r="M1611" s="237"/>
      <c r="N1611" s="238"/>
      <c r="O1611" s="238"/>
      <c r="P1611" s="238"/>
      <c r="Q1611" s="238"/>
      <c r="R1611" s="238"/>
      <c r="S1611" s="238"/>
      <c r="T1611" s="239"/>
      <c r="AT1611" s="240" t="s">
        <v>144</v>
      </c>
      <c r="AU1611" s="240" t="s">
        <v>84</v>
      </c>
      <c r="AV1611" s="12" t="s">
        <v>84</v>
      </c>
      <c r="AW1611" s="12" t="s">
        <v>146</v>
      </c>
      <c r="AX1611" s="12" t="s">
        <v>78</v>
      </c>
      <c r="AY1611" s="240" t="s">
        <v>135</v>
      </c>
    </row>
    <row r="1612" s="14" customFormat="1">
      <c r="B1612" s="252"/>
      <c r="C1612" s="253"/>
      <c r="D1612" s="231" t="s">
        <v>144</v>
      </c>
      <c r="E1612" s="254" t="s">
        <v>1</v>
      </c>
      <c r="F1612" s="255" t="s">
        <v>1585</v>
      </c>
      <c r="G1612" s="253"/>
      <c r="H1612" s="254" t="s">
        <v>1</v>
      </c>
      <c r="I1612" s="256"/>
      <c r="J1612" s="253"/>
      <c r="K1612" s="253"/>
      <c r="L1612" s="257"/>
      <c r="M1612" s="258"/>
      <c r="N1612" s="259"/>
      <c r="O1612" s="259"/>
      <c r="P1612" s="259"/>
      <c r="Q1612" s="259"/>
      <c r="R1612" s="259"/>
      <c r="S1612" s="259"/>
      <c r="T1612" s="260"/>
      <c r="AT1612" s="261" t="s">
        <v>144</v>
      </c>
      <c r="AU1612" s="261" t="s">
        <v>84</v>
      </c>
      <c r="AV1612" s="14" t="s">
        <v>21</v>
      </c>
      <c r="AW1612" s="14" t="s">
        <v>146</v>
      </c>
      <c r="AX1612" s="14" t="s">
        <v>78</v>
      </c>
      <c r="AY1612" s="261" t="s">
        <v>135</v>
      </c>
    </row>
    <row r="1613" s="12" customFormat="1">
      <c r="B1613" s="229"/>
      <c r="C1613" s="230"/>
      <c r="D1613" s="231" t="s">
        <v>144</v>
      </c>
      <c r="E1613" s="232" t="s">
        <v>1</v>
      </c>
      <c r="F1613" s="233" t="s">
        <v>1964</v>
      </c>
      <c r="G1613" s="230"/>
      <c r="H1613" s="234">
        <v>34.100000000000001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144</v>
      </c>
      <c r="AU1613" s="240" t="s">
        <v>84</v>
      </c>
      <c r="AV1613" s="12" t="s">
        <v>84</v>
      </c>
      <c r="AW1613" s="12" t="s">
        <v>146</v>
      </c>
      <c r="AX1613" s="12" t="s">
        <v>78</v>
      </c>
      <c r="AY1613" s="240" t="s">
        <v>135</v>
      </c>
    </row>
    <row r="1614" s="12" customFormat="1">
      <c r="B1614" s="229"/>
      <c r="C1614" s="230"/>
      <c r="D1614" s="231" t="s">
        <v>144</v>
      </c>
      <c r="E1614" s="232" t="s">
        <v>1</v>
      </c>
      <c r="F1614" s="233" t="s">
        <v>1940</v>
      </c>
      <c r="G1614" s="230"/>
      <c r="H1614" s="234">
        <v>26.440000000000001</v>
      </c>
      <c r="I1614" s="235"/>
      <c r="J1614" s="230"/>
      <c r="K1614" s="230"/>
      <c r="L1614" s="236"/>
      <c r="M1614" s="237"/>
      <c r="N1614" s="238"/>
      <c r="O1614" s="238"/>
      <c r="P1614" s="238"/>
      <c r="Q1614" s="238"/>
      <c r="R1614" s="238"/>
      <c r="S1614" s="238"/>
      <c r="T1614" s="239"/>
      <c r="AT1614" s="240" t="s">
        <v>144</v>
      </c>
      <c r="AU1614" s="240" t="s">
        <v>84</v>
      </c>
      <c r="AV1614" s="12" t="s">
        <v>84</v>
      </c>
      <c r="AW1614" s="12" t="s">
        <v>146</v>
      </c>
      <c r="AX1614" s="12" t="s">
        <v>78</v>
      </c>
      <c r="AY1614" s="240" t="s">
        <v>135</v>
      </c>
    </row>
    <row r="1615" s="12" customFormat="1">
      <c r="B1615" s="229"/>
      <c r="C1615" s="230"/>
      <c r="D1615" s="231" t="s">
        <v>144</v>
      </c>
      <c r="E1615" s="232" t="s">
        <v>1</v>
      </c>
      <c r="F1615" s="233" t="s">
        <v>1941</v>
      </c>
      <c r="G1615" s="230"/>
      <c r="H1615" s="234">
        <v>29.084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144</v>
      </c>
      <c r="AU1615" s="240" t="s">
        <v>84</v>
      </c>
      <c r="AV1615" s="12" t="s">
        <v>84</v>
      </c>
      <c r="AW1615" s="12" t="s">
        <v>146</v>
      </c>
      <c r="AX1615" s="12" t="s">
        <v>78</v>
      </c>
      <c r="AY1615" s="240" t="s">
        <v>135</v>
      </c>
    </row>
    <row r="1616" s="12" customFormat="1">
      <c r="B1616" s="229"/>
      <c r="C1616" s="230"/>
      <c r="D1616" s="231" t="s">
        <v>144</v>
      </c>
      <c r="E1616" s="232" t="s">
        <v>1</v>
      </c>
      <c r="F1616" s="233" t="s">
        <v>1934</v>
      </c>
      <c r="G1616" s="230"/>
      <c r="H1616" s="234">
        <v>4.8607199999999997</v>
      </c>
      <c r="I1616" s="235"/>
      <c r="J1616" s="230"/>
      <c r="K1616" s="230"/>
      <c r="L1616" s="236"/>
      <c r="M1616" s="237"/>
      <c r="N1616" s="238"/>
      <c r="O1616" s="238"/>
      <c r="P1616" s="238"/>
      <c r="Q1616" s="238"/>
      <c r="R1616" s="238"/>
      <c r="S1616" s="238"/>
      <c r="T1616" s="239"/>
      <c r="AT1616" s="240" t="s">
        <v>144</v>
      </c>
      <c r="AU1616" s="240" t="s">
        <v>84</v>
      </c>
      <c r="AV1616" s="12" t="s">
        <v>84</v>
      </c>
      <c r="AW1616" s="12" t="s">
        <v>146</v>
      </c>
      <c r="AX1616" s="12" t="s">
        <v>78</v>
      </c>
      <c r="AY1616" s="240" t="s">
        <v>135</v>
      </c>
    </row>
    <row r="1617" s="12" customFormat="1">
      <c r="B1617" s="229"/>
      <c r="C1617" s="230"/>
      <c r="D1617" s="231" t="s">
        <v>144</v>
      </c>
      <c r="E1617" s="232" t="s">
        <v>1</v>
      </c>
      <c r="F1617" s="233" t="s">
        <v>1942</v>
      </c>
      <c r="G1617" s="230"/>
      <c r="H1617" s="234">
        <v>25.773119999999999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AT1617" s="240" t="s">
        <v>144</v>
      </c>
      <c r="AU1617" s="240" t="s">
        <v>84</v>
      </c>
      <c r="AV1617" s="12" t="s">
        <v>84</v>
      </c>
      <c r="AW1617" s="12" t="s">
        <v>146</v>
      </c>
      <c r="AX1617" s="12" t="s">
        <v>78</v>
      </c>
      <c r="AY1617" s="240" t="s">
        <v>135</v>
      </c>
    </row>
    <row r="1618" s="12" customFormat="1">
      <c r="B1618" s="229"/>
      <c r="C1618" s="230"/>
      <c r="D1618" s="231" t="s">
        <v>144</v>
      </c>
      <c r="E1618" s="232" t="s">
        <v>1</v>
      </c>
      <c r="F1618" s="233" t="s">
        <v>1943</v>
      </c>
      <c r="G1618" s="230"/>
      <c r="H1618" s="234">
        <v>6.0288000000000004</v>
      </c>
      <c r="I1618" s="235"/>
      <c r="J1618" s="230"/>
      <c r="K1618" s="230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144</v>
      </c>
      <c r="AU1618" s="240" t="s">
        <v>84</v>
      </c>
      <c r="AV1618" s="12" t="s">
        <v>84</v>
      </c>
      <c r="AW1618" s="12" t="s">
        <v>146</v>
      </c>
      <c r="AX1618" s="12" t="s">
        <v>78</v>
      </c>
      <c r="AY1618" s="240" t="s">
        <v>135</v>
      </c>
    </row>
    <row r="1619" s="12" customFormat="1">
      <c r="B1619" s="229"/>
      <c r="C1619" s="230"/>
      <c r="D1619" s="231" t="s">
        <v>144</v>
      </c>
      <c r="E1619" s="232" t="s">
        <v>1</v>
      </c>
      <c r="F1619" s="233" t="s">
        <v>1944</v>
      </c>
      <c r="G1619" s="230"/>
      <c r="H1619" s="234">
        <v>34.408000000000001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AT1619" s="240" t="s">
        <v>144</v>
      </c>
      <c r="AU1619" s="240" t="s">
        <v>84</v>
      </c>
      <c r="AV1619" s="12" t="s">
        <v>84</v>
      </c>
      <c r="AW1619" s="12" t="s">
        <v>146</v>
      </c>
      <c r="AX1619" s="12" t="s">
        <v>78</v>
      </c>
      <c r="AY1619" s="240" t="s">
        <v>135</v>
      </c>
    </row>
    <row r="1620" s="12" customFormat="1">
      <c r="B1620" s="229"/>
      <c r="C1620" s="230"/>
      <c r="D1620" s="231" t="s">
        <v>144</v>
      </c>
      <c r="E1620" s="232" t="s">
        <v>1</v>
      </c>
      <c r="F1620" s="233" t="s">
        <v>1938</v>
      </c>
      <c r="G1620" s="230"/>
      <c r="H1620" s="234">
        <v>16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144</v>
      </c>
      <c r="AU1620" s="240" t="s">
        <v>84</v>
      </c>
      <c r="AV1620" s="12" t="s">
        <v>84</v>
      </c>
      <c r="AW1620" s="12" t="s">
        <v>146</v>
      </c>
      <c r="AX1620" s="12" t="s">
        <v>78</v>
      </c>
      <c r="AY1620" s="240" t="s">
        <v>135</v>
      </c>
    </row>
    <row r="1621" s="13" customFormat="1">
      <c r="B1621" s="241"/>
      <c r="C1621" s="242"/>
      <c r="D1621" s="231" t="s">
        <v>144</v>
      </c>
      <c r="E1621" s="243" t="s">
        <v>1</v>
      </c>
      <c r="F1621" s="244" t="s">
        <v>149</v>
      </c>
      <c r="G1621" s="242"/>
      <c r="H1621" s="245">
        <v>331.37698</v>
      </c>
      <c r="I1621" s="246"/>
      <c r="J1621" s="242"/>
      <c r="K1621" s="242"/>
      <c r="L1621" s="247"/>
      <c r="M1621" s="248"/>
      <c r="N1621" s="249"/>
      <c r="O1621" s="249"/>
      <c r="P1621" s="249"/>
      <c r="Q1621" s="249"/>
      <c r="R1621" s="249"/>
      <c r="S1621" s="249"/>
      <c r="T1621" s="250"/>
      <c r="AT1621" s="251" t="s">
        <v>144</v>
      </c>
      <c r="AU1621" s="251" t="s">
        <v>84</v>
      </c>
      <c r="AV1621" s="13" t="s">
        <v>142</v>
      </c>
      <c r="AW1621" s="13" t="s">
        <v>146</v>
      </c>
      <c r="AX1621" s="13" t="s">
        <v>21</v>
      </c>
      <c r="AY1621" s="251" t="s">
        <v>135</v>
      </c>
    </row>
    <row r="1622" s="12" customFormat="1">
      <c r="B1622" s="229"/>
      <c r="C1622" s="230"/>
      <c r="D1622" s="231" t="s">
        <v>144</v>
      </c>
      <c r="E1622" s="230"/>
      <c r="F1622" s="233" t="s">
        <v>1972</v>
      </c>
      <c r="G1622" s="230"/>
      <c r="H1622" s="234">
        <v>662.75400000000002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AT1622" s="240" t="s">
        <v>144</v>
      </c>
      <c r="AU1622" s="240" t="s">
        <v>84</v>
      </c>
      <c r="AV1622" s="12" t="s">
        <v>84</v>
      </c>
      <c r="AW1622" s="12" t="s">
        <v>4</v>
      </c>
      <c r="AX1622" s="12" t="s">
        <v>21</v>
      </c>
      <c r="AY1622" s="240" t="s">
        <v>135</v>
      </c>
    </row>
    <row r="1623" s="1" customFormat="1" ht="24" customHeight="1">
      <c r="B1623" s="37"/>
      <c r="C1623" s="216" t="s">
        <v>1973</v>
      </c>
      <c r="D1623" s="216" t="s">
        <v>137</v>
      </c>
      <c r="E1623" s="217" t="s">
        <v>1974</v>
      </c>
      <c r="F1623" s="218" t="s">
        <v>1970</v>
      </c>
      <c r="G1623" s="219" t="s">
        <v>140</v>
      </c>
      <c r="H1623" s="220">
        <v>426.25299999999999</v>
      </c>
      <c r="I1623" s="221"/>
      <c r="J1623" s="222">
        <f>ROUND(I1623*H1623,2)</f>
        <v>0</v>
      </c>
      <c r="K1623" s="218" t="s">
        <v>1</v>
      </c>
      <c r="L1623" s="42"/>
      <c r="M1623" s="223" t="s">
        <v>1</v>
      </c>
      <c r="N1623" s="224" t="s">
        <v>44</v>
      </c>
      <c r="O1623" s="85"/>
      <c r="P1623" s="225">
        <f>O1623*H1623</f>
        <v>0</v>
      </c>
      <c r="Q1623" s="225">
        <v>0.00012</v>
      </c>
      <c r="R1623" s="225">
        <f>Q1623*H1623</f>
        <v>0.051150359999999999</v>
      </c>
      <c r="S1623" s="225">
        <v>0</v>
      </c>
      <c r="T1623" s="226">
        <f>S1623*H1623</f>
        <v>0</v>
      </c>
      <c r="AR1623" s="227" t="s">
        <v>227</v>
      </c>
      <c r="AT1623" s="227" t="s">
        <v>137</v>
      </c>
      <c r="AU1623" s="227" t="s">
        <v>84</v>
      </c>
      <c r="AY1623" s="16" t="s">
        <v>135</v>
      </c>
      <c r="BE1623" s="228">
        <f>IF(N1623="základní",J1623,0)</f>
        <v>0</v>
      </c>
      <c r="BF1623" s="228">
        <f>IF(N1623="snížená",J1623,0)</f>
        <v>0</v>
      </c>
      <c r="BG1623" s="228">
        <f>IF(N1623="zákl. přenesená",J1623,0)</f>
        <v>0</v>
      </c>
      <c r="BH1623" s="228">
        <f>IF(N1623="sníž. přenesená",J1623,0)</f>
        <v>0</v>
      </c>
      <c r="BI1623" s="228">
        <f>IF(N1623="nulová",J1623,0)</f>
        <v>0</v>
      </c>
      <c r="BJ1623" s="16" t="s">
        <v>84</v>
      </c>
      <c r="BK1623" s="228">
        <f>ROUND(I1623*H1623,2)</f>
        <v>0</v>
      </c>
      <c r="BL1623" s="16" t="s">
        <v>227</v>
      </c>
      <c r="BM1623" s="227" t="s">
        <v>1975</v>
      </c>
    </row>
    <row r="1624" s="12" customFormat="1">
      <c r="B1624" s="229"/>
      <c r="C1624" s="230"/>
      <c r="D1624" s="231" t="s">
        <v>144</v>
      </c>
      <c r="E1624" s="232" t="s">
        <v>1</v>
      </c>
      <c r="F1624" s="233" t="s">
        <v>1976</v>
      </c>
      <c r="G1624" s="230"/>
      <c r="H1624" s="234">
        <v>201.82650000000001</v>
      </c>
      <c r="I1624" s="235"/>
      <c r="J1624" s="230"/>
      <c r="K1624" s="230"/>
      <c r="L1624" s="236"/>
      <c r="M1624" s="237"/>
      <c r="N1624" s="238"/>
      <c r="O1624" s="238"/>
      <c r="P1624" s="238"/>
      <c r="Q1624" s="238"/>
      <c r="R1624" s="238"/>
      <c r="S1624" s="238"/>
      <c r="T1624" s="239"/>
      <c r="AT1624" s="240" t="s">
        <v>144</v>
      </c>
      <c r="AU1624" s="240" t="s">
        <v>84</v>
      </c>
      <c r="AV1624" s="12" t="s">
        <v>84</v>
      </c>
      <c r="AW1624" s="12" t="s">
        <v>146</v>
      </c>
      <c r="AX1624" s="12" t="s">
        <v>78</v>
      </c>
      <c r="AY1624" s="240" t="s">
        <v>135</v>
      </c>
    </row>
    <row r="1625" s="12" customFormat="1">
      <c r="B1625" s="229"/>
      <c r="C1625" s="230"/>
      <c r="D1625" s="231" t="s">
        <v>144</v>
      </c>
      <c r="E1625" s="232" t="s">
        <v>1</v>
      </c>
      <c r="F1625" s="233" t="s">
        <v>1977</v>
      </c>
      <c r="G1625" s="230"/>
      <c r="H1625" s="234">
        <v>1.8200000000000001</v>
      </c>
      <c r="I1625" s="235"/>
      <c r="J1625" s="230"/>
      <c r="K1625" s="230"/>
      <c r="L1625" s="236"/>
      <c r="M1625" s="237"/>
      <c r="N1625" s="238"/>
      <c r="O1625" s="238"/>
      <c r="P1625" s="238"/>
      <c r="Q1625" s="238"/>
      <c r="R1625" s="238"/>
      <c r="S1625" s="238"/>
      <c r="T1625" s="239"/>
      <c r="AT1625" s="240" t="s">
        <v>144</v>
      </c>
      <c r="AU1625" s="240" t="s">
        <v>84</v>
      </c>
      <c r="AV1625" s="12" t="s">
        <v>84</v>
      </c>
      <c r="AW1625" s="12" t="s">
        <v>146</v>
      </c>
      <c r="AX1625" s="12" t="s">
        <v>78</v>
      </c>
      <c r="AY1625" s="240" t="s">
        <v>135</v>
      </c>
    </row>
    <row r="1626" s="12" customFormat="1">
      <c r="B1626" s="229"/>
      <c r="C1626" s="230"/>
      <c r="D1626" s="231" t="s">
        <v>144</v>
      </c>
      <c r="E1626" s="232" t="s">
        <v>1</v>
      </c>
      <c r="F1626" s="233" t="s">
        <v>1978</v>
      </c>
      <c r="G1626" s="230"/>
      <c r="H1626" s="234">
        <v>4.4800000000000004</v>
      </c>
      <c r="I1626" s="235"/>
      <c r="J1626" s="230"/>
      <c r="K1626" s="230"/>
      <c r="L1626" s="236"/>
      <c r="M1626" s="237"/>
      <c r="N1626" s="238"/>
      <c r="O1626" s="238"/>
      <c r="P1626" s="238"/>
      <c r="Q1626" s="238"/>
      <c r="R1626" s="238"/>
      <c r="S1626" s="238"/>
      <c r="T1626" s="239"/>
      <c r="AT1626" s="240" t="s">
        <v>144</v>
      </c>
      <c r="AU1626" s="240" t="s">
        <v>84</v>
      </c>
      <c r="AV1626" s="12" t="s">
        <v>84</v>
      </c>
      <c r="AW1626" s="12" t="s">
        <v>146</v>
      </c>
      <c r="AX1626" s="12" t="s">
        <v>78</v>
      </c>
      <c r="AY1626" s="240" t="s">
        <v>135</v>
      </c>
    </row>
    <row r="1627" s="12" customFormat="1">
      <c r="B1627" s="229"/>
      <c r="C1627" s="230"/>
      <c r="D1627" s="231" t="s">
        <v>144</v>
      </c>
      <c r="E1627" s="232" t="s">
        <v>1</v>
      </c>
      <c r="F1627" s="233" t="s">
        <v>1951</v>
      </c>
      <c r="G1627" s="230"/>
      <c r="H1627" s="234">
        <v>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AT1627" s="240" t="s">
        <v>144</v>
      </c>
      <c r="AU1627" s="240" t="s">
        <v>84</v>
      </c>
      <c r="AV1627" s="12" t="s">
        <v>84</v>
      </c>
      <c r="AW1627" s="12" t="s">
        <v>146</v>
      </c>
      <c r="AX1627" s="12" t="s">
        <v>78</v>
      </c>
      <c r="AY1627" s="240" t="s">
        <v>135</v>
      </c>
    </row>
    <row r="1628" s="13" customFormat="1">
      <c r="B1628" s="241"/>
      <c r="C1628" s="242"/>
      <c r="D1628" s="231" t="s">
        <v>144</v>
      </c>
      <c r="E1628" s="243" t="s">
        <v>1</v>
      </c>
      <c r="F1628" s="244" t="s">
        <v>149</v>
      </c>
      <c r="G1628" s="242"/>
      <c r="H1628" s="245">
        <v>213.12649999999999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AT1628" s="251" t="s">
        <v>144</v>
      </c>
      <c r="AU1628" s="251" t="s">
        <v>84</v>
      </c>
      <c r="AV1628" s="13" t="s">
        <v>142</v>
      </c>
      <c r="AW1628" s="13" t="s">
        <v>146</v>
      </c>
      <c r="AX1628" s="13" t="s">
        <v>21</v>
      </c>
      <c r="AY1628" s="251" t="s">
        <v>135</v>
      </c>
    </row>
    <row r="1629" s="12" customFormat="1">
      <c r="B1629" s="229"/>
      <c r="C1629" s="230"/>
      <c r="D1629" s="231" t="s">
        <v>144</v>
      </c>
      <c r="E1629" s="230"/>
      <c r="F1629" s="233" t="s">
        <v>1979</v>
      </c>
      <c r="G1629" s="230"/>
      <c r="H1629" s="234">
        <v>426.25299999999999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144</v>
      </c>
      <c r="AU1629" s="240" t="s">
        <v>84</v>
      </c>
      <c r="AV1629" s="12" t="s">
        <v>84</v>
      </c>
      <c r="AW1629" s="12" t="s">
        <v>4</v>
      </c>
      <c r="AX1629" s="12" t="s">
        <v>21</v>
      </c>
      <c r="AY1629" s="240" t="s">
        <v>135</v>
      </c>
    </row>
    <row r="1630" s="1" customFormat="1" ht="36" customHeight="1">
      <c r="B1630" s="37"/>
      <c r="C1630" s="216" t="s">
        <v>1980</v>
      </c>
      <c r="D1630" s="216" t="s">
        <v>137</v>
      </c>
      <c r="E1630" s="217" t="s">
        <v>1981</v>
      </c>
      <c r="F1630" s="218" t="s">
        <v>1982</v>
      </c>
      <c r="G1630" s="219" t="s">
        <v>140</v>
      </c>
      <c r="H1630" s="220">
        <v>720.04100000000005</v>
      </c>
      <c r="I1630" s="221"/>
      <c r="J1630" s="222">
        <f>ROUND(I1630*H1630,2)</f>
        <v>0</v>
      </c>
      <c r="K1630" s="218" t="s">
        <v>141</v>
      </c>
      <c r="L1630" s="42"/>
      <c r="M1630" s="223" t="s">
        <v>1</v>
      </c>
      <c r="N1630" s="224" t="s">
        <v>44</v>
      </c>
      <c r="O1630" s="85"/>
      <c r="P1630" s="225">
        <f>O1630*H1630</f>
        <v>0</v>
      </c>
      <c r="Q1630" s="225">
        <v>6.9999999999999994E-05</v>
      </c>
      <c r="R1630" s="225">
        <f>Q1630*H1630</f>
        <v>0.050402870000000002</v>
      </c>
      <c r="S1630" s="225">
        <v>0</v>
      </c>
      <c r="T1630" s="226">
        <f>S1630*H1630</f>
        <v>0</v>
      </c>
      <c r="AR1630" s="227" t="s">
        <v>227</v>
      </c>
      <c r="AT1630" s="227" t="s">
        <v>137</v>
      </c>
      <c r="AU1630" s="227" t="s">
        <v>84</v>
      </c>
      <c r="AY1630" s="16" t="s">
        <v>135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16" t="s">
        <v>84</v>
      </c>
      <c r="BK1630" s="228">
        <f>ROUND(I1630*H1630,2)</f>
        <v>0</v>
      </c>
      <c r="BL1630" s="16" t="s">
        <v>227</v>
      </c>
      <c r="BM1630" s="227" t="s">
        <v>1983</v>
      </c>
    </row>
    <row r="1631" s="12" customFormat="1">
      <c r="B1631" s="229"/>
      <c r="C1631" s="230"/>
      <c r="D1631" s="231" t="s">
        <v>144</v>
      </c>
      <c r="E1631" s="232" t="s">
        <v>1</v>
      </c>
      <c r="F1631" s="233" t="s">
        <v>1984</v>
      </c>
      <c r="G1631" s="230"/>
      <c r="H1631" s="234">
        <v>711.48000000000002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144</v>
      </c>
      <c r="AU1631" s="240" t="s">
        <v>84</v>
      </c>
      <c r="AV1631" s="12" t="s">
        <v>84</v>
      </c>
      <c r="AW1631" s="12" t="s">
        <v>146</v>
      </c>
      <c r="AX1631" s="12" t="s">
        <v>78</v>
      </c>
      <c r="AY1631" s="240" t="s">
        <v>135</v>
      </c>
    </row>
    <row r="1632" s="12" customFormat="1">
      <c r="B1632" s="229"/>
      <c r="C1632" s="230"/>
      <c r="D1632" s="231" t="s">
        <v>144</v>
      </c>
      <c r="E1632" s="232" t="s">
        <v>1</v>
      </c>
      <c r="F1632" s="233" t="s">
        <v>1985</v>
      </c>
      <c r="G1632" s="230"/>
      <c r="H1632" s="234">
        <v>8.5607600000000001</v>
      </c>
      <c r="I1632" s="235"/>
      <c r="J1632" s="230"/>
      <c r="K1632" s="230"/>
      <c r="L1632" s="236"/>
      <c r="M1632" s="237"/>
      <c r="N1632" s="238"/>
      <c r="O1632" s="238"/>
      <c r="P1632" s="238"/>
      <c r="Q1632" s="238"/>
      <c r="R1632" s="238"/>
      <c r="S1632" s="238"/>
      <c r="T1632" s="239"/>
      <c r="AT1632" s="240" t="s">
        <v>144</v>
      </c>
      <c r="AU1632" s="240" t="s">
        <v>84</v>
      </c>
      <c r="AV1632" s="12" t="s">
        <v>84</v>
      </c>
      <c r="AW1632" s="12" t="s">
        <v>146</v>
      </c>
      <c r="AX1632" s="12" t="s">
        <v>78</v>
      </c>
      <c r="AY1632" s="240" t="s">
        <v>135</v>
      </c>
    </row>
    <row r="1633" s="13" customFormat="1">
      <c r="B1633" s="241"/>
      <c r="C1633" s="242"/>
      <c r="D1633" s="231" t="s">
        <v>144</v>
      </c>
      <c r="E1633" s="243" t="s">
        <v>1</v>
      </c>
      <c r="F1633" s="244" t="s">
        <v>149</v>
      </c>
      <c r="G1633" s="242"/>
      <c r="H1633" s="245">
        <v>720.04075999999998</v>
      </c>
      <c r="I1633" s="246"/>
      <c r="J1633" s="242"/>
      <c r="K1633" s="242"/>
      <c r="L1633" s="247"/>
      <c r="M1633" s="248"/>
      <c r="N1633" s="249"/>
      <c r="O1633" s="249"/>
      <c r="P1633" s="249"/>
      <c r="Q1633" s="249"/>
      <c r="R1633" s="249"/>
      <c r="S1633" s="249"/>
      <c r="T1633" s="250"/>
      <c r="AT1633" s="251" t="s">
        <v>144</v>
      </c>
      <c r="AU1633" s="251" t="s">
        <v>84</v>
      </c>
      <c r="AV1633" s="13" t="s">
        <v>142</v>
      </c>
      <c r="AW1633" s="13" t="s">
        <v>146</v>
      </c>
      <c r="AX1633" s="13" t="s">
        <v>21</v>
      </c>
      <c r="AY1633" s="251" t="s">
        <v>135</v>
      </c>
    </row>
    <row r="1634" s="1" customFormat="1" ht="36" customHeight="1">
      <c r="B1634" s="37"/>
      <c r="C1634" s="216" t="s">
        <v>1986</v>
      </c>
      <c r="D1634" s="216" t="s">
        <v>137</v>
      </c>
      <c r="E1634" s="217" t="s">
        <v>1987</v>
      </c>
      <c r="F1634" s="218" t="s">
        <v>1988</v>
      </c>
      <c r="G1634" s="219" t="s">
        <v>140</v>
      </c>
      <c r="H1634" s="220">
        <v>720.04100000000005</v>
      </c>
      <c r="I1634" s="221"/>
      <c r="J1634" s="222">
        <f>ROUND(I1634*H1634,2)</f>
        <v>0</v>
      </c>
      <c r="K1634" s="218" t="s">
        <v>141</v>
      </c>
      <c r="L1634" s="42"/>
      <c r="M1634" s="223" t="s">
        <v>1</v>
      </c>
      <c r="N1634" s="224" t="s">
        <v>44</v>
      </c>
      <c r="O1634" s="85"/>
      <c r="P1634" s="225">
        <f>O1634*H1634</f>
        <v>0</v>
      </c>
      <c r="Q1634" s="225">
        <v>0</v>
      </c>
      <c r="R1634" s="225">
        <f>Q1634*H1634</f>
        <v>0</v>
      </c>
      <c r="S1634" s="225">
        <v>0</v>
      </c>
      <c r="T1634" s="226">
        <f>S1634*H1634</f>
        <v>0</v>
      </c>
      <c r="AR1634" s="227" t="s">
        <v>227</v>
      </c>
      <c r="AT1634" s="227" t="s">
        <v>137</v>
      </c>
      <c r="AU1634" s="227" t="s">
        <v>84</v>
      </c>
      <c r="AY1634" s="16" t="s">
        <v>135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16" t="s">
        <v>84</v>
      </c>
      <c r="BK1634" s="228">
        <f>ROUND(I1634*H1634,2)</f>
        <v>0</v>
      </c>
      <c r="BL1634" s="16" t="s">
        <v>227</v>
      </c>
      <c r="BM1634" s="227" t="s">
        <v>1989</v>
      </c>
    </row>
    <row r="1635" s="12" customFormat="1">
      <c r="B1635" s="229"/>
      <c r="C1635" s="230"/>
      <c r="D1635" s="231" t="s">
        <v>144</v>
      </c>
      <c r="E1635" s="232" t="s">
        <v>1</v>
      </c>
      <c r="F1635" s="233" t="s">
        <v>1984</v>
      </c>
      <c r="G1635" s="230"/>
      <c r="H1635" s="234">
        <v>711.48000000000002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AT1635" s="240" t="s">
        <v>144</v>
      </c>
      <c r="AU1635" s="240" t="s">
        <v>84</v>
      </c>
      <c r="AV1635" s="12" t="s">
        <v>84</v>
      </c>
      <c r="AW1635" s="12" t="s">
        <v>146</v>
      </c>
      <c r="AX1635" s="12" t="s">
        <v>78</v>
      </c>
      <c r="AY1635" s="240" t="s">
        <v>135</v>
      </c>
    </row>
    <row r="1636" s="12" customFormat="1">
      <c r="B1636" s="229"/>
      <c r="C1636" s="230"/>
      <c r="D1636" s="231" t="s">
        <v>144</v>
      </c>
      <c r="E1636" s="232" t="s">
        <v>1</v>
      </c>
      <c r="F1636" s="233" t="s">
        <v>1985</v>
      </c>
      <c r="G1636" s="230"/>
      <c r="H1636" s="234">
        <v>8.5607600000000001</v>
      </c>
      <c r="I1636" s="235"/>
      <c r="J1636" s="230"/>
      <c r="K1636" s="230"/>
      <c r="L1636" s="236"/>
      <c r="M1636" s="237"/>
      <c r="N1636" s="238"/>
      <c r="O1636" s="238"/>
      <c r="P1636" s="238"/>
      <c r="Q1636" s="238"/>
      <c r="R1636" s="238"/>
      <c r="S1636" s="238"/>
      <c r="T1636" s="239"/>
      <c r="AT1636" s="240" t="s">
        <v>144</v>
      </c>
      <c r="AU1636" s="240" t="s">
        <v>84</v>
      </c>
      <c r="AV1636" s="12" t="s">
        <v>84</v>
      </c>
      <c r="AW1636" s="12" t="s">
        <v>146</v>
      </c>
      <c r="AX1636" s="12" t="s">
        <v>78</v>
      </c>
      <c r="AY1636" s="240" t="s">
        <v>135</v>
      </c>
    </row>
    <row r="1637" s="13" customFormat="1">
      <c r="B1637" s="241"/>
      <c r="C1637" s="242"/>
      <c r="D1637" s="231" t="s">
        <v>144</v>
      </c>
      <c r="E1637" s="243" t="s">
        <v>1</v>
      </c>
      <c r="F1637" s="244" t="s">
        <v>149</v>
      </c>
      <c r="G1637" s="242"/>
      <c r="H1637" s="245">
        <v>720.04075999999998</v>
      </c>
      <c r="I1637" s="246"/>
      <c r="J1637" s="242"/>
      <c r="K1637" s="242"/>
      <c r="L1637" s="247"/>
      <c r="M1637" s="248"/>
      <c r="N1637" s="249"/>
      <c r="O1637" s="249"/>
      <c r="P1637" s="249"/>
      <c r="Q1637" s="249"/>
      <c r="R1637" s="249"/>
      <c r="S1637" s="249"/>
      <c r="T1637" s="250"/>
      <c r="AT1637" s="251" t="s">
        <v>144</v>
      </c>
      <c r="AU1637" s="251" t="s">
        <v>84</v>
      </c>
      <c r="AV1637" s="13" t="s">
        <v>142</v>
      </c>
      <c r="AW1637" s="13" t="s">
        <v>146</v>
      </c>
      <c r="AX1637" s="13" t="s">
        <v>21</v>
      </c>
      <c r="AY1637" s="251" t="s">
        <v>135</v>
      </c>
    </row>
    <row r="1638" s="1" customFormat="1" ht="24" customHeight="1">
      <c r="B1638" s="37"/>
      <c r="C1638" s="216" t="s">
        <v>1990</v>
      </c>
      <c r="D1638" s="216" t="s">
        <v>137</v>
      </c>
      <c r="E1638" s="217" t="s">
        <v>1991</v>
      </c>
      <c r="F1638" s="218" t="s">
        <v>1992</v>
      </c>
      <c r="G1638" s="219" t="s">
        <v>140</v>
      </c>
      <c r="H1638" s="220">
        <v>720.04100000000005</v>
      </c>
      <c r="I1638" s="221"/>
      <c r="J1638" s="222">
        <f>ROUND(I1638*H1638,2)</f>
        <v>0</v>
      </c>
      <c r="K1638" s="218" t="s">
        <v>141</v>
      </c>
      <c r="L1638" s="42"/>
      <c r="M1638" s="223" t="s">
        <v>1</v>
      </c>
      <c r="N1638" s="224" t="s">
        <v>44</v>
      </c>
      <c r="O1638" s="85"/>
      <c r="P1638" s="225">
        <f>O1638*H1638</f>
        <v>0</v>
      </c>
      <c r="Q1638" s="225">
        <v>6.0000000000000002E-05</v>
      </c>
      <c r="R1638" s="225">
        <f>Q1638*H1638</f>
        <v>0.043202460000000005</v>
      </c>
      <c r="S1638" s="225">
        <v>0</v>
      </c>
      <c r="T1638" s="226">
        <f>S1638*H1638</f>
        <v>0</v>
      </c>
      <c r="AR1638" s="227" t="s">
        <v>227</v>
      </c>
      <c r="AT1638" s="227" t="s">
        <v>137</v>
      </c>
      <c r="AU1638" s="227" t="s">
        <v>84</v>
      </c>
      <c r="AY1638" s="16" t="s">
        <v>135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16" t="s">
        <v>84</v>
      </c>
      <c r="BK1638" s="228">
        <f>ROUND(I1638*H1638,2)</f>
        <v>0</v>
      </c>
      <c r="BL1638" s="16" t="s">
        <v>227</v>
      </c>
      <c r="BM1638" s="227" t="s">
        <v>1993</v>
      </c>
    </row>
    <row r="1639" s="12" customFormat="1">
      <c r="B1639" s="229"/>
      <c r="C1639" s="230"/>
      <c r="D1639" s="231" t="s">
        <v>144</v>
      </c>
      <c r="E1639" s="232" t="s">
        <v>1</v>
      </c>
      <c r="F1639" s="233" t="s">
        <v>1984</v>
      </c>
      <c r="G1639" s="230"/>
      <c r="H1639" s="234">
        <v>711.48000000000002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AT1639" s="240" t="s">
        <v>144</v>
      </c>
      <c r="AU1639" s="240" t="s">
        <v>84</v>
      </c>
      <c r="AV1639" s="12" t="s">
        <v>84</v>
      </c>
      <c r="AW1639" s="12" t="s">
        <v>146</v>
      </c>
      <c r="AX1639" s="12" t="s">
        <v>78</v>
      </c>
      <c r="AY1639" s="240" t="s">
        <v>135</v>
      </c>
    </row>
    <row r="1640" s="12" customFormat="1">
      <c r="B1640" s="229"/>
      <c r="C1640" s="230"/>
      <c r="D1640" s="231" t="s">
        <v>144</v>
      </c>
      <c r="E1640" s="232" t="s">
        <v>1</v>
      </c>
      <c r="F1640" s="233" t="s">
        <v>1985</v>
      </c>
      <c r="G1640" s="230"/>
      <c r="H1640" s="234">
        <v>8.5607600000000001</v>
      </c>
      <c r="I1640" s="235"/>
      <c r="J1640" s="230"/>
      <c r="K1640" s="230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144</v>
      </c>
      <c r="AU1640" s="240" t="s">
        <v>84</v>
      </c>
      <c r="AV1640" s="12" t="s">
        <v>84</v>
      </c>
      <c r="AW1640" s="12" t="s">
        <v>146</v>
      </c>
      <c r="AX1640" s="12" t="s">
        <v>78</v>
      </c>
      <c r="AY1640" s="240" t="s">
        <v>135</v>
      </c>
    </row>
    <row r="1641" s="13" customFormat="1">
      <c r="B1641" s="241"/>
      <c r="C1641" s="242"/>
      <c r="D1641" s="231" t="s">
        <v>144</v>
      </c>
      <c r="E1641" s="243" t="s">
        <v>1</v>
      </c>
      <c r="F1641" s="244" t="s">
        <v>149</v>
      </c>
      <c r="G1641" s="242"/>
      <c r="H1641" s="245">
        <v>720.04075999999998</v>
      </c>
      <c r="I1641" s="246"/>
      <c r="J1641" s="242"/>
      <c r="K1641" s="242"/>
      <c r="L1641" s="247"/>
      <c r="M1641" s="248"/>
      <c r="N1641" s="249"/>
      <c r="O1641" s="249"/>
      <c r="P1641" s="249"/>
      <c r="Q1641" s="249"/>
      <c r="R1641" s="249"/>
      <c r="S1641" s="249"/>
      <c r="T1641" s="250"/>
      <c r="AT1641" s="251" t="s">
        <v>144</v>
      </c>
      <c r="AU1641" s="251" t="s">
        <v>84</v>
      </c>
      <c r="AV1641" s="13" t="s">
        <v>142</v>
      </c>
      <c r="AW1641" s="13" t="s">
        <v>146</v>
      </c>
      <c r="AX1641" s="13" t="s">
        <v>21</v>
      </c>
      <c r="AY1641" s="251" t="s">
        <v>135</v>
      </c>
    </row>
    <row r="1642" s="1" customFormat="1" ht="24" customHeight="1">
      <c r="B1642" s="37"/>
      <c r="C1642" s="216" t="s">
        <v>1994</v>
      </c>
      <c r="D1642" s="216" t="s">
        <v>137</v>
      </c>
      <c r="E1642" s="217" t="s">
        <v>1995</v>
      </c>
      <c r="F1642" s="218" t="s">
        <v>1996</v>
      </c>
      <c r="G1642" s="219" t="s">
        <v>140</v>
      </c>
      <c r="H1642" s="220">
        <v>720.04100000000005</v>
      </c>
      <c r="I1642" s="221"/>
      <c r="J1642" s="222">
        <f>ROUND(I1642*H1642,2)</f>
        <v>0</v>
      </c>
      <c r="K1642" s="218" t="s">
        <v>141</v>
      </c>
      <c r="L1642" s="42"/>
      <c r="M1642" s="223" t="s">
        <v>1</v>
      </c>
      <c r="N1642" s="224" t="s">
        <v>44</v>
      </c>
      <c r="O1642" s="85"/>
      <c r="P1642" s="225">
        <f>O1642*H1642</f>
        <v>0</v>
      </c>
      <c r="Q1642" s="225">
        <v>0.00013999999999999999</v>
      </c>
      <c r="R1642" s="225">
        <f>Q1642*H1642</f>
        <v>0.10080574000000001</v>
      </c>
      <c r="S1642" s="225">
        <v>0</v>
      </c>
      <c r="T1642" s="226">
        <f>S1642*H1642</f>
        <v>0</v>
      </c>
      <c r="AR1642" s="227" t="s">
        <v>227</v>
      </c>
      <c r="AT1642" s="227" t="s">
        <v>137</v>
      </c>
      <c r="AU1642" s="227" t="s">
        <v>84</v>
      </c>
      <c r="AY1642" s="16" t="s">
        <v>135</v>
      </c>
      <c r="BE1642" s="228">
        <f>IF(N1642="základní",J1642,0)</f>
        <v>0</v>
      </c>
      <c r="BF1642" s="228">
        <f>IF(N1642="snížená",J1642,0)</f>
        <v>0</v>
      </c>
      <c r="BG1642" s="228">
        <f>IF(N1642="zákl. přenesená",J1642,0)</f>
        <v>0</v>
      </c>
      <c r="BH1642" s="228">
        <f>IF(N1642="sníž. přenesená",J1642,0)</f>
        <v>0</v>
      </c>
      <c r="BI1642" s="228">
        <f>IF(N1642="nulová",J1642,0)</f>
        <v>0</v>
      </c>
      <c r="BJ1642" s="16" t="s">
        <v>84</v>
      </c>
      <c r="BK1642" s="228">
        <f>ROUND(I1642*H1642,2)</f>
        <v>0</v>
      </c>
      <c r="BL1642" s="16" t="s">
        <v>227</v>
      </c>
      <c r="BM1642" s="227" t="s">
        <v>1997</v>
      </c>
    </row>
    <row r="1643" s="12" customFormat="1">
      <c r="B1643" s="229"/>
      <c r="C1643" s="230"/>
      <c r="D1643" s="231" t="s">
        <v>144</v>
      </c>
      <c r="E1643" s="232" t="s">
        <v>1</v>
      </c>
      <c r="F1643" s="233" t="s">
        <v>1984</v>
      </c>
      <c r="G1643" s="230"/>
      <c r="H1643" s="234">
        <v>711.48000000000002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144</v>
      </c>
      <c r="AU1643" s="240" t="s">
        <v>84</v>
      </c>
      <c r="AV1643" s="12" t="s">
        <v>84</v>
      </c>
      <c r="AW1643" s="12" t="s">
        <v>146</v>
      </c>
      <c r="AX1643" s="12" t="s">
        <v>78</v>
      </c>
      <c r="AY1643" s="240" t="s">
        <v>135</v>
      </c>
    </row>
    <row r="1644" s="12" customFormat="1">
      <c r="B1644" s="229"/>
      <c r="C1644" s="230"/>
      <c r="D1644" s="231" t="s">
        <v>144</v>
      </c>
      <c r="E1644" s="232" t="s">
        <v>1</v>
      </c>
      <c r="F1644" s="233" t="s">
        <v>1985</v>
      </c>
      <c r="G1644" s="230"/>
      <c r="H1644" s="234">
        <v>8.5607600000000001</v>
      </c>
      <c r="I1644" s="235"/>
      <c r="J1644" s="230"/>
      <c r="K1644" s="230"/>
      <c r="L1644" s="236"/>
      <c r="M1644" s="237"/>
      <c r="N1644" s="238"/>
      <c r="O1644" s="238"/>
      <c r="P1644" s="238"/>
      <c r="Q1644" s="238"/>
      <c r="R1644" s="238"/>
      <c r="S1644" s="238"/>
      <c r="T1644" s="239"/>
      <c r="AT1644" s="240" t="s">
        <v>144</v>
      </c>
      <c r="AU1644" s="240" t="s">
        <v>84</v>
      </c>
      <c r="AV1644" s="12" t="s">
        <v>84</v>
      </c>
      <c r="AW1644" s="12" t="s">
        <v>146</v>
      </c>
      <c r="AX1644" s="12" t="s">
        <v>78</v>
      </c>
      <c r="AY1644" s="240" t="s">
        <v>135</v>
      </c>
    </row>
    <row r="1645" s="13" customFormat="1">
      <c r="B1645" s="241"/>
      <c r="C1645" s="242"/>
      <c r="D1645" s="231" t="s">
        <v>144</v>
      </c>
      <c r="E1645" s="243" t="s">
        <v>1</v>
      </c>
      <c r="F1645" s="244" t="s">
        <v>149</v>
      </c>
      <c r="G1645" s="242"/>
      <c r="H1645" s="245">
        <v>720.04075999999998</v>
      </c>
      <c r="I1645" s="246"/>
      <c r="J1645" s="242"/>
      <c r="K1645" s="242"/>
      <c r="L1645" s="247"/>
      <c r="M1645" s="248"/>
      <c r="N1645" s="249"/>
      <c r="O1645" s="249"/>
      <c r="P1645" s="249"/>
      <c r="Q1645" s="249"/>
      <c r="R1645" s="249"/>
      <c r="S1645" s="249"/>
      <c r="T1645" s="250"/>
      <c r="AT1645" s="251" t="s">
        <v>144</v>
      </c>
      <c r="AU1645" s="251" t="s">
        <v>84</v>
      </c>
      <c r="AV1645" s="13" t="s">
        <v>142</v>
      </c>
      <c r="AW1645" s="13" t="s">
        <v>146</v>
      </c>
      <c r="AX1645" s="13" t="s">
        <v>21</v>
      </c>
      <c r="AY1645" s="251" t="s">
        <v>135</v>
      </c>
    </row>
    <row r="1646" s="1" customFormat="1" ht="24" customHeight="1">
      <c r="B1646" s="37"/>
      <c r="C1646" s="216" t="s">
        <v>1998</v>
      </c>
      <c r="D1646" s="216" t="s">
        <v>137</v>
      </c>
      <c r="E1646" s="217" t="s">
        <v>1999</v>
      </c>
      <c r="F1646" s="218" t="s">
        <v>2000</v>
      </c>
      <c r="G1646" s="219" t="s">
        <v>140</v>
      </c>
      <c r="H1646" s="220">
        <v>1440.0820000000001</v>
      </c>
      <c r="I1646" s="221"/>
      <c r="J1646" s="222">
        <f>ROUND(I1646*H1646,2)</f>
        <v>0</v>
      </c>
      <c r="K1646" s="218" t="s">
        <v>141</v>
      </c>
      <c r="L1646" s="42"/>
      <c r="M1646" s="223" t="s">
        <v>1</v>
      </c>
      <c r="N1646" s="224" t="s">
        <v>44</v>
      </c>
      <c r="O1646" s="85"/>
      <c r="P1646" s="225">
        <f>O1646*H1646</f>
        <v>0</v>
      </c>
      <c r="Q1646" s="225">
        <v>0.00012999999999999999</v>
      </c>
      <c r="R1646" s="225">
        <f>Q1646*H1646</f>
        <v>0.18721066</v>
      </c>
      <c r="S1646" s="225">
        <v>0</v>
      </c>
      <c r="T1646" s="226">
        <f>S1646*H1646</f>
        <v>0</v>
      </c>
      <c r="AR1646" s="227" t="s">
        <v>227</v>
      </c>
      <c r="AT1646" s="227" t="s">
        <v>137</v>
      </c>
      <c r="AU1646" s="227" t="s">
        <v>84</v>
      </c>
      <c r="AY1646" s="16" t="s">
        <v>135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16" t="s">
        <v>84</v>
      </c>
      <c r="BK1646" s="228">
        <f>ROUND(I1646*H1646,2)</f>
        <v>0</v>
      </c>
      <c r="BL1646" s="16" t="s">
        <v>227</v>
      </c>
      <c r="BM1646" s="227" t="s">
        <v>2001</v>
      </c>
    </row>
    <row r="1647" s="12" customFormat="1">
      <c r="B1647" s="229"/>
      <c r="C1647" s="230"/>
      <c r="D1647" s="231" t="s">
        <v>144</v>
      </c>
      <c r="E1647" s="232" t="s">
        <v>1</v>
      </c>
      <c r="F1647" s="233" t="s">
        <v>2002</v>
      </c>
      <c r="G1647" s="230"/>
      <c r="H1647" s="234">
        <v>1422.96</v>
      </c>
      <c r="I1647" s="235"/>
      <c r="J1647" s="230"/>
      <c r="K1647" s="230"/>
      <c r="L1647" s="236"/>
      <c r="M1647" s="237"/>
      <c r="N1647" s="238"/>
      <c r="O1647" s="238"/>
      <c r="P1647" s="238"/>
      <c r="Q1647" s="238"/>
      <c r="R1647" s="238"/>
      <c r="S1647" s="238"/>
      <c r="T1647" s="239"/>
      <c r="AT1647" s="240" t="s">
        <v>144</v>
      </c>
      <c r="AU1647" s="240" t="s">
        <v>84</v>
      </c>
      <c r="AV1647" s="12" t="s">
        <v>84</v>
      </c>
      <c r="AW1647" s="12" t="s">
        <v>146</v>
      </c>
      <c r="AX1647" s="12" t="s">
        <v>78</v>
      </c>
      <c r="AY1647" s="240" t="s">
        <v>135</v>
      </c>
    </row>
    <row r="1648" s="12" customFormat="1">
      <c r="B1648" s="229"/>
      <c r="C1648" s="230"/>
      <c r="D1648" s="231" t="s">
        <v>144</v>
      </c>
      <c r="E1648" s="232" t="s">
        <v>1</v>
      </c>
      <c r="F1648" s="233" t="s">
        <v>2003</v>
      </c>
      <c r="G1648" s="230"/>
      <c r="H1648" s="234">
        <v>17.12152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144</v>
      </c>
      <c r="AU1648" s="240" t="s">
        <v>84</v>
      </c>
      <c r="AV1648" s="12" t="s">
        <v>84</v>
      </c>
      <c r="AW1648" s="12" t="s">
        <v>146</v>
      </c>
      <c r="AX1648" s="12" t="s">
        <v>78</v>
      </c>
      <c r="AY1648" s="240" t="s">
        <v>135</v>
      </c>
    </row>
    <row r="1649" s="13" customFormat="1">
      <c r="B1649" s="241"/>
      <c r="C1649" s="242"/>
      <c r="D1649" s="231" t="s">
        <v>144</v>
      </c>
      <c r="E1649" s="243" t="s">
        <v>1</v>
      </c>
      <c r="F1649" s="244" t="s">
        <v>149</v>
      </c>
      <c r="G1649" s="242"/>
      <c r="H1649" s="245">
        <v>1440.08152</v>
      </c>
      <c r="I1649" s="246"/>
      <c r="J1649" s="242"/>
      <c r="K1649" s="242"/>
      <c r="L1649" s="247"/>
      <c r="M1649" s="248"/>
      <c r="N1649" s="249"/>
      <c r="O1649" s="249"/>
      <c r="P1649" s="249"/>
      <c r="Q1649" s="249"/>
      <c r="R1649" s="249"/>
      <c r="S1649" s="249"/>
      <c r="T1649" s="250"/>
      <c r="AT1649" s="251" t="s">
        <v>144</v>
      </c>
      <c r="AU1649" s="251" t="s">
        <v>84</v>
      </c>
      <c r="AV1649" s="13" t="s">
        <v>142</v>
      </c>
      <c r="AW1649" s="13" t="s">
        <v>146</v>
      </c>
      <c r="AX1649" s="13" t="s">
        <v>21</v>
      </c>
      <c r="AY1649" s="251" t="s">
        <v>135</v>
      </c>
    </row>
    <row r="1650" s="11" customFormat="1" ht="22.8" customHeight="1">
      <c r="B1650" s="200"/>
      <c r="C1650" s="201"/>
      <c r="D1650" s="202" t="s">
        <v>77</v>
      </c>
      <c r="E1650" s="214" t="s">
        <v>2004</v>
      </c>
      <c r="F1650" s="214" t="s">
        <v>2005</v>
      </c>
      <c r="G1650" s="201"/>
      <c r="H1650" s="201"/>
      <c r="I1650" s="204"/>
      <c r="J1650" s="215">
        <f>BK1650</f>
        <v>0</v>
      </c>
      <c r="K1650" s="201"/>
      <c r="L1650" s="206"/>
      <c r="M1650" s="207"/>
      <c r="N1650" s="208"/>
      <c r="O1650" s="208"/>
      <c r="P1650" s="209">
        <f>SUM(P1651:P1679)</f>
        <v>0</v>
      </c>
      <c r="Q1650" s="208"/>
      <c r="R1650" s="209">
        <f>SUM(R1651:R1679)</f>
        <v>0.33295750000000002</v>
      </c>
      <c r="S1650" s="208"/>
      <c r="T1650" s="210">
        <f>SUM(T1651:T1679)</f>
        <v>0.016595849999999999</v>
      </c>
      <c r="AR1650" s="211" t="s">
        <v>84</v>
      </c>
      <c r="AT1650" s="212" t="s">
        <v>77</v>
      </c>
      <c r="AU1650" s="212" t="s">
        <v>21</v>
      </c>
      <c r="AY1650" s="211" t="s">
        <v>135</v>
      </c>
      <c r="BK1650" s="213">
        <f>SUM(BK1651:BK1679)</f>
        <v>0</v>
      </c>
    </row>
    <row r="1651" s="1" customFormat="1" ht="16.5" customHeight="1">
      <c r="B1651" s="37"/>
      <c r="C1651" s="216" t="s">
        <v>2006</v>
      </c>
      <c r="D1651" s="216" t="s">
        <v>137</v>
      </c>
      <c r="E1651" s="217" t="s">
        <v>2007</v>
      </c>
      <c r="F1651" s="218" t="s">
        <v>2008</v>
      </c>
      <c r="G1651" s="219" t="s">
        <v>140</v>
      </c>
      <c r="H1651" s="220">
        <v>53.534999999999997</v>
      </c>
      <c r="I1651" s="221"/>
      <c r="J1651" s="222">
        <f>ROUND(I1651*H1651,2)</f>
        <v>0</v>
      </c>
      <c r="K1651" s="218" t="s">
        <v>141</v>
      </c>
      <c r="L1651" s="42"/>
      <c r="M1651" s="223" t="s">
        <v>1</v>
      </c>
      <c r="N1651" s="224" t="s">
        <v>44</v>
      </c>
      <c r="O1651" s="85"/>
      <c r="P1651" s="225">
        <f>O1651*H1651</f>
        <v>0</v>
      </c>
      <c r="Q1651" s="225">
        <v>0.001</v>
      </c>
      <c r="R1651" s="225">
        <f>Q1651*H1651</f>
        <v>0.053534999999999999</v>
      </c>
      <c r="S1651" s="225">
        <v>0.00031</v>
      </c>
      <c r="T1651" s="226">
        <f>S1651*H1651</f>
        <v>0.016595849999999999</v>
      </c>
      <c r="AR1651" s="227" t="s">
        <v>227</v>
      </c>
      <c r="AT1651" s="227" t="s">
        <v>137</v>
      </c>
      <c r="AU1651" s="227" t="s">
        <v>84</v>
      </c>
      <c r="AY1651" s="16" t="s">
        <v>135</v>
      </c>
      <c r="BE1651" s="228">
        <f>IF(N1651="základní",J1651,0)</f>
        <v>0</v>
      </c>
      <c r="BF1651" s="228">
        <f>IF(N1651="snížená",J1651,0)</f>
        <v>0</v>
      </c>
      <c r="BG1651" s="228">
        <f>IF(N1651="zákl. přenesená",J1651,0)</f>
        <v>0</v>
      </c>
      <c r="BH1651" s="228">
        <f>IF(N1651="sníž. přenesená",J1651,0)</f>
        <v>0</v>
      </c>
      <c r="BI1651" s="228">
        <f>IF(N1651="nulová",J1651,0)</f>
        <v>0</v>
      </c>
      <c r="BJ1651" s="16" t="s">
        <v>84</v>
      </c>
      <c r="BK1651" s="228">
        <f>ROUND(I1651*H1651,2)</f>
        <v>0</v>
      </c>
      <c r="BL1651" s="16" t="s">
        <v>227</v>
      </c>
      <c r="BM1651" s="227" t="s">
        <v>2009</v>
      </c>
    </row>
    <row r="1652" s="12" customFormat="1">
      <c r="B1652" s="229"/>
      <c r="C1652" s="230"/>
      <c r="D1652" s="231" t="s">
        <v>144</v>
      </c>
      <c r="E1652" s="232" t="s">
        <v>1</v>
      </c>
      <c r="F1652" s="233" t="s">
        <v>2010</v>
      </c>
      <c r="G1652" s="230"/>
      <c r="H1652" s="234">
        <v>16.77</v>
      </c>
      <c r="I1652" s="235"/>
      <c r="J1652" s="230"/>
      <c r="K1652" s="230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144</v>
      </c>
      <c r="AU1652" s="240" t="s">
        <v>84</v>
      </c>
      <c r="AV1652" s="12" t="s">
        <v>84</v>
      </c>
      <c r="AW1652" s="12" t="s">
        <v>146</v>
      </c>
      <c r="AX1652" s="12" t="s">
        <v>78</v>
      </c>
      <c r="AY1652" s="240" t="s">
        <v>135</v>
      </c>
    </row>
    <row r="1653" s="12" customFormat="1">
      <c r="B1653" s="229"/>
      <c r="C1653" s="230"/>
      <c r="D1653" s="231" t="s">
        <v>144</v>
      </c>
      <c r="E1653" s="232" t="s">
        <v>1</v>
      </c>
      <c r="F1653" s="233" t="s">
        <v>2011</v>
      </c>
      <c r="G1653" s="230"/>
      <c r="H1653" s="234">
        <v>19.672499999999999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AT1653" s="240" t="s">
        <v>144</v>
      </c>
      <c r="AU1653" s="240" t="s">
        <v>84</v>
      </c>
      <c r="AV1653" s="12" t="s">
        <v>84</v>
      </c>
      <c r="AW1653" s="12" t="s">
        <v>146</v>
      </c>
      <c r="AX1653" s="12" t="s">
        <v>78</v>
      </c>
      <c r="AY1653" s="240" t="s">
        <v>135</v>
      </c>
    </row>
    <row r="1654" s="12" customFormat="1">
      <c r="B1654" s="229"/>
      <c r="C1654" s="230"/>
      <c r="D1654" s="231" t="s">
        <v>144</v>
      </c>
      <c r="E1654" s="232" t="s">
        <v>1</v>
      </c>
      <c r="F1654" s="233" t="s">
        <v>2012</v>
      </c>
      <c r="G1654" s="230"/>
      <c r="H1654" s="234">
        <v>17.092500000000001</v>
      </c>
      <c r="I1654" s="235"/>
      <c r="J1654" s="230"/>
      <c r="K1654" s="230"/>
      <c r="L1654" s="236"/>
      <c r="M1654" s="237"/>
      <c r="N1654" s="238"/>
      <c r="O1654" s="238"/>
      <c r="P1654" s="238"/>
      <c r="Q1654" s="238"/>
      <c r="R1654" s="238"/>
      <c r="S1654" s="238"/>
      <c r="T1654" s="239"/>
      <c r="AT1654" s="240" t="s">
        <v>144</v>
      </c>
      <c r="AU1654" s="240" t="s">
        <v>84</v>
      </c>
      <c r="AV1654" s="12" t="s">
        <v>84</v>
      </c>
      <c r="AW1654" s="12" t="s">
        <v>146</v>
      </c>
      <c r="AX1654" s="12" t="s">
        <v>78</v>
      </c>
      <c r="AY1654" s="240" t="s">
        <v>135</v>
      </c>
    </row>
    <row r="1655" s="13" customFormat="1">
      <c r="B1655" s="241"/>
      <c r="C1655" s="242"/>
      <c r="D1655" s="231" t="s">
        <v>144</v>
      </c>
      <c r="E1655" s="243" t="s">
        <v>1</v>
      </c>
      <c r="F1655" s="244" t="s">
        <v>149</v>
      </c>
      <c r="G1655" s="242"/>
      <c r="H1655" s="245">
        <v>53.534999999999997</v>
      </c>
      <c r="I1655" s="246"/>
      <c r="J1655" s="242"/>
      <c r="K1655" s="242"/>
      <c r="L1655" s="247"/>
      <c r="M1655" s="248"/>
      <c r="N1655" s="249"/>
      <c r="O1655" s="249"/>
      <c r="P1655" s="249"/>
      <c r="Q1655" s="249"/>
      <c r="R1655" s="249"/>
      <c r="S1655" s="249"/>
      <c r="T1655" s="250"/>
      <c r="AT1655" s="251" t="s">
        <v>144</v>
      </c>
      <c r="AU1655" s="251" t="s">
        <v>84</v>
      </c>
      <c r="AV1655" s="13" t="s">
        <v>142</v>
      </c>
      <c r="AW1655" s="13" t="s">
        <v>146</v>
      </c>
      <c r="AX1655" s="13" t="s">
        <v>21</v>
      </c>
      <c r="AY1655" s="251" t="s">
        <v>135</v>
      </c>
    </row>
    <row r="1656" s="1" customFormat="1" ht="24" customHeight="1">
      <c r="B1656" s="37"/>
      <c r="C1656" s="216" t="s">
        <v>2013</v>
      </c>
      <c r="D1656" s="216" t="s">
        <v>137</v>
      </c>
      <c r="E1656" s="217" t="s">
        <v>2014</v>
      </c>
      <c r="F1656" s="218" t="s">
        <v>2015</v>
      </c>
      <c r="G1656" s="219" t="s">
        <v>140</v>
      </c>
      <c r="H1656" s="220">
        <v>535.35000000000002</v>
      </c>
      <c r="I1656" s="221"/>
      <c r="J1656" s="222">
        <f>ROUND(I1656*H1656,2)</f>
        <v>0</v>
      </c>
      <c r="K1656" s="218" t="s">
        <v>141</v>
      </c>
      <c r="L1656" s="42"/>
      <c r="M1656" s="223" t="s">
        <v>1</v>
      </c>
      <c r="N1656" s="224" t="s">
        <v>44</v>
      </c>
      <c r="O1656" s="85"/>
      <c r="P1656" s="225">
        <f>O1656*H1656</f>
        <v>0</v>
      </c>
      <c r="Q1656" s="225">
        <v>0.00021000000000000001</v>
      </c>
      <c r="R1656" s="225">
        <f>Q1656*H1656</f>
        <v>0.11242350000000001</v>
      </c>
      <c r="S1656" s="225">
        <v>0</v>
      </c>
      <c r="T1656" s="226">
        <f>S1656*H1656</f>
        <v>0</v>
      </c>
      <c r="AR1656" s="227" t="s">
        <v>227</v>
      </c>
      <c r="AT1656" s="227" t="s">
        <v>137</v>
      </c>
      <c r="AU1656" s="227" t="s">
        <v>84</v>
      </c>
      <c r="AY1656" s="16" t="s">
        <v>135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16" t="s">
        <v>84</v>
      </c>
      <c r="BK1656" s="228">
        <f>ROUND(I1656*H1656,2)</f>
        <v>0</v>
      </c>
      <c r="BL1656" s="16" t="s">
        <v>227</v>
      </c>
      <c r="BM1656" s="227" t="s">
        <v>2016</v>
      </c>
    </row>
    <row r="1657" s="12" customFormat="1">
      <c r="B1657" s="229"/>
      <c r="C1657" s="230"/>
      <c r="D1657" s="231" t="s">
        <v>144</v>
      </c>
      <c r="E1657" s="232" t="s">
        <v>1</v>
      </c>
      <c r="F1657" s="233" t="s">
        <v>2017</v>
      </c>
      <c r="G1657" s="230"/>
      <c r="H1657" s="234">
        <v>167.69999999999999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AT1657" s="240" t="s">
        <v>144</v>
      </c>
      <c r="AU1657" s="240" t="s">
        <v>84</v>
      </c>
      <c r="AV1657" s="12" t="s">
        <v>84</v>
      </c>
      <c r="AW1657" s="12" t="s">
        <v>146</v>
      </c>
      <c r="AX1657" s="12" t="s">
        <v>78</v>
      </c>
      <c r="AY1657" s="240" t="s">
        <v>135</v>
      </c>
    </row>
    <row r="1658" s="12" customFormat="1">
      <c r="B1658" s="229"/>
      <c r="C1658" s="230"/>
      <c r="D1658" s="231" t="s">
        <v>144</v>
      </c>
      <c r="E1658" s="232" t="s">
        <v>1</v>
      </c>
      <c r="F1658" s="233" t="s">
        <v>2018</v>
      </c>
      <c r="G1658" s="230"/>
      <c r="H1658" s="234">
        <v>196.72499999999999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144</v>
      </c>
      <c r="AU1658" s="240" t="s">
        <v>84</v>
      </c>
      <c r="AV1658" s="12" t="s">
        <v>84</v>
      </c>
      <c r="AW1658" s="12" t="s">
        <v>146</v>
      </c>
      <c r="AX1658" s="12" t="s">
        <v>78</v>
      </c>
      <c r="AY1658" s="240" t="s">
        <v>135</v>
      </c>
    </row>
    <row r="1659" s="12" customFormat="1">
      <c r="B1659" s="229"/>
      <c r="C1659" s="230"/>
      <c r="D1659" s="231" t="s">
        <v>144</v>
      </c>
      <c r="E1659" s="232" t="s">
        <v>1</v>
      </c>
      <c r="F1659" s="233" t="s">
        <v>2019</v>
      </c>
      <c r="G1659" s="230"/>
      <c r="H1659" s="234">
        <v>170.92500000000001</v>
      </c>
      <c r="I1659" s="235"/>
      <c r="J1659" s="230"/>
      <c r="K1659" s="230"/>
      <c r="L1659" s="236"/>
      <c r="M1659" s="237"/>
      <c r="N1659" s="238"/>
      <c r="O1659" s="238"/>
      <c r="P1659" s="238"/>
      <c r="Q1659" s="238"/>
      <c r="R1659" s="238"/>
      <c r="S1659" s="238"/>
      <c r="T1659" s="239"/>
      <c r="AT1659" s="240" t="s">
        <v>144</v>
      </c>
      <c r="AU1659" s="240" t="s">
        <v>84</v>
      </c>
      <c r="AV1659" s="12" t="s">
        <v>84</v>
      </c>
      <c r="AW1659" s="12" t="s">
        <v>146</v>
      </c>
      <c r="AX1659" s="12" t="s">
        <v>78</v>
      </c>
      <c r="AY1659" s="240" t="s">
        <v>135</v>
      </c>
    </row>
    <row r="1660" s="13" customFormat="1">
      <c r="B1660" s="241"/>
      <c r="C1660" s="242"/>
      <c r="D1660" s="231" t="s">
        <v>144</v>
      </c>
      <c r="E1660" s="243" t="s">
        <v>1</v>
      </c>
      <c r="F1660" s="244" t="s">
        <v>149</v>
      </c>
      <c r="G1660" s="242"/>
      <c r="H1660" s="245">
        <v>535.35000000000002</v>
      </c>
      <c r="I1660" s="246"/>
      <c r="J1660" s="242"/>
      <c r="K1660" s="242"/>
      <c r="L1660" s="247"/>
      <c r="M1660" s="248"/>
      <c r="N1660" s="249"/>
      <c r="O1660" s="249"/>
      <c r="P1660" s="249"/>
      <c r="Q1660" s="249"/>
      <c r="R1660" s="249"/>
      <c r="S1660" s="249"/>
      <c r="T1660" s="250"/>
      <c r="AT1660" s="251" t="s">
        <v>144</v>
      </c>
      <c r="AU1660" s="251" t="s">
        <v>84</v>
      </c>
      <c r="AV1660" s="13" t="s">
        <v>142</v>
      </c>
      <c r="AW1660" s="13" t="s">
        <v>146</v>
      </c>
      <c r="AX1660" s="13" t="s">
        <v>21</v>
      </c>
      <c r="AY1660" s="251" t="s">
        <v>135</v>
      </c>
    </row>
    <row r="1661" s="1" customFormat="1" ht="24" customHeight="1">
      <c r="B1661" s="37"/>
      <c r="C1661" s="216" t="s">
        <v>2020</v>
      </c>
      <c r="D1661" s="216" t="s">
        <v>137</v>
      </c>
      <c r="E1661" s="217" t="s">
        <v>2021</v>
      </c>
      <c r="F1661" s="218" t="s">
        <v>2022</v>
      </c>
      <c r="G1661" s="219" t="s">
        <v>140</v>
      </c>
      <c r="H1661" s="220">
        <v>13.9</v>
      </c>
      <c r="I1661" s="221"/>
      <c r="J1661" s="222">
        <f>ROUND(I1661*H1661,2)</f>
        <v>0</v>
      </c>
      <c r="K1661" s="218" t="s">
        <v>141</v>
      </c>
      <c r="L1661" s="42"/>
      <c r="M1661" s="223" t="s">
        <v>1</v>
      </c>
      <c r="N1661" s="224" t="s">
        <v>44</v>
      </c>
      <c r="O1661" s="85"/>
      <c r="P1661" s="225">
        <f>O1661*H1661</f>
        <v>0</v>
      </c>
      <c r="Q1661" s="225">
        <v>0.00020000000000000001</v>
      </c>
      <c r="R1661" s="225">
        <f>Q1661*H1661</f>
        <v>0.0027800000000000004</v>
      </c>
      <c r="S1661" s="225">
        <v>0</v>
      </c>
      <c r="T1661" s="226">
        <f>S1661*H1661</f>
        <v>0</v>
      </c>
      <c r="AR1661" s="227" t="s">
        <v>227</v>
      </c>
      <c r="AT1661" s="227" t="s">
        <v>137</v>
      </c>
      <c r="AU1661" s="227" t="s">
        <v>84</v>
      </c>
      <c r="AY1661" s="16" t="s">
        <v>135</v>
      </c>
      <c r="BE1661" s="228">
        <f>IF(N1661="základní",J1661,0)</f>
        <v>0</v>
      </c>
      <c r="BF1661" s="228">
        <f>IF(N1661="snížená",J1661,0)</f>
        <v>0</v>
      </c>
      <c r="BG1661" s="228">
        <f>IF(N1661="zákl. přenesená",J1661,0)</f>
        <v>0</v>
      </c>
      <c r="BH1661" s="228">
        <f>IF(N1661="sníž. přenesená",J1661,0)</f>
        <v>0</v>
      </c>
      <c r="BI1661" s="228">
        <f>IF(N1661="nulová",J1661,0)</f>
        <v>0</v>
      </c>
      <c r="BJ1661" s="16" t="s">
        <v>84</v>
      </c>
      <c r="BK1661" s="228">
        <f>ROUND(I1661*H1661,2)</f>
        <v>0</v>
      </c>
      <c r="BL1661" s="16" t="s">
        <v>227</v>
      </c>
      <c r="BM1661" s="227" t="s">
        <v>2023</v>
      </c>
    </row>
    <row r="1662" s="12" customFormat="1">
      <c r="B1662" s="229"/>
      <c r="C1662" s="230"/>
      <c r="D1662" s="231" t="s">
        <v>144</v>
      </c>
      <c r="E1662" s="232" t="s">
        <v>1</v>
      </c>
      <c r="F1662" s="233" t="s">
        <v>1332</v>
      </c>
      <c r="G1662" s="230"/>
      <c r="H1662" s="234">
        <v>13.9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AT1662" s="240" t="s">
        <v>144</v>
      </c>
      <c r="AU1662" s="240" t="s">
        <v>84</v>
      </c>
      <c r="AV1662" s="12" t="s">
        <v>84</v>
      </c>
      <c r="AW1662" s="12" t="s">
        <v>146</v>
      </c>
      <c r="AX1662" s="12" t="s">
        <v>78</v>
      </c>
      <c r="AY1662" s="240" t="s">
        <v>135</v>
      </c>
    </row>
    <row r="1663" s="13" customFormat="1">
      <c r="B1663" s="241"/>
      <c r="C1663" s="242"/>
      <c r="D1663" s="231" t="s">
        <v>144</v>
      </c>
      <c r="E1663" s="243" t="s">
        <v>1</v>
      </c>
      <c r="F1663" s="244" t="s">
        <v>149</v>
      </c>
      <c r="G1663" s="242"/>
      <c r="H1663" s="245">
        <v>13.9</v>
      </c>
      <c r="I1663" s="246"/>
      <c r="J1663" s="242"/>
      <c r="K1663" s="242"/>
      <c r="L1663" s="247"/>
      <c r="M1663" s="248"/>
      <c r="N1663" s="249"/>
      <c r="O1663" s="249"/>
      <c r="P1663" s="249"/>
      <c r="Q1663" s="249"/>
      <c r="R1663" s="249"/>
      <c r="S1663" s="249"/>
      <c r="T1663" s="250"/>
      <c r="AT1663" s="251" t="s">
        <v>144</v>
      </c>
      <c r="AU1663" s="251" t="s">
        <v>84</v>
      </c>
      <c r="AV1663" s="13" t="s">
        <v>142</v>
      </c>
      <c r="AW1663" s="13" t="s">
        <v>146</v>
      </c>
      <c r="AX1663" s="13" t="s">
        <v>21</v>
      </c>
      <c r="AY1663" s="251" t="s">
        <v>135</v>
      </c>
    </row>
    <row r="1664" s="1" customFormat="1" ht="36" customHeight="1">
      <c r="B1664" s="37"/>
      <c r="C1664" s="216" t="s">
        <v>2024</v>
      </c>
      <c r="D1664" s="216" t="s">
        <v>137</v>
      </c>
      <c r="E1664" s="217" t="s">
        <v>2025</v>
      </c>
      <c r="F1664" s="218" t="s">
        <v>2026</v>
      </c>
      <c r="G1664" s="219" t="s">
        <v>140</v>
      </c>
      <c r="H1664" s="220">
        <v>13.9</v>
      </c>
      <c r="I1664" s="221"/>
      <c r="J1664" s="222">
        <f>ROUND(I1664*H1664,2)</f>
        <v>0</v>
      </c>
      <c r="K1664" s="218" t="s">
        <v>141</v>
      </c>
      <c r="L1664" s="42"/>
      <c r="M1664" s="223" t="s">
        <v>1</v>
      </c>
      <c r="N1664" s="224" t="s">
        <v>44</v>
      </c>
      <c r="O1664" s="85"/>
      <c r="P1664" s="225">
        <f>O1664*H1664</f>
        <v>0</v>
      </c>
      <c r="Q1664" s="225">
        <v>0.00025999999999999998</v>
      </c>
      <c r="R1664" s="225">
        <f>Q1664*H1664</f>
        <v>0.0036139999999999996</v>
      </c>
      <c r="S1664" s="225">
        <v>0</v>
      </c>
      <c r="T1664" s="226">
        <f>S1664*H1664</f>
        <v>0</v>
      </c>
      <c r="AR1664" s="227" t="s">
        <v>227</v>
      </c>
      <c r="AT1664" s="227" t="s">
        <v>137</v>
      </c>
      <c r="AU1664" s="227" t="s">
        <v>84</v>
      </c>
      <c r="AY1664" s="16" t="s">
        <v>135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16" t="s">
        <v>84</v>
      </c>
      <c r="BK1664" s="228">
        <f>ROUND(I1664*H1664,2)</f>
        <v>0</v>
      </c>
      <c r="BL1664" s="16" t="s">
        <v>227</v>
      </c>
      <c r="BM1664" s="227" t="s">
        <v>2027</v>
      </c>
    </row>
    <row r="1665" s="12" customFormat="1">
      <c r="B1665" s="229"/>
      <c r="C1665" s="230"/>
      <c r="D1665" s="231" t="s">
        <v>144</v>
      </c>
      <c r="E1665" s="232" t="s">
        <v>1</v>
      </c>
      <c r="F1665" s="233" t="s">
        <v>1332</v>
      </c>
      <c r="G1665" s="230"/>
      <c r="H1665" s="234">
        <v>13.9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144</v>
      </c>
      <c r="AU1665" s="240" t="s">
        <v>84</v>
      </c>
      <c r="AV1665" s="12" t="s">
        <v>84</v>
      </c>
      <c r="AW1665" s="12" t="s">
        <v>146</v>
      </c>
      <c r="AX1665" s="12" t="s">
        <v>78</v>
      </c>
      <c r="AY1665" s="240" t="s">
        <v>135</v>
      </c>
    </row>
    <row r="1666" s="13" customFormat="1">
      <c r="B1666" s="241"/>
      <c r="C1666" s="242"/>
      <c r="D1666" s="231" t="s">
        <v>144</v>
      </c>
      <c r="E1666" s="243" t="s">
        <v>1</v>
      </c>
      <c r="F1666" s="244" t="s">
        <v>149</v>
      </c>
      <c r="G1666" s="242"/>
      <c r="H1666" s="245">
        <v>13.9</v>
      </c>
      <c r="I1666" s="246"/>
      <c r="J1666" s="242"/>
      <c r="K1666" s="242"/>
      <c r="L1666" s="247"/>
      <c r="M1666" s="248"/>
      <c r="N1666" s="249"/>
      <c r="O1666" s="249"/>
      <c r="P1666" s="249"/>
      <c r="Q1666" s="249"/>
      <c r="R1666" s="249"/>
      <c r="S1666" s="249"/>
      <c r="T1666" s="250"/>
      <c r="AT1666" s="251" t="s">
        <v>144</v>
      </c>
      <c r="AU1666" s="251" t="s">
        <v>84</v>
      </c>
      <c r="AV1666" s="13" t="s">
        <v>142</v>
      </c>
      <c r="AW1666" s="13" t="s">
        <v>146</v>
      </c>
      <c r="AX1666" s="13" t="s">
        <v>21</v>
      </c>
      <c r="AY1666" s="251" t="s">
        <v>135</v>
      </c>
    </row>
    <row r="1667" s="1" customFormat="1" ht="48" customHeight="1">
      <c r="B1667" s="37"/>
      <c r="C1667" s="216" t="s">
        <v>2028</v>
      </c>
      <c r="D1667" s="216" t="s">
        <v>137</v>
      </c>
      <c r="E1667" s="217" t="s">
        <v>2029</v>
      </c>
      <c r="F1667" s="218" t="s">
        <v>2030</v>
      </c>
      <c r="G1667" s="219" t="s">
        <v>140</v>
      </c>
      <c r="H1667" s="220">
        <v>13.9</v>
      </c>
      <c r="I1667" s="221"/>
      <c r="J1667" s="222">
        <f>ROUND(I1667*H1667,2)</f>
        <v>0</v>
      </c>
      <c r="K1667" s="218" t="s">
        <v>141</v>
      </c>
      <c r="L1667" s="42"/>
      <c r="M1667" s="223" t="s">
        <v>1</v>
      </c>
      <c r="N1667" s="224" t="s">
        <v>44</v>
      </c>
      <c r="O1667" s="85"/>
      <c r="P1667" s="225">
        <f>O1667*H1667</f>
        <v>0</v>
      </c>
      <c r="Q1667" s="225">
        <v>0</v>
      </c>
      <c r="R1667" s="225">
        <f>Q1667*H1667</f>
        <v>0</v>
      </c>
      <c r="S1667" s="225">
        <v>0</v>
      </c>
      <c r="T1667" s="226">
        <f>S1667*H1667</f>
        <v>0</v>
      </c>
      <c r="AR1667" s="227" t="s">
        <v>227</v>
      </c>
      <c r="AT1667" s="227" t="s">
        <v>137</v>
      </c>
      <c r="AU1667" s="227" t="s">
        <v>84</v>
      </c>
      <c r="AY1667" s="16" t="s">
        <v>135</v>
      </c>
      <c r="BE1667" s="228">
        <f>IF(N1667="základní",J1667,0)</f>
        <v>0</v>
      </c>
      <c r="BF1667" s="228">
        <f>IF(N1667="snížená",J1667,0)</f>
        <v>0</v>
      </c>
      <c r="BG1667" s="228">
        <f>IF(N1667="zákl. přenesená",J1667,0)</f>
        <v>0</v>
      </c>
      <c r="BH1667" s="228">
        <f>IF(N1667="sníž. přenesená",J1667,0)</f>
        <v>0</v>
      </c>
      <c r="BI1667" s="228">
        <f>IF(N1667="nulová",J1667,0)</f>
        <v>0</v>
      </c>
      <c r="BJ1667" s="16" t="s">
        <v>84</v>
      </c>
      <c r="BK1667" s="228">
        <f>ROUND(I1667*H1667,2)</f>
        <v>0</v>
      </c>
      <c r="BL1667" s="16" t="s">
        <v>227</v>
      </c>
      <c r="BM1667" s="227" t="s">
        <v>2031</v>
      </c>
    </row>
    <row r="1668" s="12" customFormat="1">
      <c r="B1668" s="229"/>
      <c r="C1668" s="230"/>
      <c r="D1668" s="231" t="s">
        <v>144</v>
      </c>
      <c r="E1668" s="232" t="s">
        <v>1</v>
      </c>
      <c r="F1668" s="233" t="s">
        <v>1332</v>
      </c>
      <c r="G1668" s="230"/>
      <c r="H1668" s="234">
        <v>13.9</v>
      </c>
      <c r="I1668" s="235"/>
      <c r="J1668" s="230"/>
      <c r="K1668" s="230"/>
      <c r="L1668" s="236"/>
      <c r="M1668" s="237"/>
      <c r="N1668" s="238"/>
      <c r="O1668" s="238"/>
      <c r="P1668" s="238"/>
      <c r="Q1668" s="238"/>
      <c r="R1668" s="238"/>
      <c r="S1668" s="238"/>
      <c r="T1668" s="239"/>
      <c r="AT1668" s="240" t="s">
        <v>144</v>
      </c>
      <c r="AU1668" s="240" t="s">
        <v>84</v>
      </c>
      <c r="AV1668" s="12" t="s">
        <v>84</v>
      </c>
      <c r="AW1668" s="12" t="s">
        <v>146</v>
      </c>
      <c r="AX1668" s="12" t="s">
        <v>78</v>
      </c>
      <c r="AY1668" s="240" t="s">
        <v>135</v>
      </c>
    </row>
    <row r="1669" s="13" customFormat="1">
      <c r="B1669" s="241"/>
      <c r="C1669" s="242"/>
      <c r="D1669" s="231" t="s">
        <v>144</v>
      </c>
      <c r="E1669" s="243" t="s">
        <v>1</v>
      </c>
      <c r="F1669" s="244" t="s">
        <v>149</v>
      </c>
      <c r="G1669" s="242"/>
      <c r="H1669" s="245">
        <v>13.9</v>
      </c>
      <c r="I1669" s="246"/>
      <c r="J1669" s="242"/>
      <c r="K1669" s="242"/>
      <c r="L1669" s="247"/>
      <c r="M1669" s="248"/>
      <c r="N1669" s="249"/>
      <c r="O1669" s="249"/>
      <c r="P1669" s="249"/>
      <c r="Q1669" s="249"/>
      <c r="R1669" s="249"/>
      <c r="S1669" s="249"/>
      <c r="T1669" s="250"/>
      <c r="AT1669" s="251" t="s">
        <v>144</v>
      </c>
      <c r="AU1669" s="251" t="s">
        <v>84</v>
      </c>
      <c r="AV1669" s="13" t="s">
        <v>142</v>
      </c>
      <c r="AW1669" s="13" t="s">
        <v>146</v>
      </c>
      <c r="AX1669" s="13" t="s">
        <v>21</v>
      </c>
      <c r="AY1669" s="251" t="s">
        <v>135</v>
      </c>
    </row>
    <row r="1670" s="1" customFormat="1" ht="36" customHeight="1">
      <c r="B1670" s="37"/>
      <c r="C1670" s="216" t="s">
        <v>2032</v>
      </c>
      <c r="D1670" s="216" t="s">
        <v>137</v>
      </c>
      <c r="E1670" s="217" t="s">
        <v>2033</v>
      </c>
      <c r="F1670" s="218" t="s">
        <v>2034</v>
      </c>
      <c r="G1670" s="219" t="s">
        <v>140</v>
      </c>
      <c r="H1670" s="220">
        <v>535.35000000000002</v>
      </c>
      <c r="I1670" s="221"/>
      <c r="J1670" s="222">
        <f>ROUND(I1670*H1670,2)</f>
        <v>0</v>
      </c>
      <c r="K1670" s="218" t="s">
        <v>141</v>
      </c>
      <c r="L1670" s="42"/>
      <c r="M1670" s="223" t="s">
        <v>1</v>
      </c>
      <c r="N1670" s="224" t="s">
        <v>44</v>
      </c>
      <c r="O1670" s="85"/>
      <c r="P1670" s="225">
        <f>O1670*H1670</f>
        <v>0</v>
      </c>
      <c r="Q1670" s="225">
        <v>0.00029</v>
      </c>
      <c r="R1670" s="225">
        <f>Q1670*H1670</f>
        <v>0.15525150000000001</v>
      </c>
      <c r="S1670" s="225">
        <v>0</v>
      </c>
      <c r="T1670" s="226">
        <f>S1670*H1670</f>
        <v>0</v>
      </c>
      <c r="AR1670" s="227" t="s">
        <v>227</v>
      </c>
      <c r="AT1670" s="227" t="s">
        <v>137</v>
      </c>
      <c r="AU1670" s="227" t="s">
        <v>84</v>
      </c>
      <c r="AY1670" s="16" t="s">
        <v>135</v>
      </c>
      <c r="BE1670" s="228">
        <f>IF(N1670="základní",J1670,0)</f>
        <v>0</v>
      </c>
      <c r="BF1670" s="228">
        <f>IF(N1670="snížená",J1670,0)</f>
        <v>0</v>
      </c>
      <c r="BG1670" s="228">
        <f>IF(N1670="zákl. přenesená",J1670,0)</f>
        <v>0</v>
      </c>
      <c r="BH1670" s="228">
        <f>IF(N1670="sníž. přenesená",J1670,0)</f>
        <v>0</v>
      </c>
      <c r="BI1670" s="228">
        <f>IF(N1670="nulová",J1670,0)</f>
        <v>0</v>
      </c>
      <c r="BJ1670" s="16" t="s">
        <v>84</v>
      </c>
      <c r="BK1670" s="228">
        <f>ROUND(I1670*H1670,2)</f>
        <v>0</v>
      </c>
      <c r="BL1670" s="16" t="s">
        <v>227</v>
      </c>
      <c r="BM1670" s="227" t="s">
        <v>2035</v>
      </c>
    </row>
    <row r="1671" s="12" customFormat="1">
      <c r="B1671" s="229"/>
      <c r="C1671" s="230"/>
      <c r="D1671" s="231" t="s">
        <v>144</v>
      </c>
      <c r="E1671" s="232" t="s">
        <v>1</v>
      </c>
      <c r="F1671" s="233" t="s">
        <v>2017</v>
      </c>
      <c r="G1671" s="230"/>
      <c r="H1671" s="234">
        <v>167.69999999999999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AT1671" s="240" t="s">
        <v>144</v>
      </c>
      <c r="AU1671" s="240" t="s">
        <v>84</v>
      </c>
      <c r="AV1671" s="12" t="s">
        <v>84</v>
      </c>
      <c r="AW1671" s="12" t="s">
        <v>146</v>
      </c>
      <c r="AX1671" s="12" t="s">
        <v>78</v>
      </c>
      <c r="AY1671" s="240" t="s">
        <v>135</v>
      </c>
    </row>
    <row r="1672" s="12" customFormat="1">
      <c r="B1672" s="229"/>
      <c r="C1672" s="230"/>
      <c r="D1672" s="231" t="s">
        <v>144</v>
      </c>
      <c r="E1672" s="232" t="s">
        <v>1</v>
      </c>
      <c r="F1672" s="233" t="s">
        <v>2018</v>
      </c>
      <c r="G1672" s="230"/>
      <c r="H1672" s="234">
        <v>196.72499999999999</v>
      </c>
      <c r="I1672" s="235"/>
      <c r="J1672" s="230"/>
      <c r="K1672" s="230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144</v>
      </c>
      <c r="AU1672" s="240" t="s">
        <v>84</v>
      </c>
      <c r="AV1672" s="12" t="s">
        <v>84</v>
      </c>
      <c r="AW1672" s="12" t="s">
        <v>146</v>
      </c>
      <c r="AX1672" s="12" t="s">
        <v>78</v>
      </c>
      <c r="AY1672" s="240" t="s">
        <v>135</v>
      </c>
    </row>
    <row r="1673" s="12" customFormat="1">
      <c r="B1673" s="229"/>
      <c r="C1673" s="230"/>
      <c r="D1673" s="231" t="s">
        <v>144</v>
      </c>
      <c r="E1673" s="232" t="s">
        <v>1</v>
      </c>
      <c r="F1673" s="233" t="s">
        <v>2019</v>
      </c>
      <c r="G1673" s="230"/>
      <c r="H1673" s="234">
        <v>170.92500000000001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AT1673" s="240" t="s">
        <v>144</v>
      </c>
      <c r="AU1673" s="240" t="s">
        <v>84</v>
      </c>
      <c r="AV1673" s="12" t="s">
        <v>84</v>
      </c>
      <c r="AW1673" s="12" t="s">
        <v>146</v>
      </c>
      <c r="AX1673" s="12" t="s">
        <v>78</v>
      </c>
      <c r="AY1673" s="240" t="s">
        <v>135</v>
      </c>
    </row>
    <row r="1674" s="13" customFormat="1">
      <c r="B1674" s="241"/>
      <c r="C1674" s="242"/>
      <c r="D1674" s="231" t="s">
        <v>144</v>
      </c>
      <c r="E1674" s="243" t="s">
        <v>1</v>
      </c>
      <c r="F1674" s="244" t="s">
        <v>149</v>
      </c>
      <c r="G1674" s="242"/>
      <c r="H1674" s="245">
        <v>535.35000000000002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AT1674" s="251" t="s">
        <v>144</v>
      </c>
      <c r="AU1674" s="251" t="s">
        <v>84</v>
      </c>
      <c r="AV1674" s="13" t="s">
        <v>142</v>
      </c>
      <c r="AW1674" s="13" t="s">
        <v>146</v>
      </c>
      <c r="AX1674" s="13" t="s">
        <v>21</v>
      </c>
      <c r="AY1674" s="251" t="s">
        <v>135</v>
      </c>
    </row>
    <row r="1675" s="1" customFormat="1" ht="36" customHeight="1">
      <c r="B1675" s="37"/>
      <c r="C1675" s="216" t="s">
        <v>2036</v>
      </c>
      <c r="D1675" s="216" t="s">
        <v>137</v>
      </c>
      <c r="E1675" s="217" t="s">
        <v>2037</v>
      </c>
      <c r="F1675" s="218" t="s">
        <v>2038</v>
      </c>
      <c r="G1675" s="219" t="s">
        <v>140</v>
      </c>
      <c r="H1675" s="220">
        <v>535.35000000000002</v>
      </c>
      <c r="I1675" s="221"/>
      <c r="J1675" s="222">
        <f>ROUND(I1675*H1675,2)</f>
        <v>0</v>
      </c>
      <c r="K1675" s="218" t="s">
        <v>141</v>
      </c>
      <c r="L1675" s="42"/>
      <c r="M1675" s="223" t="s">
        <v>1</v>
      </c>
      <c r="N1675" s="224" t="s">
        <v>44</v>
      </c>
      <c r="O1675" s="85"/>
      <c r="P1675" s="225">
        <f>O1675*H1675</f>
        <v>0</v>
      </c>
      <c r="Q1675" s="225">
        <v>1.0000000000000001E-05</v>
      </c>
      <c r="R1675" s="225">
        <f>Q1675*H1675</f>
        <v>0.0053535000000000006</v>
      </c>
      <c r="S1675" s="225">
        <v>0</v>
      </c>
      <c r="T1675" s="226">
        <f>S1675*H1675</f>
        <v>0</v>
      </c>
      <c r="AR1675" s="227" t="s">
        <v>227</v>
      </c>
      <c r="AT1675" s="227" t="s">
        <v>137</v>
      </c>
      <c r="AU1675" s="227" t="s">
        <v>84</v>
      </c>
      <c r="AY1675" s="16" t="s">
        <v>135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16" t="s">
        <v>84</v>
      </c>
      <c r="BK1675" s="228">
        <f>ROUND(I1675*H1675,2)</f>
        <v>0</v>
      </c>
      <c r="BL1675" s="16" t="s">
        <v>227</v>
      </c>
      <c r="BM1675" s="227" t="s">
        <v>2039</v>
      </c>
    </row>
    <row r="1676" s="12" customFormat="1">
      <c r="B1676" s="229"/>
      <c r="C1676" s="230"/>
      <c r="D1676" s="231" t="s">
        <v>144</v>
      </c>
      <c r="E1676" s="232" t="s">
        <v>1</v>
      </c>
      <c r="F1676" s="233" t="s">
        <v>2017</v>
      </c>
      <c r="G1676" s="230"/>
      <c r="H1676" s="234">
        <v>167.69999999999999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144</v>
      </c>
      <c r="AU1676" s="240" t="s">
        <v>84</v>
      </c>
      <c r="AV1676" s="12" t="s">
        <v>84</v>
      </c>
      <c r="AW1676" s="12" t="s">
        <v>146</v>
      </c>
      <c r="AX1676" s="12" t="s">
        <v>78</v>
      </c>
      <c r="AY1676" s="240" t="s">
        <v>135</v>
      </c>
    </row>
    <row r="1677" s="12" customFormat="1">
      <c r="B1677" s="229"/>
      <c r="C1677" s="230"/>
      <c r="D1677" s="231" t="s">
        <v>144</v>
      </c>
      <c r="E1677" s="232" t="s">
        <v>1</v>
      </c>
      <c r="F1677" s="233" t="s">
        <v>2018</v>
      </c>
      <c r="G1677" s="230"/>
      <c r="H1677" s="234">
        <v>196.72499999999999</v>
      </c>
      <c r="I1677" s="235"/>
      <c r="J1677" s="230"/>
      <c r="K1677" s="230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144</v>
      </c>
      <c r="AU1677" s="240" t="s">
        <v>84</v>
      </c>
      <c r="AV1677" s="12" t="s">
        <v>84</v>
      </c>
      <c r="AW1677" s="12" t="s">
        <v>146</v>
      </c>
      <c r="AX1677" s="12" t="s">
        <v>78</v>
      </c>
      <c r="AY1677" s="240" t="s">
        <v>135</v>
      </c>
    </row>
    <row r="1678" s="12" customFormat="1">
      <c r="B1678" s="229"/>
      <c r="C1678" s="230"/>
      <c r="D1678" s="231" t="s">
        <v>144</v>
      </c>
      <c r="E1678" s="232" t="s">
        <v>1</v>
      </c>
      <c r="F1678" s="233" t="s">
        <v>2019</v>
      </c>
      <c r="G1678" s="230"/>
      <c r="H1678" s="234">
        <v>170.92500000000001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AT1678" s="240" t="s">
        <v>144</v>
      </c>
      <c r="AU1678" s="240" t="s">
        <v>84</v>
      </c>
      <c r="AV1678" s="12" t="s">
        <v>84</v>
      </c>
      <c r="AW1678" s="12" t="s">
        <v>146</v>
      </c>
      <c r="AX1678" s="12" t="s">
        <v>78</v>
      </c>
      <c r="AY1678" s="240" t="s">
        <v>135</v>
      </c>
    </row>
    <row r="1679" s="13" customFormat="1">
      <c r="B1679" s="241"/>
      <c r="C1679" s="242"/>
      <c r="D1679" s="231" t="s">
        <v>144</v>
      </c>
      <c r="E1679" s="243" t="s">
        <v>1</v>
      </c>
      <c r="F1679" s="244" t="s">
        <v>149</v>
      </c>
      <c r="G1679" s="242"/>
      <c r="H1679" s="245">
        <v>535.35000000000002</v>
      </c>
      <c r="I1679" s="246"/>
      <c r="J1679" s="242"/>
      <c r="K1679" s="242"/>
      <c r="L1679" s="247"/>
      <c r="M1679" s="248"/>
      <c r="N1679" s="249"/>
      <c r="O1679" s="249"/>
      <c r="P1679" s="249"/>
      <c r="Q1679" s="249"/>
      <c r="R1679" s="249"/>
      <c r="S1679" s="249"/>
      <c r="T1679" s="250"/>
      <c r="AT1679" s="251" t="s">
        <v>144</v>
      </c>
      <c r="AU1679" s="251" t="s">
        <v>84</v>
      </c>
      <c r="AV1679" s="13" t="s">
        <v>142</v>
      </c>
      <c r="AW1679" s="13" t="s">
        <v>146</v>
      </c>
      <c r="AX1679" s="13" t="s">
        <v>21</v>
      </c>
      <c r="AY1679" s="251" t="s">
        <v>135</v>
      </c>
    </row>
    <row r="1680" s="11" customFormat="1" ht="22.8" customHeight="1">
      <c r="B1680" s="200"/>
      <c r="C1680" s="201"/>
      <c r="D1680" s="202" t="s">
        <v>77</v>
      </c>
      <c r="E1680" s="214" t="s">
        <v>2040</v>
      </c>
      <c r="F1680" s="214" t="s">
        <v>2041</v>
      </c>
      <c r="G1680" s="201"/>
      <c r="H1680" s="201"/>
      <c r="I1680" s="204"/>
      <c r="J1680" s="215">
        <f>BK1680</f>
        <v>0</v>
      </c>
      <c r="K1680" s="201"/>
      <c r="L1680" s="206"/>
      <c r="M1680" s="207"/>
      <c r="N1680" s="208"/>
      <c r="O1680" s="208"/>
      <c r="P1680" s="209">
        <f>SUM(P1681:P1685)</f>
        <v>0</v>
      </c>
      <c r="Q1680" s="208"/>
      <c r="R1680" s="209">
        <f>SUM(R1681:R1685)</f>
        <v>0.63006720000000005</v>
      </c>
      <c r="S1680" s="208"/>
      <c r="T1680" s="210">
        <f>SUM(T1681:T1685)</f>
        <v>0</v>
      </c>
      <c r="AR1680" s="211" t="s">
        <v>84</v>
      </c>
      <c r="AT1680" s="212" t="s">
        <v>77</v>
      </c>
      <c r="AU1680" s="212" t="s">
        <v>21</v>
      </c>
      <c r="AY1680" s="211" t="s">
        <v>135</v>
      </c>
      <c r="BK1680" s="213">
        <f>SUM(BK1681:BK1685)</f>
        <v>0</v>
      </c>
    </row>
    <row r="1681" s="1" customFormat="1" ht="36" customHeight="1">
      <c r="B1681" s="37"/>
      <c r="C1681" s="216" t="s">
        <v>2042</v>
      </c>
      <c r="D1681" s="216" t="s">
        <v>137</v>
      </c>
      <c r="E1681" s="217" t="s">
        <v>2043</v>
      </c>
      <c r="F1681" s="218" t="s">
        <v>2044</v>
      </c>
      <c r="G1681" s="219" t="s">
        <v>140</v>
      </c>
      <c r="H1681" s="220">
        <v>17.920000000000002</v>
      </c>
      <c r="I1681" s="221"/>
      <c r="J1681" s="222">
        <f>ROUND(I1681*H1681,2)</f>
        <v>0</v>
      </c>
      <c r="K1681" s="218" t="s">
        <v>141</v>
      </c>
      <c r="L1681" s="42"/>
      <c r="M1681" s="223" t="s">
        <v>1</v>
      </c>
      <c r="N1681" s="224" t="s">
        <v>44</v>
      </c>
      <c r="O1681" s="85"/>
      <c r="P1681" s="225">
        <f>O1681*H1681</f>
        <v>0</v>
      </c>
      <c r="Q1681" s="225">
        <v>0.035159999999999997</v>
      </c>
      <c r="R1681" s="225">
        <f>Q1681*H1681</f>
        <v>0.63006720000000005</v>
      </c>
      <c r="S1681" s="225">
        <v>0</v>
      </c>
      <c r="T1681" s="226">
        <f>S1681*H1681</f>
        <v>0</v>
      </c>
      <c r="AR1681" s="227" t="s">
        <v>227</v>
      </c>
      <c r="AT1681" s="227" t="s">
        <v>137</v>
      </c>
      <c r="AU1681" s="227" t="s">
        <v>84</v>
      </c>
      <c r="AY1681" s="16" t="s">
        <v>135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16" t="s">
        <v>84</v>
      </c>
      <c r="BK1681" s="228">
        <f>ROUND(I1681*H1681,2)</f>
        <v>0</v>
      </c>
      <c r="BL1681" s="16" t="s">
        <v>227</v>
      </c>
      <c r="BM1681" s="227" t="s">
        <v>2045</v>
      </c>
    </row>
    <row r="1682" s="12" customFormat="1">
      <c r="B1682" s="229"/>
      <c r="C1682" s="230"/>
      <c r="D1682" s="231" t="s">
        <v>144</v>
      </c>
      <c r="E1682" s="232" t="s">
        <v>1</v>
      </c>
      <c r="F1682" s="233" t="s">
        <v>2046</v>
      </c>
      <c r="G1682" s="230"/>
      <c r="H1682" s="234">
        <v>12.6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144</v>
      </c>
      <c r="AU1682" s="240" t="s">
        <v>84</v>
      </c>
      <c r="AV1682" s="12" t="s">
        <v>84</v>
      </c>
      <c r="AW1682" s="12" t="s">
        <v>146</v>
      </c>
      <c r="AX1682" s="12" t="s">
        <v>78</v>
      </c>
      <c r="AY1682" s="240" t="s">
        <v>135</v>
      </c>
    </row>
    <row r="1683" s="12" customFormat="1">
      <c r="B1683" s="229"/>
      <c r="C1683" s="230"/>
      <c r="D1683" s="231" t="s">
        <v>144</v>
      </c>
      <c r="E1683" s="232" t="s">
        <v>1</v>
      </c>
      <c r="F1683" s="233" t="s">
        <v>2047</v>
      </c>
      <c r="G1683" s="230"/>
      <c r="H1683" s="234">
        <v>5.3200000000000003</v>
      </c>
      <c r="I1683" s="235"/>
      <c r="J1683" s="230"/>
      <c r="K1683" s="230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144</v>
      </c>
      <c r="AU1683" s="240" t="s">
        <v>84</v>
      </c>
      <c r="AV1683" s="12" t="s">
        <v>84</v>
      </c>
      <c r="AW1683" s="12" t="s">
        <v>146</v>
      </c>
      <c r="AX1683" s="12" t="s">
        <v>78</v>
      </c>
      <c r="AY1683" s="240" t="s">
        <v>135</v>
      </c>
    </row>
    <row r="1684" s="13" customFormat="1">
      <c r="B1684" s="241"/>
      <c r="C1684" s="242"/>
      <c r="D1684" s="231" t="s">
        <v>144</v>
      </c>
      <c r="E1684" s="243" t="s">
        <v>1</v>
      </c>
      <c r="F1684" s="244" t="s">
        <v>149</v>
      </c>
      <c r="G1684" s="242"/>
      <c r="H1684" s="245">
        <v>17.920000000000002</v>
      </c>
      <c r="I1684" s="246"/>
      <c r="J1684" s="242"/>
      <c r="K1684" s="242"/>
      <c r="L1684" s="247"/>
      <c r="M1684" s="248"/>
      <c r="N1684" s="249"/>
      <c r="O1684" s="249"/>
      <c r="P1684" s="249"/>
      <c r="Q1684" s="249"/>
      <c r="R1684" s="249"/>
      <c r="S1684" s="249"/>
      <c r="T1684" s="250"/>
      <c r="AT1684" s="251" t="s">
        <v>144</v>
      </c>
      <c r="AU1684" s="251" t="s">
        <v>84</v>
      </c>
      <c r="AV1684" s="13" t="s">
        <v>142</v>
      </c>
      <c r="AW1684" s="13" t="s">
        <v>146</v>
      </c>
      <c r="AX1684" s="13" t="s">
        <v>21</v>
      </c>
      <c r="AY1684" s="251" t="s">
        <v>135</v>
      </c>
    </row>
    <row r="1685" s="1" customFormat="1" ht="16.5" customHeight="1">
      <c r="B1685" s="37"/>
      <c r="C1685" s="216" t="s">
        <v>2048</v>
      </c>
      <c r="D1685" s="216" t="s">
        <v>137</v>
      </c>
      <c r="E1685" s="217" t="s">
        <v>2049</v>
      </c>
      <c r="F1685" s="218" t="s">
        <v>2050</v>
      </c>
      <c r="G1685" s="219" t="s">
        <v>194</v>
      </c>
      <c r="H1685" s="220">
        <v>0.63</v>
      </c>
      <c r="I1685" s="221"/>
      <c r="J1685" s="222">
        <f>ROUND(I1685*H1685,2)</f>
        <v>0</v>
      </c>
      <c r="K1685" s="218" t="s">
        <v>1</v>
      </c>
      <c r="L1685" s="42"/>
      <c r="M1685" s="223" t="s">
        <v>1</v>
      </c>
      <c r="N1685" s="224" t="s">
        <v>44</v>
      </c>
      <c r="O1685" s="85"/>
      <c r="P1685" s="225">
        <f>O1685*H1685</f>
        <v>0</v>
      </c>
      <c r="Q1685" s="225">
        <v>0</v>
      </c>
      <c r="R1685" s="225">
        <f>Q1685*H1685</f>
        <v>0</v>
      </c>
      <c r="S1685" s="225">
        <v>0</v>
      </c>
      <c r="T1685" s="226">
        <f>S1685*H1685</f>
        <v>0</v>
      </c>
      <c r="AR1685" s="227" t="s">
        <v>227</v>
      </c>
      <c r="AT1685" s="227" t="s">
        <v>137</v>
      </c>
      <c r="AU1685" s="227" t="s">
        <v>84</v>
      </c>
      <c r="AY1685" s="16" t="s">
        <v>135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16" t="s">
        <v>84</v>
      </c>
      <c r="BK1685" s="228">
        <f>ROUND(I1685*H1685,2)</f>
        <v>0</v>
      </c>
      <c r="BL1685" s="16" t="s">
        <v>227</v>
      </c>
      <c r="BM1685" s="227" t="s">
        <v>2051</v>
      </c>
    </row>
    <row r="1686" s="11" customFormat="1" ht="25.92" customHeight="1">
      <c r="B1686" s="200"/>
      <c r="C1686" s="201"/>
      <c r="D1686" s="202" t="s">
        <v>77</v>
      </c>
      <c r="E1686" s="203" t="s">
        <v>205</v>
      </c>
      <c r="F1686" s="203" t="s">
        <v>205</v>
      </c>
      <c r="G1686" s="201"/>
      <c r="H1686" s="201"/>
      <c r="I1686" s="204"/>
      <c r="J1686" s="205">
        <f>BK1686</f>
        <v>0</v>
      </c>
      <c r="K1686" s="201"/>
      <c r="L1686" s="206"/>
      <c r="M1686" s="207"/>
      <c r="N1686" s="208"/>
      <c r="O1686" s="208"/>
      <c r="P1686" s="209">
        <f>P1687</f>
        <v>0</v>
      </c>
      <c r="Q1686" s="208"/>
      <c r="R1686" s="209">
        <f>R1687</f>
        <v>0</v>
      </c>
      <c r="S1686" s="208"/>
      <c r="T1686" s="210">
        <f>T1687</f>
        <v>0</v>
      </c>
      <c r="AR1686" s="211" t="s">
        <v>157</v>
      </c>
      <c r="AT1686" s="212" t="s">
        <v>77</v>
      </c>
      <c r="AU1686" s="212" t="s">
        <v>78</v>
      </c>
      <c r="AY1686" s="211" t="s">
        <v>135</v>
      </c>
      <c r="BK1686" s="213">
        <f>BK1687</f>
        <v>0</v>
      </c>
    </row>
    <row r="1687" s="11" customFormat="1" ht="22.8" customHeight="1">
      <c r="B1687" s="200"/>
      <c r="C1687" s="201"/>
      <c r="D1687" s="202" t="s">
        <v>77</v>
      </c>
      <c r="E1687" s="214" t="s">
        <v>2052</v>
      </c>
      <c r="F1687" s="214" t="s">
        <v>2053</v>
      </c>
      <c r="G1687" s="201"/>
      <c r="H1687" s="201"/>
      <c r="I1687" s="204"/>
      <c r="J1687" s="215">
        <f>BK1687</f>
        <v>0</v>
      </c>
      <c r="K1687" s="201"/>
      <c r="L1687" s="206"/>
      <c r="M1687" s="207"/>
      <c r="N1687" s="208"/>
      <c r="O1687" s="208"/>
      <c r="P1687" s="209">
        <f>SUM(P1688:P1690)</f>
        <v>0</v>
      </c>
      <c r="Q1687" s="208"/>
      <c r="R1687" s="209">
        <f>SUM(R1688:R1690)</f>
        <v>0</v>
      </c>
      <c r="S1687" s="208"/>
      <c r="T1687" s="210">
        <f>SUM(T1688:T1690)</f>
        <v>0</v>
      </c>
      <c r="AR1687" s="211" t="s">
        <v>157</v>
      </c>
      <c r="AT1687" s="212" t="s">
        <v>77</v>
      </c>
      <c r="AU1687" s="212" t="s">
        <v>21</v>
      </c>
      <c r="AY1687" s="211" t="s">
        <v>135</v>
      </c>
      <c r="BK1687" s="213">
        <f>SUM(BK1688:BK1690)</f>
        <v>0</v>
      </c>
    </row>
    <row r="1688" s="1" customFormat="1" ht="36" customHeight="1">
      <c r="B1688" s="37"/>
      <c r="C1688" s="216" t="s">
        <v>2054</v>
      </c>
      <c r="D1688" s="216" t="s">
        <v>137</v>
      </c>
      <c r="E1688" s="217" t="s">
        <v>2055</v>
      </c>
      <c r="F1688" s="218" t="s">
        <v>2056</v>
      </c>
      <c r="G1688" s="219" t="s">
        <v>259</v>
      </c>
      <c r="H1688" s="220">
        <v>1</v>
      </c>
      <c r="I1688" s="221"/>
      <c r="J1688" s="222">
        <f>ROUND(I1688*H1688,2)</f>
        <v>0</v>
      </c>
      <c r="K1688" s="218" t="s">
        <v>1</v>
      </c>
      <c r="L1688" s="42"/>
      <c r="M1688" s="223" t="s">
        <v>1</v>
      </c>
      <c r="N1688" s="224" t="s">
        <v>44</v>
      </c>
      <c r="O1688" s="85"/>
      <c r="P1688" s="225">
        <f>O1688*H1688</f>
        <v>0</v>
      </c>
      <c r="Q1688" s="225">
        <v>0</v>
      </c>
      <c r="R1688" s="225">
        <f>Q1688*H1688</f>
        <v>0</v>
      </c>
      <c r="S1688" s="225">
        <v>0</v>
      </c>
      <c r="T1688" s="226">
        <f>S1688*H1688</f>
        <v>0</v>
      </c>
      <c r="AR1688" s="227" t="s">
        <v>227</v>
      </c>
      <c r="AT1688" s="227" t="s">
        <v>137</v>
      </c>
      <c r="AU1688" s="227" t="s">
        <v>84</v>
      </c>
      <c r="AY1688" s="16" t="s">
        <v>135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16" t="s">
        <v>84</v>
      </c>
      <c r="BK1688" s="228">
        <f>ROUND(I1688*H1688,2)</f>
        <v>0</v>
      </c>
      <c r="BL1688" s="16" t="s">
        <v>227</v>
      </c>
      <c r="BM1688" s="227" t="s">
        <v>2057</v>
      </c>
    </row>
    <row r="1689" s="12" customFormat="1">
      <c r="B1689" s="229"/>
      <c r="C1689" s="230"/>
      <c r="D1689" s="231" t="s">
        <v>144</v>
      </c>
      <c r="E1689" s="232" t="s">
        <v>1</v>
      </c>
      <c r="F1689" s="233" t="s">
        <v>2058</v>
      </c>
      <c r="G1689" s="230"/>
      <c r="H1689" s="234">
        <v>1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AT1689" s="240" t="s">
        <v>144</v>
      </c>
      <c r="AU1689" s="240" t="s">
        <v>84</v>
      </c>
      <c r="AV1689" s="12" t="s">
        <v>84</v>
      </c>
      <c r="AW1689" s="12" t="s">
        <v>146</v>
      </c>
      <c r="AX1689" s="12" t="s">
        <v>78</v>
      </c>
      <c r="AY1689" s="240" t="s">
        <v>135</v>
      </c>
    </row>
    <row r="1690" s="13" customFormat="1">
      <c r="B1690" s="241"/>
      <c r="C1690" s="242"/>
      <c r="D1690" s="231" t="s">
        <v>144</v>
      </c>
      <c r="E1690" s="243" t="s">
        <v>1</v>
      </c>
      <c r="F1690" s="244" t="s">
        <v>149</v>
      </c>
      <c r="G1690" s="242"/>
      <c r="H1690" s="245">
        <v>1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AT1690" s="251" t="s">
        <v>144</v>
      </c>
      <c r="AU1690" s="251" t="s">
        <v>84</v>
      </c>
      <c r="AV1690" s="13" t="s">
        <v>142</v>
      </c>
      <c r="AW1690" s="13" t="s">
        <v>146</v>
      </c>
      <c r="AX1690" s="13" t="s">
        <v>21</v>
      </c>
      <c r="AY1690" s="251" t="s">
        <v>135</v>
      </c>
    </row>
    <row r="1691" s="11" customFormat="1" ht="25.92" customHeight="1">
      <c r="B1691" s="200"/>
      <c r="C1691" s="201"/>
      <c r="D1691" s="202" t="s">
        <v>77</v>
      </c>
      <c r="E1691" s="203" t="s">
        <v>2059</v>
      </c>
      <c r="F1691" s="203" t="s">
        <v>2060</v>
      </c>
      <c r="G1691" s="201"/>
      <c r="H1691" s="201"/>
      <c r="I1691" s="204"/>
      <c r="J1691" s="205">
        <f>BK1691</f>
        <v>0</v>
      </c>
      <c r="K1691" s="201"/>
      <c r="L1691" s="206"/>
      <c r="M1691" s="207"/>
      <c r="N1691" s="208"/>
      <c r="O1691" s="208"/>
      <c r="P1691" s="209">
        <f>P1692</f>
        <v>0</v>
      </c>
      <c r="Q1691" s="208"/>
      <c r="R1691" s="209">
        <f>R1692</f>
        <v>0</v>
      </c>
      <c r="S1691" s="208"/>
      <c r="T1691" s="210">
        <f>T1692</f>
        <v>0</v>
      </c>
      <c r="AR1691" s="211" t="s">
        <v>170</v>
      </c>
      <c r="AT1691" s="212" t="s">
        <v>77</v>
      </c>
      <c r="AU1691" s="212" t="s">
        <v>78</v>
      </c>
      <c r="AY1691" s="211" t="s">
        <v>135</v>
      </c>
      <c r="BK1691" s="213">
        <f>BK1692</f>
        <v>0</v>
      </c>
    </row>
    <row r="1692" s="11" customFormat="1" ht="22.8" customHeight="1">
      <c r="B1692" s="200"/>
      <c r="C1692" s="201"/>
      <c r="D1692" s="202" t="s">
        <v>77</v>
      </c>
      <c r="E1692" s="214" t="s">
        <v>2061</v>
      </c>
      <c r="F1692" s="214" t="s">
        <v>2062</v>
      </c>
      <c r="G1692" s="201"/>
      <c r="H1692" s="201"/>
      <c r="I1692" s="204"/>
      <c r="J1692" s="215">
        <f>BK1692</f>
        <v>0</v>
      </c>
      <c r="K1692" s="201"/>
      <c r="L1692" s="206"/>
      <c r="M1692" s="207"/>
      <c r="N1692" s="208"/>
      <c r="O1692" s="208"/>
      <c r="P1692" s="209">
        <f>SUM(P1693:P1699)</f>
        <v>0</v>
      </c>
      <c r="Q1692" s="208"/>
      <c r="R1692" s="209">
        <f>SUM(R1693:R1699)</f>
        <v>0</v>
      </c>
      <c r="S1692" s="208"/>
      <c r="T1692" s="210">
        <f>SUM(T1693:T1699)</f>
        <v>0</v>
      </c>
      <c r="AR1692" s="211" t="s">
        <v>170</v>
      </c>
      <c r="AT1692" s="212" t="s">
        <v>77</v>
      </c>
      <c r="AU1692" s="212" t="s">
        <v>21</v>
      </c>
      <c r="AY1692" s="211" t="s">
        <v>135</v>
      </c>
      <c r="BK1692" s="213">
        <f>SUM(BK1693:BK1699)</f>
        <v>0</v>
      </c>
    </row>
    <row r="1693" s="1" customFormat="1" ht="60" customHeight="1">
      <c r="B1693" s="37"/>
      <c r="C1693" s="216" t="s">
        <v>2063</v>
      </c>
      <c r="D1693" s="216" t="s">
        <v>137</v>
      </c>
      <c r="E1693" s="217" t="s">
        <v>2064</v>
      </c>
      <c r="F1693" s="218" t="s">
        <v>2065</v>
      </c>
      <c r="G1693" s="219" t="s">
        <v>2066</v>
      </c>
      <c r="H1693" s="220">
        <v>1</v>
      </c>
      <c r="I1693" s="221"/>
      <c r="J1693" s="222">
        <f>ROUND(I1693*H1693,2)</f>
        <v>0</v>
      </c>
      <c r="K1693" s="218" t="s">
        <v>1</v>
      </c>
      <c r="L1693" s="42"/>
      <c r="M1693" s="223" t="s">
        <v>1</v>
      </c>
      <c r="N1693" s="224" t="s">
        <v>44</v>
      </c>
      <c r="O1693" s="85"/>
      <c r="P1693" s="225">
        <f>O1693*H1693</f>
        <v>0</v>
      </c>
      <c r="Q1693" s="225">
        <v>0</v>
      </c>
      <c r="R1693" s="225">
        <f>Q1693*H1693</f>
        <v>0</v>
      </c>
      <c r="S1693" s="225">
        <v>0</v>
      </c>
      <c r="T1693" s="226">
        <f>S1693*H1693</f>
        <v>0</v>
      </c>
      <c r="AR1693" s="227" t="s">
        <v>2067</v>
      </c>
      <c r="AT1693" s="227" t="s">
        <v>137</v>
      </c>
      <c r="AU1693" s="227" t="s">
        <v>84</v>
      </c>
      <c r="AY1693" s="16" t="s">
        <v>135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16" t="s">
        <v>84</v>
      </c>
      <c r="BK1693" s="228">
        <f>ROUND(I1693*H1693,2)</f>
        <v>0</v>
      </c>
      <c r="BL1693" s="16" t="s">
        <v>2067</v>
      </c>
      <c r="BM1693" s="227" t="s">
        <v>2068</v>
      </c>
    </row>
    <row r="1694" s="1" customFormat="1" ht="60" customHeight="1">
      <c r="B1694" s="37"/>
      <c r="C1694" s="216" t="s">
        <v>2069</v>
      </c>
      <c r="D1694" s="216" t="s">
        <v>137</v>
      </c>
      <c r="E1694" s="217" t="s">
        <v>2070</v>
      </c>
      <c r="F1694" s="218" t="s">
        <v>2071</v>
      </c>
      <c r="G1694" s="219" t="s">
        <v>2066</v>
      </c>
      <c r="H1694" s="220">
        <v>1</v>
      </c>
      <c r="I1694" s="221"/>
      <c r="J1694" s="222">
        <f>ROUND(I1694*H1694,2)</f>
        <v>0</v>
      </c>
      <c r="K1694" s="218" t="s">
        <v>1</v>
      </c>
      <c r="L1694" s="42"/>
      <c r="M1694" s="223" t="s">
        <v>1</v>
      </c>
      <c r="N1694" s="224" t="s">
        <v>44</v>
      </c>
      <c r="O1694" s="85"/>
      <c r="P1694" s="225">
        <f>O1694*H1694</f>
        <v>0</v>
      </c>
      <c r="Q1694" s="225">
        <v>0</v>
      </c>
      <c r="R1694" s="225">
        <f>Q1694*H1694</f>
        <v>0</v>
      </c>
      <c r="S1694" s="225">
        <v>0</v>
      </c>
      <c r="T1694" s="226">
        <f>S1694*H1694</f>
        <v>0</v>
      </c>
      <c r="AR1694" s="227" t="s">
        <v>2067</v>
      </c>
      <c r="AT1694" s="227" t="s">
        <v>137</v>
      </c>
      <c r="AU1694" s="227" t="s">
        <v>84</v>
      </c>
      <c r="AY1694" s="16" t="s">
        <v>135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16" t="s">
        <v>84</v>
      </c>
      <c r="BK1694" s="228">
        <f>ROUND(I1694*H1694,2)</f>
        <v>0</v>
      </c>
      <c r="BL1694" s="16" t="s">
        <v>2067</v>
      </c>
      <c r="BM1694" s="227" t="s">
        <v>2072</v>
      </c>
    </row>
    <row r="1695" s="1" customFormat="1" ht="48" customHeight="1">
      <c r="B1695" s="37"/>
      <c r="C1695" s="216" t="s">
        <v>2073</v>
      </c>
      <c r="D1695" s="216" t="s">
        <v>137</v>
      </c>
      <c r="E1695" s="217" t="s">
        <v>2074</v>
      </c>
      <c r="F1695" s="218" t="s">
        <v>2075</v>
      </c>
      <c r="G1695" s="219" t="s">
        <v>2066</v>
      </c>
      <c r="H1695" s="220">
        <v>1</v>
      </c>
      <c r="I1695" s="221"/>
      <c r="J1695" s="222">
        <f>ROUND(I1695*H1695,2)</f>
        <v>0</v>
      </c>
      <c r="K1695" s="218" t="s">
        <v>1</v>
      </c>
      <c r="L1695" s="42"/>
      <c r="M1695" s="223" t="s">
        <v>1</v>
      </c>
      <c r="N1695" s="224" t="s">
        <v>44</v>
      </c>
      <c r="O1695" s="85"/>
      <c r="P1695" s="225">
        <f>O1695*H1695</f>
        <v>0</v>
      </c>
      <c r="Q1695" s="225">
        <v>0</v>
      </c>
      <c r="R1695" s="225">
        <f>Q1695*H1695</f>
        <v>0</v>
      </c>
      <c r="S1695" s="225">
        <v>0</v>
      </c>
      <c r="T1695" s="226">
        <f>S1695*H1695</f>
        <v>0</v>
      </c>
      <c r="AR1695" s="227" t="s">
        <v>2067</v>
      </c>
      <c r="AT1695" s="227" t="s">
        <v>137</v>
      </c>
      <c r="AU1695" s="227" t="s">
        <v>84</v>
      </c>
      <c r="AY1695" s="16" t="s">
        <v>135</v>
      </c>
      <c r="BE1695" s="228">
        <f>IF(N1695="základní",J1695,0)</f>
        <v>0</v>
      </c>
      <c r="BF1695" s="228">
        <f>IF(N1695="snížená",J1695,0)</f>
        <v>0</v>
      </c>
      <c r="BG1695" s="228">
        <f>IF(N1695="zákl. přenesená",J1695,0)</f>
        <v>0</v>
      </c>
      <c r="BH1695" s="228">
        <f>IF(N1695="sníž. přenesená",J1695,0)</f>
        <v>0</v>
      </c>
      <c r="BI1695" s="228">
        <f>IF(N1695="nulová",J1695,0)</f>
        <v>0</v>
      </c>
      <c r="BJ1695" s="16" t="s">
        <v>84</v>
      </c>
      <c r="BK1695" s="228">
        <f>ROUND(I1695*H1695,2)</f>
        <v>0</v>
      </c>
      <c r="BL1695" s="16" t="s">
        <v>2067</v>
      </c>
      <c r="BM1695" s="227" t="s">
        <v>2076</v>
      </c>
    </row>
    <row r="1696" s="1" customFormat="1" ht="24" customHeight="1">
      <c r="B1696" s="37"/>
      <c r="C1696" s="216" t="s">
        <v>2077</v>
      </c>
      <c r="D1696" s="216" t="s">
        <v>137</v>
      </c>
      <c r="E1696" s="217" t="s">
        <v>2078</v>
      </c>
      <c r="F1696" s="218" t="s">
        <v>2079</v>
      </c>
      <c r="G1696" s="219" t="s">
        <v>2066</v>
      </c>
      <c r="H1696" s="220">
        <v>1</v>
      </c>
      <c r="I1696" s="221"/>
      <c r="J1696" s="222">
        <f>ROUND(I1696*H1696,2)</f>
        <v>0</v>
      </c>
      <c r="K1696" s="218" t="s">
        <v>1</v>
      </c>
      <c r="L1696" s="42"/>
      <c r="M1696" s="223" t="s">
        <v>1</v>
      </c>
      <c r="N1696" s="224" t="s">
        <v>44</v>
      </c>
      <c r="O1696" s="85"/>
      <c r="P1696" s="225">
        <f>O1696*H1696</f>
        <v>0</v>
      </c>
      <c r="Q1696" s="225">
        <v>0</v>
      </c>
      <c r="R1696" s="225">
        <f>Q1696*H1696</f>
        <v>0</v>
      </c>
      <c r="S1696" s="225">
        <v>0</v>
      </c>
      <c r="T1696" s="226">
        <f>S1696*H1696</f>
        <v>0</v>
      </c>
      <c r="AR1696" s="227" t="s">
        <v>2067</v>
      </c>
      <c r="AT1696" s="227" t="s">
        <v>137</v>
      </c>
      <c r="AU1696" s="227" t="s">
        <v>84</v>
      </c>
      <c r="AY1696" s="16" t="s">
        <v>135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16" t="s">
        <v>84</v>
      </c>
      <c r="BK1696" s="228">
        <f>ROUND(I1696*H1696,2)</f>
        <v>0</v>
      </c>
      <c r="BL1696" s="16" t="s">
        <v>2067</v>
      </c>
      <c r="BM1696" s="227" t="s">
        <v>2080</v>
      </c>
    </row>
    <row r="1697" s="1" customFormat="1" ht="36" customHeight="1">
      <c r="B1697" s="37"/>
      <c r="C1697" s="216" t="s">
        <v>2081</v>
      </c>
      <c r="D1697" s="216" t="s">
        <v>137</v>
      </c>
      <c r="E1697" s="217" t="s">
        <v>2082</v>
      </c>
      <c r="F1697" s="218" t="s">
        <v>2083</v>
      </c>
      <c r="G1697" s="219" t="s">
        <v>2066</v>
      </c>
      <c r="H1697" s="220">
        <v>1</v>
      </c>
      <c r="I1697" s="221"/>
      <c r="J1697" s="222">
        <f>ROUND(I1697*H1697,2)</f>
        <v>0</v>
      </c>
      <c r="K1697" s="218" t="s">
        <v>1</v>
      </c>
      <c r="L1697" s="42"/>
      <c r="M1697" s="223" t="s">
        <v>1</v>
      </c>
      <c r="N1697" s="224" t="s">
        <v>44</v>
      </c>
      <c r="O1697" s="85"/>
      <c r="P1697" s="225">
        <f>O1697*H1697</f>
        <v>0</v>
      </c>
      <c r="Q1697" s="225">
        <v>0</v>
      </c>
      <c r="R1697" s="225">
        <f>Q1697*H1697</f>
        <v>0</v>
      </c>
      <c r="S1697" s="225">
        <v>0</v>
      </c>
      <c r="T1697" s="226">
        <f>S1697*H1697</f>
        <v>0</v>
      </c>
      <c r="AR1697" s="227" t="s">
        <v>2067</v>
      </c>
      <c r="AT1697" s="227" t="s">
        <v>137</v>
      </c>
      <c r="AU1697" s="227" t="s">
        <v>84</v>
      </c>
      <c r="AY1697" s="16" t="s">
        <v>135</v>
      </c>
      <c r="BE1697" s="228">
        <f>IF(N1697="základní",J1697,0)</f>
        <v>0</v>
      </c>
      <c r="BF1697" s="228">
        <f>IF(N1697="snížená",J1697,0)</f>
        <v>0</v>
      </c>
      <c r="BG1697" s="228">
        <f>IF(N1697="zákl. přenesená",J1697,0)</f>
        <v>0</v>
      </c>
      <c r="BH1697" s="228">
        <f>IF(N1697="sníž. přenesená",J1697,0)</f>
        <v>0</v>
      </c>
      <c r="BI1697" s="228">
        <f>IF(N1697="nulová",J1697,0)</f>
        <v>0</v>
      </c>
      <c r="BJ1697" s="16" t="s">
        <v>84</v>
      </c>
      <c r="BK1697" s="228">
        <f>ROUND(I1697*H1697,2)</f>
        <v>0</v>
      </c>
      <c r="BL1697" s="16" t="s">
        <v>2067</v>
      </c>
      <c r="BM1697" s="227" t="s">
        <v>2084</v>
      </c>
    </row>
    <row r="1698" s="1" customFormat="1" ht="36" customHeight="1">
      <c r="B1698" s="37"/>
      <c r="C1698" s="216" t="s">
        <v>2085</v>
      </c>
      <c r="D1698" s="216" t="s">
        <v>137</v>
      </c>
      <c r="E1698" s="217" t="s">
        <v>2086</v>
      </c>
      <c r="F1698" s="218" t="s">
        <v>2087</v>
      </c>
      <c r="G1698" s="219" t="s">
        <v>2066</v>
      </c>
      <c r="H1698" s="220">
        <v>1</v>
      </c>
      <c r="I1698" s="221"/>
      <c r="J1698" s="222">
        <f>ROUND(I1698*H1698,2)</f>
        <v>0</v>
      </c>
      <c r="K1698" s="218" t="s">
        <v>1</v>
      </c>
      <c r="L1698" s="42"/>
      <c r="M1698" s="223" t="s">
        <v>1</v>
      </c>
      <c r="N1698" s="224" t="s">
        <v>44</v>
      </c>
      <c r="O1698" s="85"/>
      <c r="P1698" s="225">
        <f>O1698*H1698</f>
        <v>0</v>
      </c>
      <c r="Q1698" s="225">
        <v>0</v>
      </c>
      <c r="R1698" s="225">
        <f>Q1698*H1698</f>
        <v>0</v>
      </c>
      <c r="S1698" s="225">
        <v>0</v>
      </c>
      <c r="T1698" s="226">
        <f>S1698*H1698</f>
        <v>0</v>
      </c>
      <c r="AR1698" s="227" t="s">
        <v>2067</v>
      </c>
      <c r="AT1698" s="227" t="s">
        <v>137</v>
      </c>
      <c r="AU1698" s="227" t="s">
        <v>84</v>
      </c>
      <c r="AY1698" s="16" t="s">
        <v>135</v>
      </c>
      <c r="BE1698" s="228">
        <f>IF(N1698="základní",J1698,0)</f>
        <v>0</v>
      </c>
      <c r="BF1698" s="228">
        <f>IF(N1698="snížená",J1698,0)</f>
        <v>0</v>
      </c>
      <c r="BG1698" s="228">
        <f>IF(N1698="zákl. přenesená",J1698,0)</f>
        <v>0</v>
      </c>
      <c r="BH1698" s="228">
        <f>IF(N1698="sníž. přenesená",J1698,0)</f>
        <v>0</v>
      </c>
      <c r="BI1698" s="228">
        <f>IF(N1698="nulová",J1698,0)</f>
        <v>0</v>
      </c>
      <c r="BJ1698" s="16" t="s">
        <v>84</v>
      </c>
      <c r="BK1698" s="228">
        <f>ROUND(I1698*H1698,2)</f>
        <v>0</v>
      </c>
      <c r="BL1698" s="16" t="s">
        <v>2067</v>
      </c>
      <c r="BM1698" s="227" t="s">
        <v>2088</v>
      </c>
    </row>
    <row r="1699" s="1" customFormat="1" ht="36" customHeight="1">
      <c r="B1699" s="37"/>
      <c r="C1699" s="216" t="s">
        <v>2089</v>
      </c>
      <c r="D1699" s="216" t="s">
        <v>137</v>
      </c>
      <c r="E1699" s="217" t="s">
        <v>2090</v>
      </c>
      <c r="F1699" s="218" t="s">
        <v>2091</v>
      </c>
      <c r="G1699" s="219" t="s">
        <v>2066</v>
      </c>
      <c r="H1699" s="220">
        <v>1</v>
      </c>
      <c r="I1699" s="221"/>
      <c r="J1699" s="222">
        <f>ROUND(I1699*H1699,2)</f>
        <v>0</v>
      </c>
      <c r="K1699" s="218" t="s">
        <v>1</v>
      </c>
      <c r="L1699" s="42"/>
      <c r="M1699" s="273" t="s">
        <v>1</v>
      </c>
      <c r="N1699" s="274" t="s">
        <v>44</v>
      </c>
      <c r="O1699" s="275"/>
      <c r="P1699" s="276">
        <f>O1699*H1699</f>
        <v>0</v>
      </c>
      <c r="Q1699" s="276">
        <v>0</v>
      </c>
      <c r="R1699" s="276">
        <f>Q1699*H1699</f>
        <v>0</v>
      </c>
      <c r="S1699" s="276">
        <v>0</v>
      </c>
      <c r="T1699" s="277">
        <f>S1699*H1699</f>
        <v>0</v>
      </c>
      <c r="AR1699" s="227" t="s">
        <v>2067</v>
      </c>
      <c r="AT1699" s="227" t="s">
        <v>137</v>
      </c>
      <c r="AU1699" s="227" t="s">
        <v>84</v>
      </c>
      <c r="AY1699" s="16" t="s">
        <v>135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16" t="s">
        <v>84</v>
      </c>
      <c r="BK1699" s="228">
        <f>ROUND(I1699*H1699,2)</f>
        <v>0</v>
      </c>
      <c r="BL1699" s="16" t="s">
        <v>2067</v>
      </c>
      <c r="BM1699" s="227" t="s">
        <v>2092</v>
      </c>
    </row>
    <row r="1700" s="1" customFormat="1" ht="6.96" customHeight="1">
      <c r="B1700" s="60"/>
      <c r="C1700" s="61"/>
      <c r="D1700" s="61"/>
      <c r="E1700" s="61"/>
      <c r="F1700" s="61"/>
      <c r="G1700" s="61"/>
      <c r="H1700" s="61"/>
      <c r="I1700" s="166"/>
      <c r="J1700" s="61"/>
      <c r="K1700" s="61"/>
      <c r="L1700" s="42"/>
    </row>
  </sheetData>
  <sheetProtection sheet="1" autoFilter="0" formatColumns="0" formatRows="0" objects="1" scenarios="1" spinCount="100000" saltValue="W/YbJefVuvWupxcxJyMwUcfFmn8Qb1NnhErkib0PKVGEc0/WDfUJf0ULKg/eqjxw0/FsYda0gtRb45oWaeHxFg==" hashValue="0+4H+0eOCm7DIqmQxd3wnmrqPrwByW9ZmFSVCGDxzO5jESG/b9OR5fWIp6n+2WALTQFM1gZ29WB0hBrXM7Piiw==" algorithmName="SHA-512" password="CC35"/>
  <autoFilter ref="C141:K1699"/>
  <mergeCells count="6">
    <mergeCell ref="E7:H7"/>
    <mergeCell ref="E16:H16"/>
    <mergeCell ref="E25:H25"/>
    <mergeCell ref="E85:H85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2020-02-19T10:15:28Z</dcterms:created>
  <dcterms:modified xsi:type="dcterms:W3CDTF">2020-02-19T10:15:32Z</dcterms:modified>
</cp:coreProperties>
</file>