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200127 - Oprava vodovodu 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'200127 - Oprava vodovodu ...'!$C$120:$K$223</definedName>
    <definedName name="_xlnm.Print_Area" localSheetId="1">'200127 - Oprava vodovodu ...'!$C$4:$J$76,'200127 - Oprava vodovodu ...'!$C$82:$J$104,'200127 - Oprava vodovodu ...'!$C$110:$K$223</definedName>
    <definedName name="_xlnm.Print_Titles" localSheetId="1">'200127 - Oprava vodovodu ...'!$120:$120</definedName>
  </definedNames>
  <calcPr/>
</workbook>
</file>

<file path=xl/calcChain.xml><?xml version="1.0" encoding="utf-8"?>
<calcChain xmlns="http://schemas.openxmlformats.org/spreadsheetml/2006/main">
  <c i="2" r="J35"/>
  <c r="J34"/>
  <c i="1" r="AY95"/>
  <c i="2" r="J33"/>
  <c i="1" r="AX95"/>
  <c i="2"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T211"/>
  <c r="T210"/>
  <c r="R212"/>
  <c r="R211"/>
  <c r="R210"/>
  <c r="P212"/>
  <c r="P211"/>
  <c r="P210"/>
  <c r="BK212"/>
  <c r="BK211"/>
  <c r="J211"/>
  <c r="BK210"/>
  <c r="J210"/>
  <c r="J212"/>
  <c r="BE212"/>
  <c r="J103"/>
  <c r="J102"/>
  <c r="BI209"/>
  <c r="BH209"/>
  <c r="BG209"/>
  <c r="BF209"/>
  <c r="T209"/>
  <c r="T208"/>
  <c r="R209"/>
  <c r="R208"/>
  <c r="P209"/>
  <c r="P208"/>
  <c r="BK209"/>
  <c r="BK208"/>
  <c r="J208"/>
  <c r="J209"/>
  <c r="BE209"/>
  <c r="J101"/>
  <c r="BI206"/>
  <c r="BH206"/>
  <c r="BG206"/>
  <c r="BF206"/>
  <c r="T206"/>
  <c r="R206"/>
  <c r="P206"/>
  <c r="BK206"/>
  <c r="J206"/>
  <c r="BE206"/>
  <c r="BI204"/>
  <c r="BH204"/>
  <c r="BG204"/>
  <c r="BF204"/>
  <c r="T204"/>
  <c r="R204"/>
  <c r="P204"/>
  <c r="BK204"/>
  <c r="J204"/>
  <c r="BE204"/>
  <c r="BI199"/>
  <c r="BH199"/>
  <c r="BG199"/>
  <c r="BF199"/>
  <c r="T199"/>
  <c r="R199"/>
  <c r="P199"/>
  <c r="BK199"/>
  <c r="J199"/>
  <c r="BE199"/>
  <c r="BI198"/>
  <c r="BH198"/>
  <c r="BG198"/>
  <c r="BF198"/>
  <c r="T198"/>
  <c r="T197"/>
  <c r="R198"/>
  <c r="R197"/>
  <c r="P198"/>
  <c r="P197"/>
  <c r="BK198"/>
  <c r="BK197"/>
  <c r="J197"/>
  <c r="J198"/>
  <c r="BE198"/>
  <c r="J100"/>
  <c r="BI195"/>
  <c r="BH195"/>
  <c r="BG195"/>
  <c r="BF195"/>
  <c r="T195"/>
  <c r="R195"/>
  <c r="P195"/>
  <c r="BK195"/>
  <c r="J195"/>
  <c r="BE195"/>
  <c r="BI193"/>
  <c r="BH193"/>
  <c r="BG193"/>
  <c r="BF193"/>
  <c r="T193"/>
  <c r="T192"/>
  <c r="R193"/>
  <c r="R192"/>
  <c r="P193"/>
  <c r="P192"/>
  <c r="BK193"/>
  <c r="BK192"/>
  <c r="J192"/>
  <c r="J193"/>
  <c r="BE193"/>
  <c r="J99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8"/>
  <c r="BH158"/>
  <c r="BG158"/>
  <c r="BF158"/>
  <c r="T158"/>
  <c r="T157"/>
  <c r="R158"/>
  <c r="R157"/>
  <c r="P158"/>
  <c r="P157"/>
  <c r="BK158"/>
  <c r="BK157"/>
  <c r="J157"/>
  <c r="J158"/>
  <c r="BE158"/>
  <c r="J98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T148"/>
  <c r="R149"/>
  <c r="R148"/>
  <c r="P149"/>
  <c r="P148"/>
  <c r="BK149"/>
  <c r="BK148"/>
  <c r="J148"/>
  <c r="J149"/>
  <c r="BE149"/>
  <c r="J97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4"/>
  <c r="F35"/>
  <c i="1" r="BD95"/>
  <c i="2" r="BH124"/>
  <c r="F34"/>
  <c i="1" r="BC95"/>
  <c i="2" r="BG124"/>
  <c r="F33"/>
  <c i="1" r="BB95"/>
  <c i="2" r="BF124"/>
  <c r="J32"/>
  <c i="1" r="AW95"/>
  <c i="2" r="F32"/>
  <c i="1" r="BA95"/>
  <c i="2" r="T124"/>
  <c r="T123"/>
  <c r="T122"/>
  <c r="T121"/>
  <c r="R124"/>
  <c r="R123"/>
  <c r="R122"/>
  <c r="R121"/>
  <c r="P124"/>
  <c r="P123"/>
  <c r="P122"/>
  <c r="P121"/>
  <c i="1" r="AU95"/>
  <c i="2" r="BK124"/>
  <c r="BK123"/>
  <c r="J123"/>
  <c r="BK122"/>
  <c r="J122"/>
  <c r="BK121"/>
  <c r="J121"/>
  <c r="J94"/>
  <c r="J28"/>
  <c i="1" r="AG95"/>
  <c i="2" r="J124"/>
  <c r="BE124"/>
  <c r="J31"/>
  <c i="1" r="AV95"/>
  <c i="2" r="F31"/>
  <c i="1" r="AZ95"/>
  <c i="2" r="J96"/>
  <c r="J95"/>
  <c r="J118"/>
  <c r="F117"/>
  <c r="F115"/>
  <c r="E113"/>
  <c r="J90"/>
  <c r="F89"/>
  <c r="F87"/>
  <c r="E85"/>
  <c r="J37"/>
  <c r="J19"/>
  <c r="E19"/>
  <c r="J117"/>
  <c r="J89"/>
  <c r="J18"/>
  <c r="J16"/>
  <c r="E16"/>
  <c r="F118"/>
  <c r="F90"/>
  <c r="J15"/>
  <c r="J10"/>
  <c r="J115"/>
  <c r="J87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<sst xmlns="http://schemas.openxmlformats.org/spreadsheetml/2006/main">
  <si>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</si>
  <si>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</si>
  <si>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</si>
  <si>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</si>
  <si>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</si>
  <si>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{9b8d030e-11ab-4f85-a87c-ac6e413ba440}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</si>
  <si>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</si>
  <si>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</si>
  <si>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</si>
  <si>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</si>
  <si>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</si>
  <si>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</si>
  <si>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</si>
  <si>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</si>
  <si>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200127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</si>
  <si>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</si>
  <si>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</si>
  <si>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vodovodu v Rybářské ulici</t>
  </si>
  <si>
    <t>KSO:</t>
  </si>
  <si>
    <t>CC-CZ:</t>
  </si>
  <si>
    <t>Místo:</t>
  </si>
  <si>
    <t>Horažďovice</t>
  </si>
  <si>
    <t>Datum:</t>
  </si>
  <si>
    <t>27. 1. 2020</t>
  </si>
  <si>
    <t>Zadavatel:</t>
  </si>
  <si>
    <t>IČ:</t>
  </si>
  <si>
    <t>město Horažďovice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</si>
  <si>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</si>
  <si>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</si>
  <si>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</si>
  <si>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</si>
  <si>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</si>
  <si>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</si>
  <si>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</si>
  <si>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Pavel Matoušek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</si>
  <si>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</si>
  <si>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</si>
  <si>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</si>
  <si>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</si>
  <si>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</si>
  <si>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</si>
  <si>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</si>
  <si>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</si>
  <si>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</si>
  <si>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</si>
  <si>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</si>
  <si>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</si>
  <si>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</si>
  <si>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</si>
  <si>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</si>
  <si>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</si>
  <si>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</si>
  <si>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</si>
  <si>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</si>
  <si>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</si>
  <si>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</si>
  <si>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</si>
  <si>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</si>
  <si>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</si>
  <si>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</si>
  <si>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</si>
  <si>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</si>
  <si>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</si>
  <si>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</si>
  <si>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</si>
  <si>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</si>
  <si>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</si>
  <si>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</si>
  <si>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</si>
  <si>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</si>
  <si>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</si>
  <si>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</si>
  <si>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</si>
  <si>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</si>
  <si>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</si>
  <si>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</si>
  <si>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</si>
  <si>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</si>
  <si>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</si>
  <si>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</si>
  <si>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</si>
  <si>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</si>
  <si>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</si>
  <si>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ABS</t>
  </si>
  <si>
    <t>1355,25</t>
  </si>
  <si>
    <t>2</t>
  </si>
  <si>
    <t>ABSVJ</t>
  </si>
  <si>
    <t>51,57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</si>
  <si>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</si>
  <si>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</si>
  <si>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</si>
  <si>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</si>
  <si>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</si>
  <si>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</si>
  <si>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</si>
  <si>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</si>
  <si>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</si>
  <si>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</si>
  <si>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</si>
  <si>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</si>
  <si>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</si>
  <si>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</si>
  <si>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</si>
  <si>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</si>
  <si>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</si>
  <si>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</si>
  <si>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</si>
  <si>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</si>
  <si>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</si>
  <si>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</si>
  <si>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</si>
  <si>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</si>
  <si>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</si>
  <si>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</si>
  <si>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</si>
  <si>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</si>
  <si>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</si>
  <si>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</si>
  <si>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</si>
  <si>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</si>
  <si>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7</t>
  </si>
  <si>
    <t>K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</si>
  <si>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</si>
  <si>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</si>
  <si>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m2</t>
  </si>
  <si>
    <t>CS ÚRS 2019 01</t>
  </si>
  <si>
    <t>4</t>
  </si>
  <si>
    <t>-842681371</t>
  </si>
  <si>
    <t>VV</t>
  </si>
  <si>
    <t>(130+1,7*4+11)*1,0</t>
  </si>
  <si>
    <t>8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</si>
  <si>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</si>
  <si>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</si>
  <si>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-148887939</t>
  </si>
  <si>
    <t>130*0,8</t>
  </si>
  <si>
    <t>6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</si>
  <si>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</si>
  <si>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</si>
  <si>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1335783877</t>
  </si>
  <si>
    <t>(130+1,7*4+11)*1,2</t>
  </si>
  <si>
    <t>113154122</t>
  </si>
  <si>
    <t xml:space="preserve">Frézování živičného podkladu nebo krytu  s naložením na dopravní prostředek plochy do 500 m2 bez překážek v trase pruhu šířky přes 0,5 m do 1 m, tloušťky vrstvy 40 mm</t>
  </si>
  <si>
    <t>-759178036</t>
  </si>
  <si>
    <t>"vjezdy"1,6*9,0+1,65*5,8+1,7*5,4+1,8*5,7+"příp"1,7*4*1,2</t>
  </si>
  <si>
    <t>Mezisoučet</t>
  </si>
  <si>
    <t>3</t>
  </si>
  <si>
    <t>113154332</t>
  </si>
  <si>
    <t xml:space="preserve">Frézování živičného podkladu nebo krytu  s naložením na dopravní prostředek plochy přes 1 000 do 10 000 m2 bez překážek v trase pruhu šířky přes 1 m do 2 m, tloušťky vrstvy 40 mm</t>
  </si>
  <si>
    <t>-207385194</t>
  </si>
  <si>
    <t>65*10,5+(130-65)*(10,5+10,2)/2</t>
  </si>
  <si>
    <t>Součet</t>
  </si>
  <si>
    <t>9</t>
  </si>
  <si>
    <t>132301202</t>
  </si>
  <si>
    <t xml:space="preserve">Hloubení zapažených i nezapažených rýh šířky přes 600 do 2 000 mm  s urovnáním dna do předepsaného profilu a spádu v hornině tř. 4 přes 100 do 1 000 m3</t>
  </si>
  <si>
    <t>m3</t>
  </si>
  <si>
    <t>1014406032</t>
  </si>
  <si>
    <t>(130+1,7*4+11)*0,7*1,18</t>
  </si>
  <si>
    <t>18</t>
  </si>
  <si>
    <t>162701105</t>
  </si>
  <si>
    <t xml:space="preserve">Vodorovné přemístění výkopku nebo sypaniny po suchu  na obvyklém dopravním prostředku, bez naložení výkopku, avšak se složením bez rozhrnutí z horniny tř. 1 až 4 na vzdálenost přes 9 000 do 10 000 m</t>
  </si>
  <si>
    <t>1812321308</t>
  </si>
  <si>
    <t>19</t>
  </si>
  <si>
    <t>162701109</t>
  </si>
  <si>
    <t xml:space="preserve"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</si>
  <si>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1161853114</t>
  </si>
  <si>
    <t>20,52</t>
  </si>
  <si>
    <t>20,52*7 'Přepočtené koeficientem množství</t>
  </si>
  <si>
    <t>17</t>
  </si>
  <si>
    <t>174101101</t>
  </si>
  <si>
    <t xml:space="preserve">Zásyp sypaninou z jakékoliv horniny  s uložením výkopku ve vrstvách se zhutněním jam, šachet, rýh nebo kolem objektů v těchto vykopávkách</t>
  </si>
  <si>
    <t>1790175470</t>
  </si>
  <si>
    <t>(130+1,7*4+12)*0,7*(1,18-0,25)</t>
  </si>
  <si>
    <t>16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</si>
  <si>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</si>
  <si>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</si>
  <si>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57499630</t>
  </si>
  <si>
    <t>(130+1,7*4+12)*0,6*0,25</t>
  </si>
  <si>
    <t>M</t>
  </si>
  <si>
    <t>58331289</t>
  </si>
  <si>
    <t>kamenivo těžené drobné frakce 0/2</t>
  </si>
  <si>
    <t>t</t>
  </si>
  <si>
    <t>506429632</t>
  </si>
  <si>
    <t>22,32*2 'Přepočtené koeficientem množství</t>
  </si>
  <si>
    <t>5</t>
  </si>
  <si>
    <t>Komunikace pozemní</t>
  </si>
  <si>
    <t>20</t>
  </si>
  <si>
    <t>564871111</t>
  </si>
  <si>
    <t xml:space="preserve">Podklad ze štěrkodrti ŠD  s rozprostřením a zhutněním, po zhutnění tl. 250 mm</t>
  </si>
  <si>
    <t>-501428371</t>
  </si>
  <si>
    <t>564952111</t>
  </si>
  <si>
    <t xml:space="preserve">Podklad z mechanicky zpevněného kameniva MZK (minerální beton)  s rozprostřením a s hutněním, po zhutnění tl. 150 mm</t>
  </si>
  <si>
    <t>-1365084056</t>
  </si>
  <si>
    <t>(130+1,7*4)*1,0</t>
  </si>
  <si>
    <t>22</t>
  </si>
  <si>
    <t>565165111</t>
  </si>
  <si>
    <t xml:space="preserve">Asfaltový beton vrstva podkladní ACP 16 (obalované kamenivo střednězrnné - OKS)  s rozprostřením a zhutněním v pruhu šířky do 3 m, po zhutnění tl. 80 mm</t>
  </si>
  <si>
    <t>-1365610395</t>
  </si>
  <si>
    <t>577134111</t>
  </si>
  <si>
    <t xml:space="preserve">Asfaltový beton vrstva obrusná ACO 11 (ABS)  s rozprostřením a se zhutněním z nemodifikovaného asfaltu v pruhu šířky do 3 m tř. I, po zhutnění tl. 40 mm</t>
  </si>
  <si>
    <t>1385473612</t>
  </si>
  <si>
    <t>ABS+ABSVJ</t>
  </si>
  <si>
    <t>Trubní vedení</t>
  </si>
  <si>
    <t>43</t>
  </si>
  <si>
    <t>871161141</t>
  </si>
  <si>
    <t>Montáž vodovodního potrubí z plastů v otevřeném výkopu z polyetylenu PE 100 svařovaných na tupo SDR 11/PN16 D 32 x 3,0 mm</t>
  </si>
  <si>
    <t>m</t>
  </si>
  <si>
    <t>1520080446</t>
  </si>
  <si>
    <t>1,7*4+12</t>
  </si>
  <si>
    <t>44</t>
  </si>
  <si>
    <t>28613595</t>
  </si>
  <si>
    <t>potrubí dvouvrstvé PE100 s 10% signalizační vrstvou SDR 11 32x3,0 dl 12m</t>
  </si>
  <si>
    <t>-99037562</t>
  </si>
  <si>
    <t>24</t>
  </si>
  <si>
    <t>871251141</t>
  </si>
  <si>
    <t>Montáž vodovodního potrubí z plastů v otevřeném výkopu z polyetylenu PE 100 svařovaných na tupo SDR 11/PN16 D 110 x 10,0 mm</t>
  </si>
  <si>
    <t>304272925</t>
  </si>
  <si>
    <t>25</t>
  </si>
  <si>
    <t>28613601</t>
  </si>
  <si>
    <t>potrubí dvouvrstvé PE100 s 10% signalizační vrstvou SDR 11 110x10,0 dl 12m</t>
  </si>
  <si>
    <t>-1814269425</t>
  </si>
  <si>
    <t>45</t>
  </si>
  <si>
    <t>877261101</t>
  </si>
  <si>
    <t>Montáž tvarovek na vodovodním plastovém potrubí z polyetylenu PE 100 elektrotvarovek SDR 11/PN16 spojek, oblouků nebo redukcí d 110</t>
  </si>
  <si>
    <t>kus</t>
  </si>
  <si>
    <t>1923207548</t>
  </si>
  <si>
    <t>46</t>
  </si>
  <si>
    <t>28653136</t>
  </si>
  <si>
    <t>nákružek lemový PE 100 SDR 11 110mm</t>
  </si>
  <si>
    <t>-29090532</t>
  </si>
  <si>
    <t>29</t>
  </si>
  <si>
    <t>877261113</t>
  </si>
  <si>
    <t>Montáž tvarovek na vodovodním plastovém potrubí z polyetylenu PE 100 elektrotvarovek SDR 11/PN16 T-kusů d 110</t>
  </si>
  <si>
    <t>-1153401328</t>
  </si>
  <si>
    <t>30</t>
  </si>
  <si>
    <t>28614961</t>
  </si>
  <si>
    <t>elektrotvarovka T-kus rovnoramenný PE 100 PN 16 D 110mm</t>
  </si>
  <si>
    <t>-667090052</t>
  </si>
  <si>
    <t>26</t>
  </si>
  <si>
    <t>879171111</t>
  </si>
  <si>
    <t>Montáž napojení vodovodní přípojky v otevřeném výkopu ve sklonu přes 20 % DN 32</t>
  </si>
  <si>
    <t>-1187997091</t>
  </si>
  <si>
    <t>47</t>
  </si>
  <si>
    <t>879221111</t>
  </si>
  <si>
    <t>Montáž napojení vodovodní přípojky v otevřeném výkopu ve sklonu přes 20 % DN 63</t>
  </si>
  <si>
    <t>829734190</t>
  </si>
  <si>
    <t>32</t>
  </si>
  <si>
    <t>891181112</t>
  </si>
  <si>
    <t>Montáž vodovodních armatur na potrubí šoupátek nebo klapek uzavíracích v otevřeném výkopu nebo v šachtách s osazením zemní soupravy (bez poklopů) DN 40</t>
  </si>
  <si>
    <t>-1238616044</t>
  </si>
  <si>
    <t>33</t>
  </si>
  <si>
    <t>42221421</t>
  </si>
  <si>
    <t>šoupátko přípojkové přímé DN 32 PN 16 připojovací rozměr 40x1 1,2"</t>
  </si>
  <si>
    <t>-380436558</t>
  </si>
  <si>
    <t>48</t>
  </si>
  <si>
    <t>891231112</t>
  </si>
  <si>
    <t>Montáž vodovodních armatur na potrubí šoupátek nebo klapek uzavíracích v otevřeném výkopu nebo v šachtách s osazením zemní soupravy (bez poklopů) DN 65</t>
  </si>
  <si>
    <t>-1824700058</t>
  </si>
  <si>
    <t>49</t>
  </si>
  <si>
    <t>42221302</t>
  </si>
  <si>
    <t>šoupátko pitná voda litina GGG 50 krátká stavební dl PN 10/16 DN 65x170mm</t>
  </si>
  <si>
    <t>-1898275565</t>
  </si>
  <si>
    <t>27</t>
  </si>
  <si>
    <t>891261112</t>
  </si>
  <si>
    <t>Montáž vodovodních armatur na potrubí šoupátek nebo klapek uzavíracích v otevřeném výkopu nebo v šachtách s osazením zemní soupravy (bez poklopů) DN 100</t>
  </si>
  <si>
    <t>-36016858</t>
  </si>
  <si>
    <t>28</t>
  </si>
  <si>
    <t>42221304</t>
  </si>
  <si>
    <t>šoupátko pitná voda litina GGG 50 krátká stavební dl PN 10/16 DN 100x190mm</t>
  </si>
  <si>
    <t>1249109402</t>
  </si>
  <si>
    <t>34</t>
  </si>
  <si>
    <t>891267111</t>
  </si>
  <si>
    <t>Montáž vodovodních armatur na potrubí hydrantů podzemních (bez osazení poklopů) DN 100</t>
  </si>
  <si>
    <t>-917109072</t>
  </si>
  <si>
    <t>56</t>
  </si>
  <si>
    <t>891269111</t>
  </si>
  <si>
    <t>Montáž vodovodních armatur na potrubí navrtávacích pasů s ventilem Jt 1 MPa, na potrubí z trub litinových, ocelových nebo plastických hmot DN 100</t>
  </si>
  <si>
    <t>-1482915758</t>
  </si>
  <si>
    <t>57</t>
  </si>
  <si>
    <t>42271414</t>
  </si>
  <si>
    <t>pás navrtávací z tvárné litiny DN 100mm, rozsah (114-119), odbočky 1",5/4",6/4",2"</t>
  </si>
  <si>
    <t>685335118</t>
  </si>
  <si>
    <t>58</t>
  </si>
  <si>
    <t>42273537</t>
  </si>
  <si>
    <t>pás navrtávací se závitovým výstupem z tvárné litiny pro vodovodní PE a PVC potrubí 63-1”</t>
  </si>
  <si>
    <t>-641999002</t>
  </si>
  <si>
    <t>52</t>
  </si>
  <si>
    <t>892271111</t>
  </si>
  <si>
    <t>Tlakové zkoušky vodou na potrubí DN 100 nebo 125</t>
  </si>
  <si>
    <t>1302537617</t>
  </si>
  <si>
    <t>130+1,7*4+11</t>
  </si>
  <si>
    <t>53</t>
  </si>
  <si>
    <t>892273122</t>
  </si>
  <si>
    <t>Proplach a dezinfekce vodovodního potrubí DN od 80 do 125</t>
  </si>
  <si>
    <t>2055081388</t>
  </si>
  <si>
    <t>54</t>
  </si>
  <si>
    <t>892372111</t>
  </si>
  <si>
    <t>Tlakové zkoušky vodou zabezpečení konců potrubí při tlakových zkouškách DN do 300</t>
  </si>
  <si>
    <t>854261</t>
  </si>
  <si>
    <t>36</t>
  </si>
  <si>
    <t>899401112</t>
  </si>
  <si>
    <t>Osazení poklopů litinových šoupátkových</t>
  </si>
  <si>
    <t>254120276</t>
  </si>
  <si>
    <t>37</t>
  </si>
  <si>
    <t>42291402</t>
  </si>
  <si>
    <t>poklop litinový ventilový</t>
  </si>
  <si>
    <t>-301626697</t>
  </si>
  <si>
    <t>50</t>
  </si>
  <si>
    <t>56230636</t>
  </si>
  <si>
    <t>deska podkladová uličního poklopu plastového ventilkového a šoupatového</t>
  </si>
  <si>
    <t>-1465461650</t>
  </si>
  <si>
    <t>35</t>
  </si>
  <si>
    <t>899401113</t>
  </si>
  <si>
    <t>Osazení poklopů litinových hydrantových</t>
  </si>
  <si>
    <t>-1148190744</t>
  </si>
  <si>
    <t>39</t>
  </si>
  <si>
    <t>56230638</t>
  </si>
  <si>
    <t>deska podkladová uličního poklopu plastového hydrantového</t>
  </si>
  <si>
    <t>331876841</t>
  </si>
  <si>
    <t>38</t>
  </si>
  <si>
    <t>56230635</t>
  </si>
  <si>
    <t>poklop uliční hydrantový oválný plastový PA s litinovým víkem</t>
  </si>
  <si>
    <t>-2030947730</t>
  </si>
  <si>
    <t>55</t>
  </si>
  <si>
    <t>899721111</t>
  </si>
  <si>
    <t>Signalizační vodič na potrubí DN do 150 mm</t>
  </si>
  <si>
    <t>642492086</t>
  </si>
  <si>
    <t>59</t>
  </si>
  <si>
    <t>899722112</t>
  </si>
  <si>
    <t>Krytí potrubí z plastů výstražnou fólií z PVC šířky 25 cm</t>
  </si>
  <si>
    <t>1860048976</t>
  </si>
  <si>
    <t>130+1,7*4+12</t>
  </si>
  <si>
    <t>Ostatní konstrukce a práce, bourání</t>
  </si>
  <si>
    <t>23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</si>
  <si>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</si>
  <si>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</si>
  <si>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715746960</t>
  </si>
  <si>
    <t>1,7*4*2</t>
  </si>
  <si>
    <t>919735114</t>
  </si>
  <si>
    <t xml:space="preserve">Řezání stávajícího živičného krytu nebo podkladu  hloubky přes 150 do 200 mm</t>
  </si>
  <si>
    <t>206355097</t>
  </si>
  <si>
    <t>130*2+11,0*2</t>
  </si>
  <si>
    <t>997</t>
  </si>
  <si>
    <t>Přesun sutě</t>
  </si>
  <si>
    <t>10</t>
  </si>
  <si>
    <t>997221571</t>
  </si>
  <si>
    <t xml:space="preserve">Vodorovná doprava vybouraných hmot  bez naložení, ale se složením a s hrubým urovnáním na vzdálenost do 1 km</t>
  </si>
  <si>
    <t>1233691968</t>
  </si>
  <si>
    <t>11</t>
  </si>
  <si>
    <t>997221579</t>
  </si>
  <si>
    <t xml:space="preserve">Vodorovná doprava vybouraných hmot  bez naložení, ale se složením a s hrubým urovnáním na vzdálenost Příplatek k ceně za každý další i započatý 1 km přes 1 km</t>
  </si>
  <si>
    <t>236195160</t>
  </si>
  <si>
    <t>"podklady na skládku"(42,862+45,760+39,019)*17</t>
  </si>
  <si>
    <t>"frézovaná do skladu TS"(5,312+139,591)*1</t>
  </si>
  <si>
    <t>2314,8*17 'Přepočtené koeficientem množství</t>
  </si>
  <si>
    <t>12</t>
  </si>
  <si>
    <t>997221845</t>
  </si>
  <si>
    <t>Poplatek za uložení stavebního odpadu na skládce (skládkovné) asfaltového bez obsahu dehtu zatříděného do Katalogu odpadů pod kódem 170 302</t>
  </si>
  <si>
    <t>890170961</t>
  </si>
  <si>
    <t>39,019</t>
  </si>
  <si>
    <t>13</t>
  </si>
  <si>
    <t>997221855</t>
  </si>
  <si>
    <t>Poplatek za uložení stavebního odpadu na skládce (skládkovné) zeminy a kameniva zatříděného do Katalogu odpadů pod kódem 170 504</t>
  </si>
  <si>
    <t>-514323392</t>
  </si>
  <si>
    <t>42,862+45,760</t>
  </si>
  <si>
    <t>998</t>
  </si>
  <si>
    <t>Přesun hmot</t>
  </si>
  <si>
    <t>51</t>
  </si>
  <si>
    <t>998225111</t>
  </si>
  <si>
    <t xml:space="preserve">Přesun hmot pro komunikace s krytem z kameniva, monolitickým betonovým nebo živičným  dopravní vzdálenost do 200 m jakékoliv délky objektu</t>
  </si>
  <si>
    <t>1441652049</t>
  </si>
  <si>
    <t>VRN</t>
  </si>
  <si>
    <t>Vedlejší rozpočtové náklady</t>
  </si>
  <si>
    <t>VRN9</t>
  </si>
  <si>
    <t>Ostatní náklady</t>
  </si>
  <si>
    <t>60</t>
  </si>
  <si>
    <t>094103100</t>
  </si>
  <si>
    <t>VN - 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</si>
  <si>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ks</t>
  </si>
  <si>
    <t>1024</t>
  </si>
  <si>
    <t>1045490449</t>
  </si>
  <si>
    <t>61</t>
  </si>
  <si>
    <t>094103101</t>
  </si>
  <si>
    <t xml:space="preserve">VN - Vytýčení a ochrana stávajících inženýrských sítí - prověření existence stávajících podzemních i vzdušných vedení a zařízení, zajištění vytýčení  a provedení opatření pro jejich zajištění a ochranu po dobu výstavby</t>
  </si>
  <si>
    <t>1062294805</t>
  </si>
  <si>
    <t>62</t>
  </si>
  <si>
    <t>094103102</t>
  </si>
  <si>
    <t xml:space="preserve">VN - Dopravní opatření po dobu stavby -  vybavení povolení zvláštního užívání, návrh DIO a zajištění dopravních opatření po dobu stavby včetně průběžné kontroly a udržování</t>
  </si>
  <si>
    <t>1664792313</t>
  </si>
  <si>
    <t>63</t>
  </si>
  <si>
    <t>094103103</t>
  </si>
  <si>
    <t>VN - Zajištění vstupu, vjezdu a bezpečnosti k sousedním nemovitostem</t>
  </si>
  <si>
    <t>-59132380</t>
  </si>
  <si>
    <t>64</t>
  </si>
  <si>
    <t>094103104</t>
  </si>
  <si>
    <t>VN - Opatření pro zajištění bezpečnosti, ochrany zdraví a požární bezpečnosti</t>
  </si>
  <si>
    <t>-1867977345</t>
  </si>
  <si>
    <t>65</t>
  </si>
  <si>
    <t>094103105</t>
  </si>
  <si>
    <t xml:space="preserve">VN - Pravidelné týdenní přemísťování popelnic od nemovitostí na určené svozové místo mimo staveniště a zpět k nemovitostem </t>
  </si>
  <si>
    <t>-1322621502</t>
  </si>
  <si>
    <t>67</t>
  </si>
  <si>
    <t>094103106</t>
  </si>
  <si>
    <t xml:space="preserve">VN - Požárně bezpečnostní opatření  - montáže materiálů a požárně bezpečnostních zařízení - požární hydrant</t>
  </si>
  <si>
    <t>1613061672</t>
  </si>
  <si>
    <t>68</t>
  </si>
  <si>
    <t>094103107</t>
  </si>
  <si>
    <t>VN - Provedení zkoušek materiálů, zařízení a hutnění, komplexní vyzkoušení a zaškolení obsluhy v minimálním rozsahu daným ČSN</t>
  </si>
  <si>
    <t>1280399820</t>
  </si>
  <si>
    <t>69</t>
  </si>
  <si>
    <t>094103108</t>
  </si>
  <si>
    <t>VN - Náklady spojené se zajištěním pitné vody po dobu odstávky vodovodního řadu (cisterna, suchovod apod.)</t>
  </si>
  <si>
    <t>1794616975</t>
  </si>
  <si>
    <t>70</t>
  </si>
  <si>
    <t>094103150</t>
  </si>
  <si>
    <t xml:space="preserve">ON - Zpracování plánu bezpečnosti a ochrany zdraví při práci na staveništi dle § 15 zák. č. 309/2006 Sb. v platném znění. a určit osobu zodpovědnou ze bezpečnost a ochranu zdraví na staveništi. </t>
  </si>
  <si>
    <t>-924383383</t>
  </si>
  <si>
    <t>71</t>
  </si>
  <si>
    <t>094103155</t>
  </si>
  <si>
    <t>ON - Pořízení kompletní dokladové části stavby dle podmínek smlouvy o dílo (zejména kontroly, zkoušky, revize, atesty, prohlášení atd. )</t>
  </si>
  <si>
    <t>1282915188</t>
  </si>
  <si>
    <t>72</t>
  </si>
  <si>
    <t>094103158</t>
  </si>
  <si>
    <t>ON - Geodetické práce – zaměření skutečného stavu</t>
  </si>
  <si>
    <t>-980614636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</si>
</sst>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ht="36.96" customHeight="1">
      <c r="AR2"/>
      <c r="BS2" s="16" t="s">
        <v>6</v>
      </c>
      <c r="BT2" s="16" t="s">
        <v>7</v>
      </c>
    </row>
    <row r="3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ht="18.48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1" customFormat="1" ht="25.92" customHeight="1"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="1" customFormat="1" ht="6.96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="1" customForma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30"/>
    </row>
    <row r="29" s="2" customFormat="1" ht="14.4" customHeight="1">
      <c r="B29" s="44"/>
      <c r="C29" s="45"/>
      <c r="D29" s="31" t="s">
        <v>40</v>
      </c>
      <c r="E29" s="45"/>
      <c r="F29" s="31" t="s">
        <v>41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s="2" customFormat="1" ht="14.4" customHeight="1">
      <c r="B30" s="44"/>
      <c r="C30" s="45"/>
      <c r="D30" s="45"/>
      <c r="E30" s="45"/>
      <c r="F30" s="31" t="s">
        <v>42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hidden="1" s="2" customFormat="1" ht="14.4" customHeight="1">
      <c r="B31" s="44"/>
      <c r="C31" s="45"/>
      <c r="D31" s="45"/>
      <c r="E31" s="45"/>
      <c r="F31" s="31" t="s">
        <v>43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hidden="1" s="2" customFormat="1" ht="14.4" customHeight="1">
      <c r="B32" s="44"/>
      <c r="C32" s="45"/>
      <c r="D32" s="45"/>
      <c r="E32" s="45"/>
      <c r="F32" s="31" t="s">
        <v>44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2" customFormat="1" ht="14.4" customHeight="1">
      <c r="B33" s="44"/>
      <c r="C33" s="45"/>
      <c r="D33" s="45"/>
      <c r="E33" s="45"/>
      <c r="F33" s="31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="1" customFormat="1" ht="6.96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="1" customFormat="1" ht="25.92" customHeight="1"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="1" customFormat="1" ht="6.96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1" customFormat="1" ht="14.4" customHeight="1">
      <c r="B49" s="37"/>
      <c r="C49" s="38"/>
      <c r="D49" s="57" t="s">
        <v>49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50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1" customFormat="1">
      <c r="B60" s="37"/>
      <c r="C60" s="38"/>
      <c r="D60" s="59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51</v>
      </c>
      <c r="AI60" s="40"/>
      <c r="AJ60" s="40"/>
      <c r="AK60" s="40"/>
      <c r="AL60" s="40"/>
      <c r="AM60" s="59" t="s">
        <v>52</v>
      </c>
      <c r="AN60" s="40"/>
      <c r="AO60" s="40"/>
      <c r="AP60" s="38"/>
      <c r="AQ60" s="38"/>
      <c r="AR60" s="42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1" customFormat="1">
      <c r="B64" s="37"/>
      <c r="C64" s="38"/>
      <c r="D64" s="57" t="s">
        <v>53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54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1" customFormat="1">
      <c r="B75" s="37"/>
      <c r="C75" s="38"/>
      <c r="D75" s="59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51</v>
      </c>
      <c r="AI75" s="40"/>
      <c r="AJ75" s="40"/>
      <c r="AK75" s="40"/>
      <c r="AL75" s="40"/>
      <c r="AM75" s="59" t="s">
        <v>52</v>
      </c>
      <c r="AN75" s="40"/>
      <c r="AO75" s="40"/>
      <c r="AP75" s="38"/>
      <c r="AQ75" s="38"/>
      <c r="AR75" s="42"/>
    </row>
    <row r="76" s="1" customFormat="1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="1" customFormat="1" ht="6.96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="1" customFormat="1" ht="6.96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="1" customFormat="1" ht="24.96" customHeight="1">
      <c r="B82" s="37"/>
      <c r="C82" s="22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200127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="4" customFormat="1" ht="36.96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Oprava vodovodu v Rybářské ulici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="1" customFormat="1" ht="6.96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Horažďovice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 "","",AN8)</f>
        <v>27. 1. 2020</v>
      </c>
      <c r="AN87" s="73"/>
      <c r="AO87" s="38"/>
      <c r="AP87" s="38"/>
      <c r="AQ87" s="38"/>
      <c r="AR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 "","",E11)</f>
        <v>město Horažďovice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 xml:space="preserve"> </v>
      </c>
      <c r="AN89" s="65"/>
      <c r="AO89" s="65"/>
      <c r="AP89" s="65"/>
      <c r="AQ89" s="38"/>
      <c r="AR89" s="42"/>
      <c r="AS89" s="75" t="s">
        <v>56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33</v>
      </c>
      <c r="AJ90" s="38"/>
      <c r="AK90" s="38"/>
      <c r="AL90" s="38"/>
      <c r="AM90" s="74" t="str">
        <f>IF(E20="","",E20)</f>
        <v>Pavel Matoušek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="1" customFormat="1" ht="29.28" customHeight="1">
      <c r="B92" s="37"/>
      <c r="C92" s="87" t="s">
        <v>57</v>
      </c>
      <c r="D92" s="88"/>
      <c r="E92" s="88"/>
      <c r="F92" s="88"/>
      <c r="G92" s="88"/>
      <c r="H92" s="89"/>
      <c r="I92" s="90" t="s">
        <v>58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59</v>
      </c>
      <c r="AH92" s="88"/>
      <c r="AI92" s="88"/>
      <c r="AJ92" s="88"/>
      <c r="AK92" s="88"/>
      <c r="AL92" s="88"/>
      <c r="AM92" s="88"/>
      <c r="AN92" s="90" t="s">
        <v>60</v>
      </c>
      <c r="AO92" s="88"/>
      <c r="AP92" s="92"/>
      <c r="AQ92" s="93" t="s">
        <v>61</v>
      </c>
      <c r="AR92" s="42"/>
      <c r="AS92" s="94" t="s">
        <v>62</v>
      </c>
      <c r="AT92" s="95" t="s">
        <v>63</v>
      </c>
      <c r="AU92" s="95" t="s">
        <v>64</v>
      </c>
      <c r="AV92" s="95" t="s">
        <v>65</v>
      </c>
      <c r="AW92" s="95" t="s">
        <v>66</v>
      </c>
      <c r="AX92" s="95" t="s">
        <v>67</v>
      </c>
      <c r="AY92" s="95" t="s">
        <v>68</v>
      </c>
      <c r="AZ92" s="95" t="s">
        <v>69</v>
      </c>
      <c r="BA92" s="95" t="s">
        <v>70</v>
      </c>
      <c r="BB92" s="95" t="s">
        <v>71</v>
      </c>
      <c r="BC92" s="95" t="s">
        <v>72</v>
      </c>
      <c r="BD92" s="96" t="s">
        <v>73</v>
      </c>
    </row>
    <row r="93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="5" customFormat="1" ht="32.4" customHeight="1">
      <c r="B94" s="100"/>
      <c r="C94" s="101" t="s">
        <v>74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ROUND(AS95,2)</f>
        <v>0</v>
      </c>
      <c r="AT94" s="108">
        <f>ROUND(SUM(AV94:AW94),2)</f>
        <v>0</v>
      </c>
      <c r="AU94" s="109">
        <f>ROUND(AU95,5)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ROUND(AZ95,2)</f>
        <v>0</v>
      </c>
      <c r="BA94" s="108">
        <f>ROUND(BA95,2)</f>
        <v>0</v>
      </c>
      <c r="BB94" s="108">
        <f>ROUND(BB95,2)</f>
        <v>0</v>
      </c>
      <c r="BC94" s="108">
        <f>ROUND(BC95,2)</f>
        <v>0</v>
      </c>
      <c r="BD94" s="110">
        <f>ROUND(BD95,2)</f>
        <v>0</v>
      </c>
      <c r="BS94" s="111" t="s">
        <v>75</v>
      </c>
      <c r="BT94" s="111" t="s">
        <v>76</v>
      </c>
      <c r="BV94" s="111" t="s">
        <v>77</v>
      </c>
      <c r="BW94" s="111" t="s">
        <v>5</v>
      </c>
      <c r="BX94" s="111" t="s">
        <v>78</v>
      </c>
      <c r="CL94" s="111" t="s">
        <v>1</v>
      </c>
    </row>
    <row r="95" s="6" customFormat="1" ht="16.5" customHeight="1">
      <c r="A95" s="112" t="s">
        <v>79</v>
      </c>
      <c r="B95" s="113"/>
      <c r="C95" s="114"/>
      <c r="D95" s="115" t="s">
        <v>14</v>
      </c>
      <c r="E95" s="115"/>
      <c r="F95" s="115"/>
      <c r="G95" s="115"/>
      <c r="H95" s="115"/>
      <c r="I95" s="116"/>
      <c r="J95" s="115" t="s">
        <v>17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'200127 - Oprava vodovodu ...'!J28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80</v>
      </c>
      <c r="AR95" s="119"/>
      <c r="AS95" s="120">
        <v>0</v>
      </c>
      <c r="AT95" s="121">
        <f>ROUND(SUM(AV95:AW95),2)</f>
        <v>0</v>
      </c>
      <c r="AU95" s="122">
        <f>'200127 - Oprava vodovodu ...'!P121</f>
        <v>0</v>
      </c>
      <c r="AV95" s="121">
        <f>'200127 - Oprava vodovodu ...'!J31</f>
        <v>0</v>
      </c>
      <c r="AW95" s="121">
        <f>'200127 - Oprava vodovodu ...'!J32</f>
        <v>0</v>
      </c>
      <c r="AX95" s="121">
        <f>'200127 - Oprava vodovodu ...'!J33</f>
        <v>0</v>
      </c>
      <c r="AY95" s="121">
        <f>'200127 - Oprava vodovodu ...'!J34</f>
        <v>0</v>
      </c>
      <c r="AZ95" s="121">
        <f>'200127 - Oprava vodovodu ...'!F31</f>
        <v>0</v>
      </c>
      <c r="BA95" s="121">
        <f>'200127 - Oprava vodovodu ...'!F32</f>
        <v>0</v>
      </c>
      <c r="BB95" s="121">
        <f>'200127 - Oprava vodovodu ...'!F33</f>
        <v>0</v>
      </c>
      <c r="BC95" s="121">
        <f>'200127 - Oprava vodovodu ...'!F34</f>
        <v>0</v>
      </c>
      <c r="BD95" s="123">
        <f>'200127 - Oprava vodovodu ...'!F35</f>
        <v>0</v>
      </c>
      <c r="BT95" s="124" t="s">
        <v>81</v>
      </c>
      <c r="BU95" s="124" t="s">
        <v>82</v>
      </c>
      <c r="BV95" s="124" t="s">
        <v>77</v>
      </c>
      <c r="BW95" s="124" t="s">
        <v>5</v>
      </c>
      <c r="BX95" s="124" t="s">
        <v>78</v>
      </c>
      <c r="CL95" s="124" t="s">
        <v>1</v>
      </c>
    </row>
    <row r="96" s="1" customFormat="1" ht="30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</row>
    <row r="97" s="1" customFormat="1" ht="6.96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42"/>
    </row>
  </sheetData>
  <sheetProtection sheet="1" formatColumns="0" formatRows="0" objects="1" scenarios="1" spinCount="100000" saltValue="IVqI3iPgHeZjiyp/J7KKMkS1tDXIpb7bgQ41BwhjzuWFBBu06vKkBQXXkXtqteAORmsKUKz0vq897mCc1Jpw3g==" hashValue="qVd9SzsTIOhY8qcw97+9Cn+1gBF/POFLBJqeQqls86EtctSvuMIt639qyE5iVuRzKIJad3clAUY61F4fzL35CA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200127 - Oprava vodovodu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5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5</v>
      </c>
      <c r="AZ2" s="126" t="s">
        <v>83</v>
      </c>
      <c r="BA2" s="126" t="s">
        <v>1</v>
      </c>
      <c r="BB2" s="126" t="s">
        <v>1</v>
      </c>
      <c r="BC2" s="126" t="s">
        <v>84</v>
      </c>
      <c r="BD2" s="126" t="s">
        <v>85</v>
      </c>
    </row>
    <row r="3" ht="6.96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9"/>
      <c r="AT3" s="16" t="s">
        <v>85</v>
      </c>
      <c r="AZ3" s="126" t="s">
        <v>86</v>
      </c>
      <c r="BA3" s="126" t="s">
        <v>1</v>
      </c>
      <c r="BB3" s="126" t="s">
        <v>1</v>
      </c>
      <c r="BC3" s="126" t="s">
        <v>87</v>
      </c>
      <c r="BD3" s="126" t="s">
        <v>85</v>
      </c>
    </row>
    <row r="4" ht="24.96" customHeight="1">
      <c r="B4" s="19"/>
      <c r="D4" s="130" t="s">
        <v>88</v>
      </c>
      <c r="L4" s="19"/>
      <c r="M4" s="131" t="s">
        <v>10</v>
      </c>
      <c r="AT4" s="16" t="s">
        <v>4</v>
      </c>
    </row>
    <row r="5" ht="6.96" customHeight="1">
      <c r="B5" s="19"/>
      <c r="L5" s="19"/>
    </row>
    <row r="6" s="1" customFormat="1" ht="12" customHeight="1">
      <c r="B6" s="42"/>
      <c r="D6" s="132" t="s">
        <v>16</v>
      </c>
      <c r="I6" s="133"/>
      <c r="L6" s="42"/>
    </row>
    <row r="7" s="1" customFormat="1" ht="36.96" customHeight="1">
      <c r="B7" s="42"/>
      <c r="E7" s="134" t="s">
        <v>17</v>
      </c>
      <c r="F7" s="1"/>
      <c r="G7" s="1"/>
      <c r="H7" s="1"/>
      <c r="I7" s="133"/>
      <c r="L7" s="42"/>
    </row>
    <row r="8" s="1" customFormat="1">
      <c r="B8" s="42"/>
      <c r="I8" s="133"/>
      <c r="L8" s="42"/>
    </row>
    <row r="9" s="1" customFormat="1" ht="12" customHeight="1">
      <c r="B9" s="42"/>
      <c r="D9" s="132" t="s">
        <v>18</v>
      </c>
      <c r="F9" s="135" t="s">
        <v>1</v>
      </c>
      <c r="I9" s="136" t="s">
        <v>19</v>
      </c>
      <c r="J9" s="135" t="s">
        <v>1</v>
      </c>
      <c r="L9" s="42"/>
    </row>
    <row r="10" s="1" customFormat="1" ht="12" customHeight="1">
      <c r="B10" s="42"/>
      <c r="D10" s="132" t="s">
        <v>20</v>
      </c>
      <c r="F10" s="135" t="s">
        <v>21</v>
      </c>
      <c r="I10" s="136" t="s">
        <v>22</v>
      </c>
      <c r="J10" s="137" t="str">
        <f>'Rekapitulace stavby'!AN8</f>
        <v>27. 1. 2020</v>
      </c>
      <c r="L10" s="42"/>
    </row>
    <row r="11" s="1" customFormat="1" ht="10.8" customHeight="1">
      <c r="B11" s="42"/>
      <c r="I11" s="133"/>
      <c r="L11" s="42"/>
    </row>
    <row r="12" s="1" customFormat="1" ht="12" customHeight="1">
      <c r="B12" s="42"/>
      <c r="D12" s="132" t="s">
        <v>24</v>
      </c>
      <c r="I12" s="136" t="s">
        <v>25</v>
      </c>
      <c r="J12" s="135" t="s">
        <v>1</v>
      </c>
      <c r="L12" s="42"/>
    </row>
    <row r="13" s="1" customFormat="1" ht="18" customHeight="1">
      <c r="B13" s="42"/>
      <c r="E13" s="135" t="s">
        <v>26</v>
      </c>
      <c r="I13" s="136" t="s">
        <v>27</v>
      </c>
      <c r="J13" s="135" t="s">
        <v>1</v>
      </c>
      <c r="L13" s="42"/>
    </row>
    <row r="14" s="1" customFormat="1" ht="6.96" customHeight="1">
      <c r="B14" s="42"/>
      <c r="I14" s="133"/>
      <c r="L14" s="42"/>
    </row>
    <row r="15" s="1" customFormat="1" ht="12" customHeight="1">
      <c r="B15" s="42"/>
      <c r="D15" s="132" t="s">
        <v>28</v>
      </c>
      <c r="I15" s="136" t="s">
        <v>25</v>
      </c>
      <c r="J15" s="32" t="str">
        <f>'Rekapitulace stavby'!AN13</f>
        <v>Vyplň údaj</v>
      </c>
      <c r="L15" s="42"/>
    </row>
    <row r="16" s="1" customFormat="1" ht="18" customHeight="1">
      <c r="B16" s="42"/>
      <c r="E16" s="32" t="str">
        <f>'Rekapitulace stavby'!E14</f>
        <v>Vyplň údaj</v>
      </c>
      <c r="F16" s="135"/>
      <c r="G16" s="135"/>
      <c r="H16" s="135"/>
      <c r="I16" s="136" t="s">
        <v>27</v>
      </c>
      <c r="J16" s="32" t="str">
        <f>'Rekapitulace stavby'!AN14</f>
        <v>Vyplň údaj</v>
      </c>
      <c r="L16" s="42"/>
    </row>
    <row r="17" s="1" customFormat="1" ht="6.96" customHeight="1">
      <c r="B17" s="42"/>
      <c r="I17" s="133"/>
      <c r="L17" s="42"/>
    </row>
    <row r="18" s="1" customFormat="1" ht="12" customHeight="1">
      <c r="B18" s="42"/>
      <c r="D18" s="132" t="s">
        <v>30</v>
      </c>
      <c r="I18" s="136" t="s">
        <v>25</v>
      </c>
      <c r="J18" s="135" t="str">
        <f>IF('Rekapitulace stavby'!AN16="","",'Rekapitulace stavby'!AN16)</f>
        <v/>
      </c>
      <c r="L18" s="42"/>
    </row>
    <row r="19" s="1" customFormat="1" ht="18" customHeight="1">
      <c r="B19" s="42"/>
      <c r="E19" s="135" t="str">
        <f>IF('Rekapitulace stavby'!E17="","",'Rekapitulace stavby'!E17)</f>
        <v xml:space="preserve"> </v>
      </c>
      <c r="I19" s="136" t="s">
        <v>27</v>
      </c>
      <c r="J19" s="135" t="str">
        <f>IF('Rekapitulace stavby'!AN17="","",'Rekapitulace stavby'!AN17)</f>
        <v/>
      </c>
      <c r="L19" s="42"/>
    </row>
    <row r="20" s="1" customFormat="1" ht="6.96" customHeight="1">
      <c r="B20" s="42"/>
      <c r="I20" s="133"/>
      <c r="L20" s="42"/>
    </row>
    <row r="21" s="1" customFormat="1" ht="12" customHeight="1">
      <c r="B21" s="42"/>
      <c r="D21" s="132" t="s">
        <v>33</v>
      </c>
      <c r="I21" s="136" t="s">
        <v>25</v>
      </c>
      <c r="J21" s="135" t="s">
        <v>1</v>
      </c>
      <c r="L21" s="42"/>
    </row>
    <row r="22" s="1" customFormat="1" ht="18" customHeight="1">
      <c r="B22" s="42"/>
      <c r="E22" s="135" t="s">
        <v>34</v>
      </c>
      <c r="I22" s="136" t="s">
        <v>27</v>
      </c>
      <c r="J22" s="135" t="s">
        <v>1</v>
      </c>
      <c r="L22" s="42"/>
    </row>
    <row r="23" s="1" customFormat="1" ht="6.96" customHeight="1">
      <c r="B23" s="42"/>
      <c r="I23" s="133"/>
      <c r="L23" s="42"/>
    </row>
    <row r="24" s="1" customFormat="1" ht="12" customHeight="1">
      <c r="B24" s="42"/>
      <c r="D24" s="132" t="s">
        <v>35</v>
      </c>
      <c r="I24" s="133"/>
      <c r="L24" s="42"/>
    </row>
    <row r="25" s="7" customFormat="1" ht="16.5" customHeight="1">
      <c r="B25" s="138"/>
      <c r="E25" s="139" t="s">
        <v>1</v>
      </c>
      <c r="F25" s="139"/>
      <c r="G25" s="139"/>
      <c r="H25" s="139"/>
      <c r="I25" s="140"/>
      <c r="L25" s="138"/>
    </row>
    <row r="26" s="1" customFormat="1" ht="6.96" customHeight="1">
      <c r="B26" s="42"/>
      <c r="I26" s="133"/>
      <c r="L26" s="42"/>
    </row>
    <row r="27" s="1" customFormat="1" ht="6.96" customHeight="1">
      <c r="B27" s="42"/>
      <c r="D27" s="77"/>
      <c r="E27" s="77"/>
      <c r="F27" s="77"/>
      <c r="G27" s="77"/>
      <c r="H27" s="77"/>
      <c r="I27" s="141"/>
      <c r="J27" s="77"/>
      <c r="K27" s="77"/>
      <c r="L27" s="42"/>
    </row>
    <row r="28" s="1" customFormat="1" ht="25.44" customHeight="1">
      <c r="B28" s="42"/>
      <c r="D28" s="142" t="s">
        <v>36</v>
      </c>
      <c r="I28" s="133"/>
      <c r="J28" s="143">
        <f>ROUND(J121, 2)</f>
        <v>0</v>
      </c>
      <c r="L28" s="42"/>
    </row>
    <row r="29" s="1" customFormat="1" ht="6.96" customHeight="1">
      <c r="B29" s="42"/>
      <c r="D29" s="77"/>
      <c r="E29" s="77"/>
      <c r="F29" s="77"/>
      <c r="G29" s="77"/>
      <c r="H29" s="77"/>
      <c r="I29" s="141"/>
      <c r="J29" s="77"/>
      <c r="K29" s="77"/>
      <c r="L29" s="42"/>
    </row>
    <row r="30" s="1" customFormat="1" ht="14.4" customHeight="1">
      <c r="B30" s="42"/>
      <c r="F30" s="144" t="s">
        <v>38</v>
      </c>
      <c r="I30" s="145" t="s">
        <v>37</v>
      </c>
      <c r="J30" s="144" t="s">
        <v>39</v>
      </c>
      <c r="L30" s="42"/>
    </row>
    <row r="31" s="1" customFormat="1" ht="14.4" customHeight="1">
      <c r="B31" s="42"/>
      <c r="D31" s="146" t="s">
        <v>40</v>
      </c>
      <c r="E31" s="132" t="s">
        <v>41</v>
      </c>
      <c r="F31" s="147">
        <f>ROUND((SUM(BE121:BE223)),  2)</f>
        <v>0</v>
      </c>
      <c r="I31" s="148">
        <v>0.20999999999999999</v>
      </c>
      <c r="J31" s="147">
        <f>ROUND(((SUM(BE121:BE223))*I31),  2)</f>
        <v>0</v>
      </c>
      <c r="L31" s="42"/>
    </row>
    <row r="32" s="1" customFormat="1" ht="14.4" customHeight="1">
      <c r="B32" s="42"/>
      <c r="E32" s="132" t="s">
        <v>42</v>
      </c>
      <c r="F32" s="147">
        <f>ROUND((SUM(BF121:BF223)),  2)</f>
        <v>0</v>
      </c>
      <c r="I32" s="148">
        <v>0.14999999999999999</v>
      </c>
      <c r="J32" s="147">
        <f>ROUND(((SUM(BF121:BF223))*I32),  2)</f>
        <v>0</v>
      </c>
      <c r="L32" s="42"/>
    </row>
    <row r="33" hidden="1" s="1" customFormat="1" ht="14.4" customHeight="1">
      <c r="B33" s="42"/>
      <c r="E33" s="132" t="s">
        <v>43</v>
      </c>
      <c r="F33" s="147">
        <f>ROUND((SUM(BG121:BG223)),  2)</f>
        <v>0</v>
      </c>
      <c r="I33" s="148">
        <v>0.20999999999999999</v>
      </c>
      <c r="J33" s="147">
        <f>0</f>
        <v>0</v>
      </c>
      <c r="L33" s="42"/>
    </row>
    <row r="34" hidden="1" s="1" customFormat="1" ht="14.4" customHeight="1">
      <c r="B34" s="42"/>
      <c r="E34" s="132" t="s">
        <v>44</v>
      </c>
      <c r="F34" s="147">
        <f>ROUND((SUM(BH121:BH223)),  2)</f>
        <v>0</v>
      </c>
      <c r="I34" s="148">
        <v>0.14999999999999999</v>
      </c>
      <c r="J34" s="147">
        <f>0</f>
        <v>0</v>
      </c>
      <c r="L34" s="42"/>
    </row>
    <row r="35" hidden="1" s="1" customFormat="1" ht="14.4" customHeight="1">
      <c r="B35" s="42"/>
      <c r="E35" s="132" t="s">
        <v>45</v>
      </c>
      <c r="F35" s="147">
        <f>ROUND((SUM(BI121:BI223)),  2)</f>
        <v>0</v>
      </c>
      <c r="I35" s="148">
        <v>0</v>
      </c>
      <c r="J35" s="147">
        <f>0</f>
        <v>0</v>
      </c>
      <c r="L35" s="42"/>
    </row>
    <row r="36" s="1" customFormat="1" ht="6.96" customHeight="1">
      <c r="B36" s="42"/>
      <c r="I36" s="133"/>
      <c r="L36" s="42"/>
    </row>
    <row r="37" s="1" customFormat="1" ht="25.44" customHeight="1">
      <c r="B37" s="42"/>
      <c r="C37" s="149"/>
      <c r="D37" s="150" t="s">
        <v>46</v>
      </c>
      <c r="E37" s="151"/>
      <c r="F37" s="151"/>
      <c r="G37" s="152" t="s">
        <v>47</v>
      </c>
      <c r="H37" s="153" t="s">
        <v>48</v>
      </c>
      <c r="I37" s="154"/>
      <c r="J37" s="155">
        <f>SUM(J28:J35)</f>
        <v>0</v>
      </c>
      <c r="K37" s="156"/>
      <c r="L37" s="42"/>
    </row>
    <row r="38" s="1" customFormat="1" ht="14.4" customHeight="1">
      <c r="B38" s="42"/>
      <c r="I38" s="133"/>
      <c r="L38" s="42"/>
    </row>
    <row r="39" ht="14.4" customHeight="1">
      <c r="B39" s="19"/>
      <c r="L39" s="19"/>
    </row>
    <row r="40" ht="14.4" customHeight="1">
      <c r="B40" s="19"/>
      <c r="L40" s="19"/>
    </row>
    <row r="41" ht="14.4" customHeight="1">
      <c r="B41" s="19"/>
      <c r="L41" s="19"/>
    </row>
    <row r="42" ht="14.4" customHeight="1">
      <c r="B42" s="19"/>
      <c r="L42" s="19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57" t="s">
        <v>49</v>
      </c>
      <c r="E50" s="158"/>
      <c r="F50" s="158"/>
      <c r="G50" s="157" t="s">
        <v>50</v>
      </c>
      <c r="H50" s="158"/>
      <c r="I50" s="159"/>
      <c r="J50" s="158"/>
      <c r="K50" s="158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60" t="s">
        <v>51</v>
      </c>
      <c r="E61" s="161"/>
      <c r="F61" s="162" t="s">
        <v>52</v>
      </c>
      <c r="G61" s="160" t="s">
        <v>51</v>
      </c>
      <c r="H61" s="161"/>
      <c r="I61" s="163"/>
      <c r="J61" s="164" t="s">
        <v>52</v>
      </c>
      <c r="K61" s="161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57" t="s">
        <v>53</v>
      </c>
      <c r="E65" s="158"/>
      <c r="F65" s="158"/>
      <c r="G65" s="157" t="s">
        <v>54</v>
      </c>
      <c r="H65" s="158"/>
      <c r="I65" s="159"/>
      <c r="J65" s="158"/>
      <c r="K65" s="158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60" t="s">
        <v>51</v>
      </c>
      <c r="E76" s="161"/>
      <c r="F76" s="162" t="s">
        <v>52</v>
      </c>
      <c r="G76" s="160" t="s">
        <v>51</v>
      </c>
      <c r="H76" s="161"/>
      <c r="I76" s="163"/>
      <c r="J76" s="164" t="s">
        <v>52</v>
      </c>
      <c r="K76" s="161"/>
      <c r="L76" s="42"/>
    </row>
    <row r="77" s="1" customFormat="1" ht="14.4" customHeight="1">
      <c r="B77" s="165"/>
      <c r="C77" s="166"/>
      <c r="D77" s="166"/>
      <c r="E77" s="166"/>
      <c r="F77" s="166"/>
      <c r="G77" s="166"/>
      <c r="H77" s="166"/>
      <c r="I77" s="167"/>
      <c r="J77" s="166"/>
      <c r="K77" s="166"/>
      <c r="L77" s="42"/>
    </row>
    <row r="81" s="1" customFormat="1" ht="6.96" customHeight="1">
      <c r="B81" s="168"/>
      <c r="C81" s="169"/>
      <c r="D81" s="169"/>
      <c r="E81" s="169"/>
      <c r="F81" s="169"/>
      <c r="G81" s="169"/>
      <c r="H81" s="169"/>
      <c r="I81" s="170"/>
      <c r="J81" s="169"/>
      <c r="K81" s="169"/>
      <c r="L81" s="42"/>
    </row>
    <row r="82" s="1" customFormat="1" ht="24.96" customHeight="1">
      <c r="B82" s="37"/>
      <c r="C82" s="22" t="s">
        <v>89</v>
      </c>
      <c r="D82" s="38"/>
      <c r="E82" s="38"/>
      <c r="F82" s="38"/>
      <c r="G82" s="38"/>
      <c r="H82" s="38"/>
      <c r="I82" s="133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33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3"/>
      <c r="J84" s="38"/>
      <c r="K84" s="38"/>
      <c r="L84" s="42"/>
    </row>
    <row r="85" s="1" customFormat="1" ht="16.5" customHeight="1">
      <c r="B85" s="37"/>
      <c r="C85" s="38"/>
      <c r="D85" s="38"/>
      <c r="E85" s="70" t="str">
        <f>E7</f>
        <v>Oprava vodovodu v Rybářské ulici</v>
      </c>
      <c r="F85" s="38"/>
      <c r="G85" s="38"/>
      <c r="H85" s="38"/>
      <c r="I85" s="133"/>
      <c r="J85" s="38"/>
      <c r="K85" s="38"/>
      <c r="L85" s="42"/>
    </row>
    <row r="86" s="1" customFormat="1" ht="6.96" customHeight="1">
      <c r="B86" s="37"/>
      <c r="C86" s="38"/>
      <c r="D86" s="38"/>
      <c r="E86" s="38"/>
      <c r="F86" s="38"/>
      <c r="G86" s="38"/>
      <c r="H86" s="38"/>
      <c r="I86" s="133"/>
      <c r="J86" s="38"/>
      <c r="K86" s="38"/>
      <c r="L86" s="42"/>
    </row>
    <row r="87" s="1" customFormat="1" ht="12" customHeight="1">
      <c r="B87" s="37"/>
      <c r="C87" s="31" t="s">
        <v>20</v>
      </c>
      <c r="D87" s="38"/>
      <c r="E87" s="38"/>
      <c r="F87" s="26" t="str">
        <f>F10</f>
        <v>Horažďovice</v>
      </c>
      <c r="G87" s="38"/>
      <c r="H87" s="38"/>
      <c r="I87" s="136" t="s">
        <v>22</v>
      </c>
      <c r="J87" s="73" t="str">
        <f>IF(J10="","",J10)</f>
        <v>27. 1. 2020</v>
      </c>
      <c r="K87" s="38"/>
      <c r="L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133"/>
      <c r="J88" s="38"/>
      <c r="K88" s="38"/>
      <c r="L88" s="42"/>
    </row>
    <row r="89" s="1" customFormat="1" ht="15.15" customHeight="1">
      <c r="B89" s="37"/>
      <c r="C89" s="31" t="s">
        <v>24</v>
      </c>
      <c r="D89" s="38"/>
      <c r="E89" s="38"/>
      <c r="F89" s="26" t="str">
        <f>E13</f>
        <v>město Horažďovice</v>
      </c>
      <c r="G89" s="38"/>
      <c r="H89" s="38"/>
      <c r="I89" s="136" t="s">
        <v>30</v>
      </c>
      <c r="J89" s="35" t="str">
        <f>E19</f>
        <v xml:space="preserve"> </v>
      </c>
      <c r="K89" s="38"/>
      <c r="L89" s="42"/>
    </row>
    <row r="90" s="1" customFormat="1" ht="15.15" customHeight="1">
      <c r="B90" s="37"/>
      <c r="C90" s="31" t="s">
        <v>28</v>
      </c>
      <c r="D90" s="38"/>
      <c r="E90" s="38"/>
      <c r="F90" s="26" t="str">
        <f>IF(E16="","",E16)</f>
        <v>Vyplň údaj</v>
      </c>
      <c r="G90" s="38"/>
      <c r="H90" s="38"/>
      <c r="I90" s="136" t="s">
        <v>33</v>
      </c>
      <c r="J90" s="35" t="str">
        <f>E22</f>
        <v>Pavel Matoušek</v>
      </c>
      <c r="K90" s="38"/>
      <c r="L90" s="42"/>
    </row>
    <row r="91" s="1" customFormat="1" ht="10.32" customHeight="1">
      <c r="B91" s="37"/>
      <c r="C91" s="38"/>
      <c r="D91" s="38"/>
      <c r="E91" s="38"/>
      <c r="F91" s="38"/>
      <c r="G91" s="38"/>
      <c r="H91" s="38"/>
      <c r="I91" s="133"/>
      <c r="J91" s="38"/>
      <c r="K91" s="38"/>
      <c r="L91" s="42"/>
    </row>
    <row r="92" s="1" customFormat="1" ht="29.28" customHeight="1">
      <c r="B92" s="37"/>
      <c r="C92" s="171" t="s">
        <v>90</v>
      </c>
      <c r="D92" s="172"/>
      <c r="E92" s="172"/>
      <c r="F92" s="172"/>
      <c r="G92" s="172"/>
      <c r="H92" s="172"/>
      <c r="I92" s="173"/>
      <c r="J92" s="174" t="s">
        <v>91</v>
      </c>
      <c r="K92" s="172"/>
      <c r="L92" s="42"/>
    </row>
    <row r="93" s="1" customFormat="1" ht="10.32" customHeight="1">
      <c r="B93" s="37"/>
      <c r="C93" s="38"/>
      <c r="D93" s="38"/>
      <c r="E93" s="38"/>
      <c r="F93" s="38"/>
      <c r="G93" s="38"/>
      <c r="H93" s="38"/>
      <c r="I93" s="133"/>
      <c r="J93" s="38"/>
      <c r="K93" s="38"/>
      <c r="L93" s="42"/>
    </row>
    <row r="94" s="1" customFormat="1" ht="22.8" customHeight="1">
      <c r="B94" s="37"/>
      <c r="C94" s="175" t="s">
        <v>92</v>
      </c>
      <c r="D94" s="38"/>
      <c r="E94" s="38"/>
      <c r="F94" s="38"/>
      <c r="G94" s="38"/>
      <c r="H94" s="38"/>
      <c r="I94" s="133"/>
      <c r="J94" s="104">
        <f>J121</f>
        <v>0</v>
      </c>
      <c r="K94" s="38"/>
      <c r="L94" s="42"/>
      <c r="AU94" s="16" t="s">
        <v>93</v>
      </c>
    </row>
    <row r="95" s="8" customFormat="1" ht="24.96" customHeight="1">
      <c r="B95" s="176"/>
      <c r="C95" s="177"/>
      <c r="D95" s="178" t="s">
        <v>94</v>
      </c>
      <c r="E95" s="179"/>
      <c r="F95" s="179"/>
      <c r="G95" s="179"/>
      <c r="H95" s="179"/>
      <c r="I95" s="180"/>
      <c r="J95" s="181">
        <f>J122</f>
        <v>0</v>
      </c>
      <c r="K95" s="177"/>
      <c r="L95" s="182"/>
    </row>
    <row r="96" s="9" customFormat="1" ht="19.92" customHeight="1">
      <c r="B96" s="183"/>
      <c r="C96" s="184"/>
      <c r="D96" s="185" t="s">
        <v>95</v>
      </c>
      <c r="E96" s="186"/>
      <c r="F96" s="186"/>
      <c r="G96" s="186"/>
      <c r="H96" s="186"/>
      <c r="I96" s="187"/>
      <c r="J96" s="188">
        <f>J123</f>
        <v>0</v>
      </c>
      <c r="K96" s="184"/>
      <c r="L96" s="189"/>
    </row>
    <row r="97" s="9" customFormat="1" ht="19.92" customHeight="1">
      <c r="B97" s="183"/>
      <c r="C97" s="184"/>
      <c r="D97" s="185" t="s">
        <v>96</v>
      </c>
      <c r="E97" s="186"/>
      <c r="F97" s="186"/>
      <c r="G97" s="186"/>
      <c r="H97" s="186"/>
      <c r="I97" s="187"/>
      <c r="J97" s="188">
        <f>J148</f>
        <v>0</v>
      </c>
      <c r="K97" s="184"/>
      <c r="L97" s="189"/>
    </row>
    <row r="98" s="9" customFormat="1" ht="19.92" customHeight="1">
      <c r="B98" s="183"/>
      <c r="C98" s="184"/>
      <c r="D98" s="185" t="s">
        <v>97</v>
      </c>
      <c r="E98" s="186"/>
      <c r="F98" s="186"/>
      <c r="G98" s="186"/>
      <c r="H98" s="186"/>
      <c r="I98" s="187"/>
      <c r="J98" s="188">
        <f>J157</f>
        <v>0</v>
      </c>
      <c r="K98" s="184"/>
      <c r="L98" s="189"/>
    </row>
    <row r="99" s="9" customFormat="1" ht="19.92" customHeight="1">
      <c r="B99" s="183"/>
      <c r="C99" s="184"/>
      <c r="D99" s="185" t="s">
        <v>98</v>
      </c>
      <c r="E99" s="186"/>
      <c r="F99" s="186"/>
      <c r="G99" s="186"/>
      <c r="H99" s="186"/>
      <c r="I99" s="187"/>
      <c r="J99" s="188">
        <f>J192</f>
        <v>0</v>
      </c>
      <c r="K99" s="184"/>
      <c r="L99" s="189"/>
    </row>
    <row r="100" s="9" customFormat="1" ht="19.92" customHeight="1">
      <c r="B100" s="183"/>
      <c r="C100" s="184"/>
      <c r="D100" s="185" t="s">
        <v>99</v>
      </c>
      <c r="E100" s="186"/>
      <c r="F100" s="186"/>
      <c r="G100" s="186"/>
      <c r="H100" s="186"/>
      <c r="I100" s="187"/>
      <c r="J100" s="188">
        <f>J197</f>
        <v>0</v>
      </c>
      <c r="K100" s="184"/>
      <c r="L100" s="189"/>
    </row>
    <row r="101" s="9" customFormat="1" ht="19.92" customHeight="1">
      <c r="B101" s="183"/>
      <c r="C101" s="184"/>
      <c r="D101" s="185" t="s">
        <v>100</v>
      </c>
      <c r="E101" s="186"/>
      <c r="F101" s="186"/>
      <c r="G101" s="186"/>
      <c r="H101" s="186"/>
      <c r="I101" s="187"/>
      <c r="J101" s="188">
        <f>J208</f>
        <v>0</v>
      </c>
      <c r="K101" s="184"/>
      <c r="L101" s="189"/>
    </row>
    <row r="102" s="8" customFormat="1" ht="24.96" customHeight="1">
      <c r="B102" s="176"/>
      <c r="C102" s="177"/>
      <c r="D102" s="178" t="s">
        <v>101</v>
      </c>
      <c r="E102" s="179"/>
      <c r="F102" s="179"/>
      <c r="G102" s="179"/>
      <c r="H102" s="179"/>
      <c r="I102" s="180"/>
      <c r="J102" s="181">
        <f>J210</f>
        <v>0</v>
      </c>
      <c r="K102" s="177"/>
      <c r="L102" s="182"/>
    </row>
    <row r="103" s="9" customFormat="1" ht="19.92" customHeight="1">
      <c r="B103" s="183"/>
      <c r="C103" s="184"/>
      <c r="D103" s="185" t="s">
        <v>102</v>
      </c>
      <c r="E103" s="186"/>
      <c r="F103" s="186"/>
      <c r="G103" s="186"/>
      <c r="H103" s="186"/>
      <c r="I103" s="187"/>
      <c r="J103" s="188">
        <f>J211</f>
        <v>0</v>
      </c>
      <c r="K103" s="184"/>
      <c r="L103" s="189"/>
    </row>
    <row r="104" s="1" customFormat="1" ht="21.84" customHeight="1">
      <c r="B104" s="37"/>
      <c r="C104" s="38"/>
      <c r="D104" s="38"/>
      <c r="E104" s="38"/>
      <c r="F104" s="38"/>
      <c r="G104" s="38"/>
      <c r="H104" s="38"/>
      <c r="I104" s="133"/>
      <c r="J104" s="38"/>
      <c r="K104" s="38"/>
      <c r="L104" s="42"/>
    </row>
    <row r="105" s="1" customFormat="1" ht="6.96" customHeight="1">
      <c r="B105" s="60"/>
      <c r="C105" s="61"/>
      <c r="D105" s="61"/>
      <c r="E105" s="61"/>
      <c r="F105" s="61"/>
      <c r="G105" s="61"/>
      <c r="H105" s="61"/>
      <c r="I105" s="167"/>
      <c r="J105" s="61"/>
      <c r="K105" s="61"/>
      <c r="L105" s="42"/>
    </row>
    <row r="109" s="1" customFormat="1" ht="6.96" customHeight="1">
      <c r="B109" s="62"/>
      <c r="C109" s="63"/>
      <c r="D109" s="63"/>
      <c r="E109" s="63"/>
      <c r="F109" s="63"/>
      <c r="G109" s="63"/>
      <c r="H109" s="63"/>
      <c r="I109" s="170"/>
      <c r="J109" s="63"/>
      <c r="K109" s="63"/>
      <c r="L109" s="42"/>
    </row>
    <row r="110" s="1" customFormat="1" ht="24.96" customHeight="1">
      <c r="B110" s="37"/>
      <c r="C110" s="22" t="s">
        <v>103</v>
      </c>
      <c r="D110" s="38"/>
      <c r="E110" s="38"/>
      <c r="F110" s="38"/>
      <c r="G110" s="38"/>
      <c r="H110" s="38"/>
      <c r="I110" s="133"/>
      <c r="J110" s="38"/>
      <c r="K110" s="38"/>
      <c r="L110" s="42"/>
    </row>
    <row r="111" s="1" customFormat="1" ht="6.96" customHeight="1">
      <c r="B111" s="37"/>
      <c r="C111" s="38"/>
      <c r="D111" s="38"/>
      <c r="E111" s="38"/>
      <c r="F111" s="38"/>
      <c r="G111" s="38"/>
      <c r="H111" s="38"/>
      <c r="I111" s="133"/>
      <c r="J111" s="38"/>
      <c r="K111" s="38"/>
      <c r="L111" s="42"/>
    </row>
    <row r="112" s="1" customFormat="1" ht="12" customHeight="1">
      <c r="B112" s="37"/>
      <c r="C112" s="31" t="s">
        <v>16</v>
      </c>
      <c r="D112" s="38"/>
      <c r="E112" s="38"/>
      <c r="F112" s="38"/>
      <c r="G112" s="38"/>
      <c r="H112" s="38"/>
      <c r="I112" s="133"/>
      <c r="J112" s="38"/>
      <c r="K112" s="38"/>
      <c r="L112" s="42"/>
    </row>
    <row r="113" s="1" customFormat="1" ht="16.5" customHeight="1">
      <c r="B113" s="37"/>
      <c r="C113" s="38"/>
      <c r="D113" s="38"/>
      <c r="E113" s="70" t="str">
        <f>E7</f>
        <v>Oprava vodovodu v Rybářské ulici</v>
      </c>
      <c r="F113" s="38"/>
      <c r="G113" s="38"/>
      <c r="H113" s="38"/>
      <c r="I113" s="133"/>
      <c r="J113" s="38"/>
      <c r="K113" s="38"/>
      <c r="L113" s="42"/>
    </row>
    <row r="114" s="1" customFormat="1" ht="6.96" customHeight="1">
      <c r="B114" s="37"/>
      <c r="C114" s="38"/>
      <c r="D114" s="38"/>
      <c r="E114" s="38"/>
      <c r="F114" s="38"/>
      <c r="G114" s="38"/>
      <c r="H114" s="38"/>
      <c r="I114" s="133"/>
      <c r="J114" s="38"/>
      <c r="K114" s="38"/>
      <c r="L114" s="42"/>
    </row>
    <row r="115" s="1" customFormat="1" ht="12" customHeight="1">
      <c r="B115" s="37"/>
      <c r="C115" s="31" t="s">
        <v>20</v>
      </c>
      <c r="D115" s="38"/>
      <c r="E115" s="38"/>
      <c r="F115" s="26" t="str">
        <f>F10</f>
        <v>Horažďovice</v>
      </c>
      <c r="G115" s="38"/>
      <c r="H115" s="38"/>
      <c r="I115" s="136" t="s">
        <v>22</v>
      </c>
      <c r="J115" s="73" t="str">
        <f>IF(J10="","",J10)</f>
        <v>27. 1. 2020</v>
      </c>
      <c r="K115" s="38"/>
      <c r="L115" s="42"/>
    </row>
    <row r="116" s="1" customFormat="1" ht="6.96" customHeight="1">
      <c r="B116" s="37"/>
      <c r="C116" s="38"/>
      <c r="D116" s="38"/>
      <c r="E116" s="38"/>
      <c r="F116" s="38"/>
      <c r="G116" s="38"/>
      <c r="H116" s="38"/>
      <c r="I116" s="133"/>
      <c r="J116" s="38"/>
      <c r="K116" s="38"/>
      <c r="L116" s="42"/>
    </row>
    <row r="117" s="1" customFormat="1" ht="15.15" customHeight="1">
      <c r="B117" s="37"/>
      <c r="C117" s="31" t="s">
        <v>24</v>
      </c>
      <c r="D117" s="38"/>
      <c r="E117" s="38"/>
      <c r="F117" s="26" t="str">
        <f>E13</f>
        <v>město Horažďovice</v>
      </c>
      <c r="G117" s="38"/>
      <c r="H117" s="38"/>
      <c r="I117" s="136" t="s">
        <v>30</v>
      </c>
      <c r="J117" s="35" t="str">
        <f>E19</f>
        <v xml:space="preserve"> </v>
      </c>
      <c r="K117" s="38"/>
      <c r="L117" s="42"/>
    </row>
    <row r="118" s="1" customFormat="1" ht="15.15" customHeight="1">
      <c r="B118" s="37"/>
      <c r="C118" s="31" t="s">
        <v>28</v>
      </c>
      <c r="D118" s="38"/>
      <c r="E118" s="38"/>
      <c r="F118" s="26" t="str">
        <f>IF(E16="","",E16)</f>
        <v>Vyplň údaj</v>
      </c>
      <c r="G118" s="38"/>
      <c r="H118" s="38"/>
      <c r="I118" s="136" t="s">
        <v>33</v>
      </c>
      <c r="J118" s="35" t="str">
        <f>E22</f>
        <v>Pavel Matoušek</v>
      </c>
      <c r="K118" s="38"/>
      <c r="L118" s="42"/>
    </row>
    <row r="119" s="1" customFormat="1" ht="10.32" customHeight="1">
      <c r="B119" s="37"/>
      <c r="C119" s="38"/>
      <c r="D119" s="38"/>
      <c r="E119" s="38"/>
      <c r="F119" s="38"/>
      <c r="G119" s="38"/>
      <c r="H119" s="38"/>
      <c r="I119" s="133"/>
      <c r="J119" s="38"/>
      <c r="K119" s="38"/>
      <c r="L119" s="42"/>
    </row>
    <row r="120" s="10" customFormat="1" ht="29.28" customHeight="1">
      <c r="B120" s="190"/>
      <c r="C120" s="191" t="s">
        <v>104</v>
      </c>
      <c r="D120" s="192" t="s">
        <v>61</v>
      </c>
      <c r="E120" s="192" t="s">
        <v>57</v>
      </c>
      <c r="F120" s="192" t="s">
        <v>58</v>
      </c>
      <c r="G120" s="192" t="s">
        <v>105</v>
      </c>
      <c r="H120" s="192" t="s">
        <v>106</v>
      </c>
      <c r="I120" s="193" t="s">
        <v>107</v>
      </c>
      <c r="J120" s="194" t="s">
        <v>91</v>
      </c>
      <c r="K120" s="195" t="s">
        <v>108</v>
      </c>
      <c r="L120" s="196"/>
      <c r="M120" s="94" t="s">
        <v>1</v>
      </c>
      <c r="N120" s="95" t="s">
        <v>40</v>
      </c>
      <c r="O120" s="95" t="s">
        <v>109</v>
      </c>
      <c r="P120" s="95" t="s">
        <v>110</v>
      </c>
      <c r="Q120" s="95" t="s">
        <v>111</v>
      </c>
      <c r="R120" s="95" t="s">
        <v>112</v>
      </c>
      <c r="S120" s="95" t="s">
        <v>113</v>
      </c>
      <c r="T120" s="96" t="s">
        <v>114</v>
      </c>
    </row>
    <row r="121" s="1" customFormat="1" ht="22.8" customHeight="1">
      <c r="B121" s="37"/>
      <c r="C121" s="101" t="s">
        <v>115</v>
      </c>
      <c r="D121" s="38"/>
      <c r="E121" s="38"/>
      <c r="F121" s="38"/>
      <c r="G121" s="38"/>
      <c r="H121" s="38"/>
      <c r="I121" s="133"/>
      <c r="J121" s="197">
        <f>BK121</f>
        <v>0</v>
      </c>
      <c r="K121" s="38"/>
      <c r="L121" s="42"/>
      <c r="M121" s="97"/>
      <c r="N121" s="98"/>
      <c r="O121" s="98"/>
      <c r="P121" s="198">
        <f>P122+P210</f>
        <v>0</v>
      </c>
      <c r="Q121" s="98"/>
      <c r="R121" s="198">
        <f>R122+R210</f>
        <v>47.184727799999997</v>
      </c>
      <c r="S121" s="98"/>
      <c r="T121" s="199">
        <f>T122+T210</f>
        <v>272.54365999999999</v>
      </c>
      <c r="AT121" s="16" t="s">
        <v>75</v>
      </c>
      <c r="AU121" s="16" t="s">
        <v>93</v>
      </c>
      <c r="BK121" s="200">
        <f>BK122+BK210</f>
        <v>0</v>
      </c>
    </row>
    <row r="122" s="11" customFormat="1" ht="25.92" customHeight="1">
      <c r="B122" s="201"/>
      <c r="C122" s="202"/>
      <c r="D122" s="203" t="s">
        <v>75</v>
      </c>
      <c r="E122" s="204" t="s">
        <v>116</v>
      </c>
      <c r="F122" s="204" t="s">
        <v>117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P123+P148+P157+P192+P197+P208</f>
        <v>0</v>
      </c>
      <c r="Q122" s="209"/>
      <c r="R122" s="210">
        <f>R123+R148+R157+R192+R197+R208</f>
        <v>47.184727799999997</v>
      </c>
      <c r="S122" s="209"/>
      <c r="T122" s="211">
        <f>T123+T148+T157+T192+T197+T208</f>
        <v>272.54365999999999</v>
      </c>
      <c r="AR122" s="212" t="s">
        <v>81</v>
      </c>
      <c r="AT122" s="213" t="s">
        <v>75</v>
      </c>
      <c r="AU122" s="213" t="s">
        <v>76</v>
      </c>
      <c r="AY122" s="212" t="s">
        <v>118</v>
      </c>
      <c r="BK122" s="214">
        <f>BK123+BK148+BK157+BK192+BK197+BK208</f>
        <v>0</v>
      </c>
    </row>
    <row r="123" s="11" customFormat="1" ht="22.8" customHeight="1">
      <c r="B123" s="201"/>
      <c r="C123" s="202"/>
      <c r="D123" s="203" t="s">
        <v>75</v>
      </c>
      <c r="E123" s="215" t="s">
        <v>81</v>
      </c>
      <c r="F123" s="215" t="s">
        <v>119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SUM(P124:P147)</f>
        <v>0</v>
      </c>
      <c r="Q123" s="209"/>
      <c r="R123" s="210">
        <f>SUM(R124:R147)</f>
        <v>44.723377800000002</v>
      </c>
      <c r="S123" s="209"/>
      <c r="T123" s="211">
        <f>SUM(T124:T147)</f>
        <v>272.54365999999999</v>
      </c>
      <c r="AR123" s="212" t="s">
        <v>81</v>
      </c>
      <c r="AT123" s="213" t="s">
        <v>75</v>
      </c>
      <c r="AU123" s="213" t="s">
        <v>81</v>
      </c>
      <c r="AY123" s="212" t="s">
        <v>118</v>
      </c>
      <c r="BK123" s="214">
        <f>SUM(BK124:BK147)</f>
        <v>0</v>
      </c>
    </row>
    <row r="124" s="1" customFormat="1" ht="60" customHeight="1">
      <c r="B124" s="37"/>
      <c r="C124" s="217" t="s">
        <v>120</v>
      </c>
      <c r="D124" s="217" t="s">
        <v>121</v>
      </c>
      <c r="E124" s="218" t="s">
        <v>122</v>
      </c>
      <c r="F124" s="219" t="s">
        <v>123</v>
      </c>
      <c r="G124" s="220" t="s">
        <v>124</v>
      </c>
      <c r="H124" s="221">
        <v>147.80000000000001</v>
      </c>
      <c r="I124" s="222"/>
      <c r="J124" s="223">
        <f>ROUND(I124*H124,2)</f>
        <v>0</v>
      </c>
      <c r="K124" s="219" t="s">
        <v>125</v>
      </c>
      <c r="L124" s="42"/>
      <c r="M124" s="224" t="s">
        <v>1</v>
      </c>
      <c r="N124" s="225" t="s">
        <v>41</v>
      </c>
      <c r="O124" s="85"/>
      <c r="P124" s="226">
        <f>O124*H124</f>
        <v>0</v>
      </c>
      <c r="Q124" s="226">
        <v>0</v>
      </c>
      <c r="R124" s="226">
        <f>Q124*H124</f>
        <v>0</v>
      </c>
      <c r="S124" s="226">
        <v>0.28999999999999998</v>
      </c>
      <c r="T124" s="227">
        <f>S124*H124</f>
        <v>42.862000000000002</v>
      </c>
      <c r="AR124" s="228" t="s">
        <v>126</v>
      </c>
      <c r="AT124" s="228" t="s">
        <v>121</v>
      </c>
      <c r="AU124" s="228" t="s">
        <v>85</v>
      </c>
      <c r="AY124" s="16" t="s">
        <v>118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81</v>
      </c>
      <c r="BK124" s="229">
        <f>ROUND(I124*H124,2)</f>
        <v>0</v>
      </c>
      <c r="BL124" s="16" t="s">
        <v>126</v>
      </c>
      <c r="BM124" s="228" t="s">
        <v>127</v>
      </c>
    </row>
    <row r="125" s="12" customFormat="1">
      <c r="B125" s="230"/>
      <c r="C125" s="231"/>
      <c r="D125" s="232" t="s">
        <v>128</v>
      </c>
      <c r="E125" s="233" t="s">
        <v>1</v>
      </c>
      <c r="F125" s="234" t="s">
        <v>129</v>
      </c>
      <c r="G125" s="231"/>
      <c r="H125" s="235">
        <v>147.80000000000001</v>
      </c>
      <c r="I125" s="236"/>
      <c r="J125" s="231"/>
      <c r="K125" s="231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128</v>
      </c>
      <c r="AU125" s="241" t="s">
        <v>85</v>
      </c>
      <c r="AV125" s="12" t="s">
        <v>85</v>
      </c>
      <c r="AW125" s="12" t="s">
        <v>32</v>
      </c>
      <c r="AX125" s="12" t="s">
        <v>81</v>
      </c>
      <c r="AY125" s="241" t="s">
        <v>118</v>
      </c>
    </row>
    <row r="126" s="1" customFormat="1" ht="60" customHeight="1">
      <c r="B126" s="37"/>
      <c r="C126" s="217" t="s">
        <v>130</v>
      </c>
      <c r="D126" s="217" t="s">
        <v>121</v>
      </c>
      <c r="E126" s="218" t="s">
        <v>131</v>
      </c>
      <c r="F126" s="219" t="s">
        <v>132</v>
      </c>
      <c r="G126" s="220" t="s">
        <v>124</v>
      </c>
      <c r="H126" s="221">
        <v>104</v>
      </c>
      <c r="I126" s="222"/>
      <c r="J126" s="223">
        <f>ROUND(I126*H126,2)</f>
        <v>0</v>
      </c>
      <c r="K126" s="219" t="s">
        <v>125</v>
      </c>
      <c r="L126" s="42"/>
      <c r="M126" s="224" t="s">
        <v>1</v>
      </c>
      <c r="N126" s="225" t="s">
        <v>41</v>
      </c>
      <c r="O126" s="85"/>
      <c r="P126" s="226">
        <f>O126*H126</f>
        <v>0</v>
      </c>
      <c r="Q126" s="226">
        <v>0</v>
      </c>
      <c r="R126" s="226">
        <f>Q126*H126</f>
        <v>0</v>
      </c>
      <c r="S126" s="226">
        <v>0.44</v>
      </c>
      <c r="T126" s="227">
        <f>S126*H126</f>
        <v>45.759999999999998</v>
      </c>
      <c r="AR126" s="228" t="s">
        <v>126</v>
      </c>
      <c r="AT126" s="228" t="s">
        <v>121</v>
      </c>
      <c r="AU126" s="228" t="s">
        <v>85</v>
      </c>
      <c r="AY126" s="16" t="s">
        <v>118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81</v>
      </c>
      <c r="BK126" s="229">
        <f>ROUND(I126*H126,2)</f>
        <v>0</v>
      </c>
      <c r="BL126" s="16" t="s">
        <v>126</v>
      </c>
      <c r="BM126" s="228" t="s">
        <v>133</v>
      </c>
    </row>
    <row r="127" s="12" customFormat="1">
      <c r="B127" s="230"/>
      <c r="C127" s="231"/>
      <c r="D127" s="232" t="s">
        <v>128</v>
      </c>
      <c r="E127" s="233" t="s">
        <v>1</v>
      </c>
      <c r="F127" s="234" t="s">
        <v>134</v>
      </c>
      <c r="G127" s="231"/>
      <c r="H127" s="235">
        <v>104</v>
      </c>
      <c r="I127" s="236"/>
      <c r="J127" s="231"/>
      <c r="K127" s="231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128</v>
      </c>
      <c r="AU127" s="241" t="s">
        <v>85</v>
      </c>
      <c r="AV127" s="12" t="s">
        <v>85</v>
      </c>
      <c r="AW127" s="12" t="s">
        <v>32</v>
      </c>
      <c r="AX127" s="12" t="s">
        <v>81</v>
      </c>
      <c r="AY127" s="241" t="s">
        <v>118</v>
      </c>
    </row>
    <row r="128" s="1" customFormat="1" ht="48" customHeight="1">
      <c r="B128" s="37"/>
      <c r="C128" s="217" t="s">
        <v>135</v>
      </c>
      <c r="D128" s="217" t="s">
        <v>121</v>
      </c>
      <c r="E128" s="218" t="s">
        <v>136</v>
      </c>
      <c r="F128" s="219" t="s">
        <v>137</v>
      </c>
      <c r="G128" s="220" t="s">
        <v>124</v>
      </c>
      <c r="H128" s="221">
        <v>177.36000000000001</v>
      </c>
      <c r="I128" s="222"/>
      <c r="J128" s="223">
        <f>ROUND(I128*H128,2)</f>
        <v>0</v>
      </c>
      <c r="K128" s="219" t="s">
        <v>125</v>
      </c>
      <c r="L128" s="42"/>
      <c r="M128" s="224" t="s">
        <v>1</v>
      </c>
      <c r="N128" s="225" t="s">
        <v>41</v>
      </c>
      <c r="O128" s="85"/>
      <c r="P128" s="226">
        <f>O128*H128</f>
        <v>0</v>
      </c>
      <c r="Q128" s="226">
        <v>0</v>
      </c>
      <c r="R128" s="226">
        <f>Q128*H128</f>
        <v>0</v>
      </c>
      <c r="S128" s="226">
        <v>0.22</v>
      </c>
      <c r="T128" s="227">
        <f>S128*H128</f>
        <v>39.019200000000005</v>
      </c>
      <c r="AR128" s="228" t="s">
        <v>126</v>
      </c>
      <c r="AT128" s="228" t="s">
        <v>121</v>
      </c>
      <c r="AU128" s="228" t="s">
        <v>85</v>
      </c>
      <c r="AY128" s="16" t="s">
        <v>118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81</v>
      </c>
      <c r="BK128" s="229">
        <f>ROUND(I128*H128,2)</f>
        <v>0</v>
      </c>
      <c r="BL128" s="16" t="s">
        <v>126</v>
      </c>
      <c r="BM128" s="228" t="s">
        <v>138</v>
      </c>
    </row>
    <row r="129" s="12" customFormat="1">
      <c r="B129" s="230"/>
      <c r="C129" s="231"/>
      <c r="D129" s="232" t="s">
        <v>128</v>
      </c>
      <c r="E129" s="233" t="s">
        <v>1</v>
      </c>
      <c r="F129" s="234" t="s">
        <v>139</v>
      </c>
      <c r="G129" s="231"/>
      <c r="H129" s="235">
        <v>177.36000000000001</v>
      </c>
      <c r="I129" s="236"/>
      <c r="J129" s="231"/>
      <c r="K129" s="231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128</v>
      </c>
      <c r="AU129" s="241" t="s">
        <v>85</v>
      </c>
      <c r="AV129" s="12" t="s">
        <v>85</v>
      </c>
      <c r="AW129" s="12" t="s">
        <v>32</v>
      </c>
      <c r="AX129" s="12" t="s">
        <v>81</v>
      </c>
      <c r="AY129" s="241" t="s">
        <v>118</v>
      </c>
    </row>
    <row r="130" s="1" customFormat="1" ht="48" customHeight="1">
      <c r="B130" s="37"/>
      <c r="C130" s="217" t="s">
        <v>126</v>
      </c>
      <c r="D130" s="217" t="s">
        <v>121</v>
      </c>
      <c r="E130" s="218" t="s">
        <v>140</v>
      </c>
      <c r="F130" s="219" t="s">
        <v>141</v>
      </c>
      <c r="G130" s="220" t="s">
        <v>124</v>
      </c>
      <c r="H130" s="221">
        <v>51.57</v>
      </c>
      <c r="I130" s="222"/>
      <c r="J130" s="223">
        <f>ROUND(I130*H130,2)</f>
        <v>0</v>
      </c>
      <c r="K130" s="219" t="s">
        <v>125</v>
      </c>
      <c r="L130" s="42"/>
      <c r="M130" s="224" t="s">
        <v>1</v>
      </c>
      <c r="N130" s="225" t="s">
        <v>41</v>
      </c>
      <c r="O130" s="85"/>
      <c r="P130" s="226">
        <f>O130*H130</f>
        <v>0</v>
      </c>
      <c r="Q130" s="226">
        <v>4.0000000000000003E-05</v>
      </c>
      <c r="R130" s="226">
        <f>Q130*H130</f>
        <v>0.0020628000000000001</v>
      </c>
      <c r="S130" s="226">
        <v>0.10299999999999999</v>
      </c>
      <c r="T130" s="227">
        <f>S130*H130</f>
        <v>5.3117099999999997</v>
      </c>
      <c r="AR130" s="228" t="s">
        <v>126</v>
      </c>
      <c r="AT130" s="228" t="s">
        <v>121</v>
      </c>
      <c r="AU130" s="228" t="s">
        <v>85</v>
      </c>
      <c r="AY130" s="16" t="s">
        <v>118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81</v>
      </c>
      <c r="BK130" s="229">
        <f>ROUND(I130*H130,2)</f>
        <v>0</v>
      </c>
      <c r="BL130" s="16" t="s">
        <v>126</v>
      </c>
      <c r="BM130" s="228" t="s">
        <v>142</v>
      </c>
    </row>
    <row r="131" s="12" customFormat="1">
      <c r="B131" s="230"/>
      <c r="C131" s="231"/>
      <c r="D131" s="232" t="s">
        <v>128</v>
      </c>
      <c r="E131" s="233" t="s">
        <v>1</v>
      </c>
      <c r="F131" s="234" t="s">
        <v>143</v>
      </c>
      <c r="G131" s="231"/>
      <c r="H131" s="235">
        <v>51.57</v>
      </c>
      <c r="I131" s="236"/>
      <c r="J131" s="231"/>
      <c r="K131" s="231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128</v>
      </c>
      <c r="AU131" s="241" t="s">
        <v>85</v>
      </c>
      <c r="AV131" s="12" t="s">
        <v>85</v>
      </c>
      <c r="AW131" s="12" t="s">
        <v>32</v>
      </c>
      <c r="AX131" s="12" t="s">
        <v>76</v>
      </c>
      <c r="AY131" s="241" t="s">
        <v>118</v>
      </c>
    </row>
    <row r="132" s="13" customFormat="1">
      <c r="B132" s="242"/>
      <c r="C132" s="243"/>
      <c r="D132" s="232" t="s">
        <v>128</v>
      </c>
      <c r="E132" s="244" t="s">
        <v>86</v>
      </c>
      <c r="F132" s="245" t="s">
        <v>144</v>
      </c>
      <c r="G132" s="243"/>
      <c r="H132" s="246">
        <v>51.57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128</v>
      </c>
      <c r="AU132" s="252" t="s">
        <v>85</v>
      </c>
      <c r="AV132" s="13" t="s">
        <v>145</v>
      </c>
      <c r="AW132" s="13" t="s">
        <v>32</v>
      </c>
      <c r="AX132" s="13" t="s">
        <v>81</v>
      </c>
      <c r="AY132" s="252" t="s">
        <v>118</v>
      </c>
    </row>
    <row r="133" s="1" customFormat="1" ht="48" customHeight="1">
      <c r="B133" s="37"/>
      <c r="C133" s="217" t="s">
        <v>81</v>
      </c>
      <c r="D133" s="217" t="s">
        <v>121</v>
      </c>
      <c r="E133" s="218" t="s">
        <v>146</v>
      </c>
      <c r="F133" s="219" t="s">
        <v>147</v>
      </c>
      <c r="G133" s="220" t="s">
        <v>124</v>
      </c>
      <c r="H133" s="221">
        <v>1355.25</v>
      </c>
      <c r="I133" s="222"/>
      <c r="J133" s="223">
        <f>ROUND(I133*H133,2)</f>
        <v>0</v>
      </c>
      <c r="K133" s="219" t="s">
        <v>125</v>
      </c>
      <c r="L133" s="42"/>
      <c r="M133" s="224" t="s">
        <v>1</v>
      </c>
      <c r="N133" s="225" t="s">
        <v>41</v>
      </c>
      <c r="O133" s="85"/>
      <c r="P133" s="226">
        <f>O133*H133</f>
        <v>0</v>
      </c>
      <c r="Q133" s="226">
        <v>6.0000000000000002E-05</v>
      </c>
      <c r="R133" s="226">
        <f>Q133*H133</f>
        <v>0.081314999999999998</v>
      </c>
      <c r="S133" s="226">
        <v>0.10299999999999999</v>
      </c>
      <c r="T133" s="227">
        <f>S133*H133</f>
        <v>139.59074999999999</v>
      </c>
      <c r="AR133" s="228" t="s">
        <v>126</v>
      </c>
      <c r="AT133" s="228" t="s">
        <v>121</v>
      </c>
      <c r="AU133" s="228" t="s">
        <v>85</v>
      </c>
      <c r="AY133" s="16" t="s">
        <v>118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81</v>
      </c>
      <c r="BK133" s="229">
        <f>ROUND(I133*H133,2)</f>
        <v>0</v>
      </c>
      <c r="BL133" s="16" t="s">
        <v>126</v>
      </c>
      <c r="BM133" s="228" t="s">
        <v>148</v>
      </c>
    </row>
    <row r="134" s="12" customFormat="1">
      <c r="B134" s="230"/>
      <c r="C134" s="231"/>
      <c r="D134" s="232" t="s">
        <v>128</v>
      </c>
      <c r="E134" s="233" t="s">
        <v>1</v>
      </c>
      <c r="F134" s="234" t="s">
        <v>149</v>
      </c>
      <c r="G134" s="231"/>
      <c r="H134" s="235">
        <v>1355.25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128</v>
      </c>
      <c r="AU134" s="241" t="s">
        <v>85</v>
      </c>
      <c r="AV134" s="12" t="s">
        <v>85</v>
      </c>
      <c r="AW134" s="12" t="s">
        <v>32</v>
      </c>
      <c r="AX134" s="12" t="s">
        <v>76</v>
      </c>
      <c r="AY134" s="241" t="s">
        <v>118</v>
      </c>
    </row>
    <row r="135" s="14" customFormat="1">
      <c r="B135" s="253"/>
      <c r="C135" s="254"/>
      <c r="D135" s="232" t="s">
        <v>128</v>
      </c>
      <c r="E135" s="255" t="s">
        <v>83</v>
      </c>
      <c r="F135" s="256" t="s">
        <v>150</v>
      </c>
      <c r="G135" s="254"/>
      <c r="H135" s="257">
        <v>1355.25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AT135" s="263" t="s">
        <v>128</v>
      </c>
      <c r="AU135" s="263" t="s">
        <v>85</v>
      </c>
      <c r="AV135" s="14" t="s">
        <v>126</v>
      </c>
      <c r="AW135" s="14" t="s">
        <v>32</v>
      </c>
      <c r="AX135" s="14" t="s">
        <v>81</v>
      </c>
      <c r="AY135" s="263" t="s">
        <v>118</v>
      </c>
    </row>
    <row r="136" s="1" customFormat="1" ht="36" customHeight="1">
      <c r="B136" s="37"/>
      <c r="C136" s="217" t="s">
        <v>151</v>
      </c>
      <c r="D136" s="217" t="s">
        <v>121</v>
      </c>
      <c r="E136" s="218" t="s">
        <v>152</v>
      </c>
      <c r="F136" s="219" t="s">
        <v>153</v>
      </c>
      <c r="G136" s="220" t="s">
        <v>154</v>
      </c>
      <c r="H136" s="221">
        <v>122.083</v>
      </c>
      <c r="I136" s="222"/>
      <c r="J136" s="223">
        <f>ROUND(I136*H136,2)</f>
        <v>0</v>
      </c>
      <c r="K136" s="219" t="s">
        <v>125</v>
      </c>
      <c r="L136" s="42"/>
      <c r="M136" s="224" t="s">
        <v>1</v>
      </c>
      <c r="N136" s="225" t="s">
        <v>41</v>
      </c>
      <c r="O136" s="85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228" t="s">
        <v>126</v>
      </c>
      <c r="AT136" s="228" t="s">
        <v>121</v>
      </c>
      <c r="AU136" s="228" t="s">
        <v>85</v>
      </c>
      <c r="AY136" s="16" t="s">
        <v>118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81</v>
      </c>
      <c r="BK136" s="229">
        <f>ROUND(I136*H136,2)</f>
        <v>0</v>
      </c>
      <c r="BL136" s="16" t="s">
        <v>126</v>
      </c>
      <c r="BM136" s="228" t="s">
        <v>155</v>
      </c>
    </row>
    <row r="137" s="12" customFormat="1">
      <c r="B137" s="230"/>
      <c r="C137" s="231"/>
      <c r="D137" s="232" t="s">
        <v>128</v>
      </c>
      <c r="E137" s="233" t="s">
        <v>1</v>
      </c>
      <c r="F137" s="234" t="s">
        <v>156</v>
      </c>
      <c r="G137" s="231"/>
      <c r="H137" s="235">
        <v>122.083</v>
      </c>
      <c r="I137" s="236"/>
      <c r="J137" s="231"/>
      <c r="K137" s="231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128</v>
      </c>
      <c r="AU137" s="241" t="s">
        <v>85</v>
      </c>
      <c r="AV137" s="12" t="s">
        <v>85</v>
      </c>
      <c r="AW137" s="12" t="s">
        <v>32</v>
      </c>
      <c r="AX137" s="12" t="s">
        <v>81</v>
      </c>
      <c r="AY137" s="241" t="s">
        <v>118</v>
      </c>
    </row>
    <row r="138" s="1" customFormat="1" ht="60" customHeight="1">
      <c r="B138" s="37"/>
      <c r="C138" s="217" t="s">
        <v>157</v>
      </c>
      <c r="D138" s="217" t="s">
        <v>121</v>
      </c>
      <c r="E138" s="218" t="s">
        <v>158</v>
      </c>
      <c r="F138" s="219" t="s">
        <v>159</v>
      </c>
      <c r="G138" s="220" t="s">
        <v>154</v>
      </c>
      <c r="H138" s="221">
        <v>22.32</v>
      </c>
      <c r="I138" s="222"/>
      <c r="J138" s="223">
        <f>ROUND(I138*H138,2)</f>
        <v>0</v>
      </c>
      <c r="K138" s="219" t="s">
        <v>125</v>
      </c>
      <c r="L138" s="42"/>
      <c r="M138" s="224" t="s">
        <v>1</v>
      </c>
      <c r="N138" s="225" t="s">
        <v>41</v>
      </c>
      <c r="O138" s="85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228" t="s">
        <v>126</v>
      </c>
      <c r="AT138" s="228" t="s">
        <v>121</v>
      </c>
      <c r="AU138" s="228" t="s">
        <v>85</v>
      </c>
      <c r="AY138" s="16" t="s">
        <v>118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81</v>
      </c>
      <c r="BK138" s="229">
        <f>ROUND(I138*H138,2)</f>
        <v>0</v>
      </c>
      <c r="BL138" s="16" t="s">
        <v>126</v>
      </c>
      <c r="BM138" s="228" t="s">
        <v>160</v>
      </c>
    </row>
    <row r="139" s="1" customFormat="1" ht="60" customHeight="1">
      <c r="B139" s="37"/>
      <c r="C139" s="217" t="s">
        <v>161</v>
      </c>
      <c r="D139" s="217" t="s">
        <v>121</v>
      </c>
      <c r="E139" s="218" t="s">
        <v>162</v>
      </c>
      <c r="F139" s="219" t="s">
        <v>163</v>
      </c>
      <c r="G139" s="220" t="s">
        <v>154</v>
      </c>
      <c r="H139" s="221">
        <v>143.63999999999999</v>
      </c>
      <c r="I139" s="222"/>
      <c r="J139" s="223">
        <f>ROUND(I139*H139,2)</f>
        <v>0</v>
      </c>
      <c r="K139" s="219" t="s">
        <v>125</v>
      </c>
      <c r="L139" s="42"/>
      <c r="M139" s="224" t="s">
        <v>1</v>
      </c>
      <c r="N139" s="225" t="s">
        <v>41</v>
      </c>
      <c r="O139" s="85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228" t="s">
        <v>126</v>
      </c>
      <c r="AT139" s="228" t="s">
        <v>121</v>
      </c>
      <c r="AU139" s="228" t="s">
        <v>85</v>
      </c>
      <c r="AY139" s="16" t="s">
        <v>118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81</v>
      </c>
      <c r="BK139" s="229">
        <f>ROUND(I139*H139,2)</f>
        <v>0</v>
      </c>
      <c r="BL139" s="16" t="s">
        <v>126</v>
      </c>
      <c r="BM139" s="228" t="s">
        <v>164</v>
      </c>
    </row>
    <row r="140" s="12" customFormat="1">
      <c r="B140" s="230"/>
      <c r="C140" s="231"/>
      <c r="D140" s="232" t="s">
        <v>128</v>
      </c>
      <c r="E140" s="233" t="s">
        <v>1</v>
      </c>
      <c r="F140" s="234" t="s">
        <v>165</v>
      </c>
      <c r="G140" s="231"/>
      <c r="H140" s="235">
        <v>20.52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128</v>
      </c>
      <c r="AU140" s="241" t="s">
        <v>85</v>
      </c>
      <c r="AV140" s="12" t="s">
        <v>85</v>
      </c>
      <c r="AW140" s="12" t="s">
        <v>32</v>
      </c>
      <c r="AX140" s="12" t="s">
        <v>81</v>
      </c>
      <c r="AY140" s="241" t="s">
        <v>118</v>
      </c>
    </row>
    <row r="141" s="12" customFormat="1">
      <c r="B141" s="230"/>
      <c r="C141" s="231"/>
      <c r="D141" s="232" t="s">
        <v>128</v>
      </c>
      <c r="E141" s="231"/>
      <c r="F141" s="234" t="s">
        <v>166</v>
      </c>
      <c r="G141" s="231"/>
      <c r="H141" s="235">
        <v>143.63999999999999</v>
      </c>
      <c r="I141" s="236"/>
      <c r="J141" s="231"/>
      <c r="K141" s="231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128</v>
      </c>
      <c r="AU141" s="241" t="s">
        <v>85</v>
      </c>
      <c r="AV141" s="12" t="s">
        <v>85</v>
      </c>
      <c r="AW141" s="12" t="s">
        <v>4</v>
      </c>
      <c r="AX141" s="12" t="s">
        <v>81</v>
      </c>
      <c r="AY141" s="241" t="s">
        <v>118</v>
      </c>
    </row>
    <row r="142" s="1" customFormat="1" ht="36" customHeight="1">
      <c r="B142" s="37"/>
      <c r="C142" s="217" t="s">
        <v>167</v>
      </c>
      <c r="D142" s="217" t="s">
        <v>121</v>
      </c>
      <c r="E142" s="218" t="s">
        <v>168</v>
      </c>
      <c r="F142" s="219" t="s">
        <v>169</v>
      </c>
      <c r="G142" s="220" t="s">
        <v>154</v>
      </c>
      <c r="H142" s="221">
        <v>96.869</v>
      </c>
      <c r="I142" s="222"/>
      <c r="J142" s="223">
        <f>ROUND(I142*H142,2)</f>
        <v>0</v>
      </c>
      <c r="K142" s="219" t="s">
        <v>125</v>
      </c>
      <c r="L142" s="42"/>
      <c r="M142" s="224" t="s">
        <v>1</v>
      </c>
      <c r="N142" s="225" t="s">
        <v>41</v>
      </c>
      <c r="O142" s="85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228" t="s">
        <v>126</v>
      </c>
      <c r="AT142" s="228" t="s">
        <v>121</v>
      </c>
      <c r="AU142" s="228" t="s">
        <v>85</v>
      </c>
      <c r="AY142" s="16" t="s">
        <v>118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81</v>
      </c>
      <c r="BK142" s="229">
        <f>ROUND(I142*H142,2)</f>
        <v>0</v>
      </c>
      <c r="BL142" s="16" t="s">
        <v>126</v>
      </c>
      <c r="BM142" s="228" t="s">
        <v>170</v>
      </c>
    </row>
    <row r="143" s="12" customFormat="1">
      <c r="B143" s="230"/>
      <c r="C143" s="231"/>
      <c r="D143" s="232" t="s">
        <v>128</v>
      </c>
      <c r="E143" s="233" t="s">
        <v>1</v>
      </c>
      <c r="F143" s="234" t="s">
        <v>171</v>
      </c>
      <c r="G143" s="231"/>
      <c r="H143" s="235">
        <v>96.869</v>
      </c>
      <c r="I143" s="236"/>
      <c r="J143" s="231"/>
      <c r="K143" s="231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128</v>
      </c>
      <c r="AU143" s="241" t="s">
        <v>85</v>
      </c>
      <c r="AV143" s="12" t="s">
        <v>85</v>
      </c>
      <c r="AW143" s="12" t="s">
        <v>32</v>
      </c>
      <c r="AX143" s="12" t="s">
        <v>81</v>
      </c>
      <c r="AY143" s="241" t="s">
        <v>118</v>
      </c>
    </row>
    <row r="144" s="1" customFormat="1" ht="60" customHeight="1">
      <c r="B144" s="37"/>
      <c r="C144" s="217" t="s">
        <v>172</v>
      </c>
      <c r="D144" s="217" t="s">
        <v>121</v>
      </c>
      <c r="E144" s="218" t="s">
        <v>173</v>
      </c>
      <c r="F144" s="219" t="s">
        <v>174</v>
      </c>
      <c r="G144" s="220" t="s">
        <v>154</v>
      </c>
      <c r="H144" s="221">
        <v>22.32</v>
      </c>
      <c r="I144" s="222"/>
      <c r="J144" s="223">
        <f>ROUND(I144*H144,2)</f>
        <v>0</v>
      </c>
      <c r="K144" s="219" t="s">
        <v>125</v>
      </c>
      <c r="L144" s="42"/>
      <c r="M144" s="224" t="s">
        <v>1</v>
      </c>
      <c r="N144" s="225" t="s">
        <v>41</v>
      </c>
      <c r="O144" s="85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AR144" s="228" t="s">
        <v>126</v>
      </c>
      <c r="AT144" s="228" t="s">
        <v>121</v>
      </c>
      <c r="AU144" s="228" t="s">
        <v>85</v>
      </c>
      <c r="AY144" s="16" t="s">
        <v>118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81</v>
      </c>
      <c r="BK144" s="229">
        <f>ROUND(I144*H144,2)</f>
        <v>0</v>
      </c>
      <c r="BL144" s="16" t="s">
        <v>126</v>
      </c>
      <c r="BM144" s="228" t="s">
        <v>175</v>
      </c>
    </row>
    <row r="145" s="12" customFormat="1">
      <c r="B145" s="230"/>
      <c r="C145" s="231"/>
      <c r="D145" s="232" t="s">
        <v>128</v>
      </c>
      <c r="E145" s="233" t="s">
        <v>1</v>
      </c>
      <c r="F145" s="234" t="s">
        <v>176</v>
      </c>
      <c r="G145" s="231"/>
      <c r="H145" s="235">
        <v>22.32</v>
      </c>
      <c r="I145" s="236"/>
      <c r="J145" s="231"/>
      <c r="K145" s="231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128</v>
      </c>
      <c r="AU145" s="241" t="s">
        <v>85</v>
      </c>
      <c r="AV145" s="12" t="s">
        <v>85</v>
      </c>
      <c r="AW145" s="12" t="s">
        <v>32</v>
      </c>
      <c r="AX145" s="12" t="s">
        <v>81</v>
      </c>
      <c r="AY145" s="241" t="s">
        <v>118</v>
      </c>
    </row>
    <row r="146" s="1" customFormat="1" ht="16.5" customHeight="1">
      <c r="B146" s="37"/>
      <c r="C146" s="264" t="s">
        <v>8</v>
      </c>
      <c r="D146" s="264" t="s">
        <v>177</v>
      </c>
      <c r="E146" s="265" t="s">
        <v>178</v>
      </c>
      <c r="F146" s="266" t="s">
        <v>179</v>
      </c>
      <c r="G146" s="267" t="s">
        <v>180</v>
      </c>
      <c r="H146" s="268">
        <v>44.640000000000001</v>
      </c>
      <c r="I146" s="269"/>
      <c r="J146" s="270">
        <f>ROUND(I146*H146,2)</f>
        <v>0</v>
      </c>
      <c r="K146" s="266" t="s">
        <v>125</v>
      </c>
      <c r="L146" s="271"/>
      <c r="M146" s="272" t="s">
        <v>1</v>
      </c>
      <c r="N146" s="273" t="s">
        <v>41</v>
      </c>
      <c r="O146" s="85"/>
      <c r="P146" s="226">
        <f>O146*H146</f>
        <v>0</v>
      </c>
      <c r="Q146" s="226">
        <v>1</v>
      </c>
      <c r="R146" s="226">
        <f>Q146*H146</f>
        <v>44.640000000000001</v>
      </c>
      <c r="S146" s="226">
        <v>0</v>
      </c>
      <c r="T146" s="227">
        <f>S146*H146</f>
        <v>0</v>
      </c>
      <c r="AR146" s="228" t="s">
        <v>130</v>
      </c>
      <c r="AT146" s="228" t="s">
        <v>177</v>
      </c>
      <c r="AU146" s="228" t="s">
        <v>85</v>
      </c>
      <c r="AY146" s="16" t="s">
        <v>118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81</v>
      </c>
      <c r="BK146" s="229">
        <f>ROUND(I146*H146,2)</f>
        <v>0</v>
      </c>
      <c r="BL146" s="16" t="s">
        <v>126</v>
      </c>
      <c r="BM146" s="228" t="s">
        <v>181</v>
      </c>
    </row>
    <row r="147" s="12" customFormat="1">
      <c r="B147" s="230"/>
      <c r="C147" s="231"/>
      <c r="D147" s="232" t="s">
        <v>128</v>
      </c>
      <c r="E147" s="231"/>
      <c r="F147" s="234" t="s">
        <v>182</v>
      </c>
      <c r="G147" s="231"/>
      <c r="H147" s="235">
        <v>44.640000000000001</v>
      </c>
      <c r="I147" s="236"/>
      <c r="J147" s="231"/>
      <c r="K147" s="231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128</v>
      </c>
      <c r="AU147" s="241" t="s">
        <v>85</v>
      </c>
      <c r="AV147" s="12" t="s">
        <v>85</v>
      </c>
      <c r="AW147" s="12" t="s">
        <v>4</v>
      </c>
      <c r="AX147" s="12" t="s">
        <v>81</v>
      </c>
      <c r="AY147" s="241" t="s">
        <v>118</v>
      </c>
    </row>
    <row r="148" s="11" customFormat="1" ht="22.8" customHeight="1">
      <c r="B148" s="201"/>
      <c r="C148" s="202"/>
      <c r="D148" s="203" t="s">
        <v>75</v>
      </c>
      <c r="E148" s="215" t="s">
        <v>183</v>
      </c>
      <c r="F148" s="215" t="s">
        <v>184</v>
      </c>
      <c r="G148" s="202"/>
      <c r="H148" s="202"/>
      <c r="I148" s="205"/>
      <c r="J148" s="216">
        <f>BK148</f>
        <v>0</v>
      </c>
      <c r="K148" s="202"/>
      <c r="L148" s="207"/>
      <c r="M148" s="208"/>
      <c r="N148" s="209"/>
      <c r="O148" s="209"/>
      <c r="P148" s="210">
        <f>SUM(P149:P156)</f>
        <v>0</v>
      </c>
      <c r="Q148" s="209"/>
      <c r="R148" s="210">
        <f>SUM(R149:R156)</f>
        <v>0</v>
      </c>
      <c r="S148" s="209"/>
      <c r="T148" s="211">
        <f>SUM(T149:T156)</f>
        <v>0</v>
      </c>
      <c r="AR148" s="212" t="s">
        <v>81</v>
      </c>
      <c r="AT148" s="213" t="s">
        <v>75</v>
      </c>
      <c r="AU148" s="213" t="s">
        <v>81</v>
      </c>
      <c r="AY148" s="212" t="s">
        <v>118</v>
      </c>
      <c r="BK148" s="214">
        <f>SUM(BK149:BK156)</f>
        <v>0</v>
      </c>
    </row>
    <row r="149" s="1" customFormat="1" ht="24" customHeight="1">
      <c r="B149" s="37"/>
      <c r="C149" s="217" t="s">
        <v>185</v>
      </c>
      <c r="D149" s="217" t="s">
        <v>121</v>
      </c>
      <c r="E149" s="218" t="s">
        <v>186</v>
      </c>
      <c r="F149" s="219" t="s">
        <v>187</v>
      </c>
      <c r="G149" s="220" t="s">
        <v>124</v>
      </c>
      <c r="H149" s="221">
        <v>104</v>
      </c>
      <c r="I149" s="222"/>
      <c r="J149" s="223">
        <f>ROUND(I149*H149,2)</f>
        <v>0</v>
      </c>
      <c r="K149" s="219" t="s">
        <v>125</v>
      </c>
      <c r="L149" s="42"/>
      <c r="M149" s="224" t="s">
        <v>1</v>
      </c>
      <c r="N149" s="225" t="s">
        <v>41</v>
      </c>
      <c r="O149" s="85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AR149" s="228" t="s">
        <v>126</v>
      </c>
      <c r="AT149" s="228" t="s">
        <v>121</v>
      </c>
      <c r="AU149" s="228" t="s">
        <v>85</v>
      </c>
      <c r="AY149" s="16" t="s">
        <v>118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81</v>
      </c>
      <c r="BK149" s="229">
        <f>ROUND(I149*H149,2)</f>
        <v>0</v>
      </c>
      <c r="BL149" s="16" t="s">
        <v>126</v>
      </c>
      <c r="BM149" s="228" t="s">
        <v>188</v>
      </c>
    </row>
    <row r="150" s="12" customFormat="1">
      <c r="B150" s="230"/>
      <c r="C150" s="231"/>
      <c r="D150" s="232" t="s">
        <v>128</v>
      </c>
      <c r="E150" s="233" t="s">
        <v>1</v>
      </c>
      <c r="F150" s="234" t="s">
        <v>134</v>
      </c>
      <c r="G150" s="231"/>
      <c r="H150" s="235">
        <v>104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128</v>
      </c>
      <c r="AU150" s="241" t="s">
        <v>85</v>
      </c>
      <c r="AV150" s="12" t="s">
        <v>85</v>
      </c>
      <c r="AW150" s="12" t="s">
        <v>32</v>
      </c>
      <c r="AX150" s="12" t="s">
        <v>81</v>
      </c>
      <c r="AY150" s="241" t="s">
        <v>118</v>
      </c>
    </row>
    <row r="151" s="1" customFormat="1" ht="36" customHeight="1">
      <c r="B151" s="37"/>
      <c r="C151" s="217" t="s">
        <v>7</v>
      </c>
      <c r="D151" s="217" t="s">
        <v>121</v>
      </c>
      <c r="E151" s="218" t="s">
        <v>189</v>
      </c>
      <c r="F151" s="219" t="s">
        <v>190</v>
      </c>
      <c r="G151" s="220" t="s">
        <v>124</v>
      </c>
      <c r="H151" s="221">
        <v>136.80000000000001</v>
      </c>
      <c r="I151" s="222"/>
      <c r="J151" s="223">
        <f>ROUND(I151*H151,2)</f>
        <v>0</v>
      </c>
      <c r="K151" s="219" t="s">
        <v>125</v>
      </c>
      <c r="L151" s="42"/>
      <c r="M151" s="224" t="s">
        <v>1</v>
      </c>
      <c r="N151" s="225" t="s">
        <v>41</v>
      </c>
      <c r="O151" s="85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228" t="s">
        <v>126</v>
      </c>
      <c r="AT151" s="228" t="s">
        <v>121</v>
      </c>
      <c r="AU151" s="228" t="s">
        <v>85</v>
      </c>
      <c r="AY151" s="16" t="s">
        <v>118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81</v>
      </c>
      <c r="BK151" s="229">
        <f>ROUND(I151*H151,2)</f>
        <v>0</v>
      </c>
      <c r="BL151" s="16" t="s">
        <v>126</v>
      </c>
      <c r="BM151" s="228" t="s">
        <v>191</v>
      </c>
    </row>
    <row r="152" s="12" customFormat="1">
      <c r="B152" s="230"/>
      <c r="C152" s="231"/>
      <c r="D152" s="232" t="s">
        <v>128</v>
      </c>
      <c r="E152" s="233" t="s">
        <v>1</v>
      </c>
      <c r="F152" s="234" t="s">
        <v>192</v>
      </c>
      <c r="G152" s="231"/>
      <c r="H152" s="235">
        <v>136.80000000000001</v>
      </c>
      <c r="I152" s="236"/>
      <c r="J152" s="231"/>
      <c r="K152" s="231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128</v>
      </c>
      <c r="AU152" s="241" t="s">
        <v>85</v>
      </c>
      <c r="AV152" s="12" t="s">
        <v>85</v>
      </c>
      <c r="AW152" s="12" t="s">
        <v>32</v>
      </c>
      <c r="AX152" s="12" t="s">
        <v>81</v>
      </c>
      <c r="AY152" s="241" t="s">
        <v>118</v>
      </c>
    </row>
    <row r="153" s="1" customFormat="1" ht="36" customHeight="1">
      <c r="B153" s="37"/>
      <c r="C153" s="217" t="s">
        <v>193</v>
      </c>
      <c r="D153" s="217" t="s">
        <v>121</v>
      </c>
      <c r="E153" s="218" t="s">
        <v>194</v>
      </c>
      <c r="F153" s="219" t="s">
        <v>195</v>
      </c>
      <c r="G153" s="220" t="s">
        <v>124</v>
      </c>
      <c r="H153" s="221">
        <v>177.36000000000001</v>
      </c>
      <c r="I153" s="222"/>
      <c r="J153" s="223">
        <f>ROUND(I153*H153,2)</f>
        <v>0</v>
      </c>
      <c r="K153" s="219" t="s">
        <v>125</v>
      </c>
      <c r="L153" s="42"/>
      <c r="M153" s="224" t="s">
        <v>1</v>
      </c>
      <c r="N153" s="225" t="s">
        <v>41</v>
      </c>
      <c r="O153" s="85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AR153" s="228" t="s">
        <v>126</v>
      </c>
      <c r="AT153" s="228" t="s">
        <v>121</v>
      </c>
      <c r="AU153" s="228" t="s">
        <v>85</v>
      </c>
      <c r="AY153" s="16" t="s">
        <v>118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81</v>
      </c>
      <c r="BK153" s="229">
        <f>ROUND(I153*H153,2)</f>
        <v>0</v>
      </c>
      <c r="BL153" s="16" t="s">
        <v>126</v>
      </c>
      <c r="BM153" s="228" t="s">
        <v>196</v>
      </c>
    </row>
    <row r="154" s="12" customFormat="1">
      <c r="B154" s="230"/>
      <c r="C154" s="231"/>
      <c r="D154" s="232" t="s">
        <v>128</v>
      </c>
      <c r="E154" s="233" t="s">
        <v>1</v>
      </c>
      <c r="F154" s="234" t="s">
        <v>139</v>
      </c>
      <c r="G154" s="231"/>
      <c r="H154" s="235">
        <v>177.36000000000001</v>
      </c>
      <c r="I154" s="236"/>
      <c r="J154" s="231"/>
      <c r="K154" s="231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128</v>
      </c>
      <c r="AU154" s="241" t="s">
        <v>85</v>
      </c>
      <c r="AV154" s="12" t="s">
        <v>85</v>
      </c>
      <c r="AW154" s="12" t="s">
        <v>32</v>
      </c>
      <c r="AX154" s="12" t="s">
        <v>81</v>
      </c>
      <c r="AY154" s="241" t="s">
        <v>118</v>
      </c>
    </row>
    <row r="155" s="1" customFormat="1" ht="36" customHeight="1">
      <c r="B155" s="37"/>
      <c r="C155" s="217" t="s">
        <v>85</v>
      </c>
      <c r="D155" s="217" t="s">
        <v>121</v>
      </c>
      <c r="E155" s="218" t="s">
        <v>197</v>
      </c>
      <c r="F155" s="219" t="s">
        <v>198</v>
      </c>
      <c r="G155" s="220" t="s">
        <v>124</v>
      </c>
      <c r="H155" s="221">
        <v>1406.8199999999999</v>
      </c>
      <c r="I155" s="222"/>
      <c r="J155" s="223">
        <f>ROUND(I155*H155,2)</f>
        <v>0</v>
      </c>
      <c r="K155" s="219" t="s">
        <v>125</v>
      </c>
      <c r="L155" s="42"/>
      <c r="M155" s="224" t="s">
        <v>1</v>
      </c>
      <c r="N155" s="225" t="s">
        <v>41</v>
      </c>
      <c r="O155" s="85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AR155" s="228" t="s">
        <v>126</v>
      </c>
      <c r="AT155" s="228" t="s">
        <v>121</v>
      </c>
      <c r="AU155" s="228" t="s">
        <v>85</v>
      </c>
      <c r="AY155" s="16" t="s">
        <v>118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81</v>
      </c>
      <c r="BK155" s="229">
        <f>ROUND(I155*H155,2)</f>
        <v>0</v>
      </c>
      <c r="BL155" s="16" t="s">
        <v>126</v>
      </c>
      <c r="BM155" s="228" t="s">
        <v>199</v>
      </c>
    </row>
    <row r="156" s="12" customFormat="1">
      <c r="B156" s="230"/>
      <c r="C156" s="231"/>
      <c r="D156" s="232" t="s">
        <v>128</v>
      </c>
      <c r="E156" s="233" t="s">
        <v>1</v>
      </c>
      <c r="F156" s="234" t="s">
        <v>200</v>
      </c>
      <c r="G156" s="231"/>
      <c r="H156" s="235">
        <v>1406.8199999999999</v>
      </c>
      <c r="I156" s="236"/>
      <c r="J156" s="231"/>
      <c r="K156" s="231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128</v>
      </c>
      <c r="AU156" s="241" t="s">
        <v>85</v>
      </c>
      <c r="AV156" s="12" t="s">
        <v>85</v>
      </c>
      <c r="AW156" s="12" t="s">
        <v>32</v>
      </c>
      <c r="AX156" s="12" t="s">
        <v>81</v>
      </c>
      <c r="AY156" s="241" t="s">
        <v>118</v>
      </c>
    </row>
    <row r="157" s="11" customFormat="1" ht="22.8" customHeight="1">
      <c r="B157" s="201"/>
      <c r="C157" s="202"/>
      <c r="D157" s="203" t="s">
        <v>75</v>
      </c>
      <c r="E157" s="215" t="s">
        <v>130</v>
      </c>
      <c r="F157" s="215" t="s">
        <v>201</v>
      </c>
      <c r="G157" s="202"/>
      <c r="H157" s="202"/>
      <c r="I157" s="205"/>
      <c r="J157" s="216">
        <f>BK157</f>
        <v>0</v>
      </c>
      <c r="K157" s="202"/>
      <c r="L157" s="207"/>
      <c r="M157" s="208"/>
      <c r="N157" s="209"/>
      <c r="O157" s="209"/>
      <c r="P157" s="210">
        <f>SUM(P158:P191)</f>
        <v>0</v>
      </c>
      <c r="Q157" s="209"/>
      <c r="R157" s="210">
        <f>SUM(R158:R191)</f>
        <v>2.4531900000000006</v>
      </c>
      <c r="S157" s="209"/>
      <c r="T157" s="211">
        <f>SUM(T158:T191)</f>
        <v>0</v>
      </c>
      <c r="AR157" s="212" t="s">
        <v>81</v>
      </c>
      <c r="AT157" s="213" t="s">
        <v>75</v>
      </c>
      <c r="AU157" s="213" t="s">
        <v>81</v>
      </c>
      <c r="AY157" s="212" t="s">
        <v>118</v>
      </c>
      <c r="BK157" s="214">
        <f>SUM(BK158:BK191)</f>
        <v>0</v>
      </c>
    </row>
    <row r="158" s="1" customFormat="1" ht="36" customHeight="1">
      <c r="B158" s="37"/>
      <c r="C158" s="217" t="s">
        <v>202</v>
      </c>
      <c r="D158" s="217" t="s">
        <v>121</v>
      </c>
      <c r="E158" s="218" t="s">
        <v>203</v>
      </c>
      <c r="F158" s="219" t="s">
        <v>204</v>
      </c>
      <c r="G158" s="220" t="s">
        <v>205</v>
      </c>
      <c r="H158" s="221">
        <v>18.800000000000001</v>
      </c>
      <c r="I158" s="222"/>
      <c r="J158" s="223">
        <f>ROUND(I158*H158,2)</f>
        <v>0</v>
      </c>
      <c r="K158" s="219" t="s">
        <v>125</v>
      </c>
      <c r="L158" s="42"/>
      <c r="M158" s="224" t="s">
        <v>1</v>
      </c>
      <c r="N158" s="225" t="s">
        <v>41</v>
      </c>
      <c r="O158" s="85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AR158" s="228" t="s">
        <v>126</v>
      </c>
      <c r="AT158" s="228" t="s">
        <v>121</v>
      </c>
      <c r="AU158" s="228" t="s">
        <v>85</v>
      </c>
      <c r="AY158" s="16" t="s">
        <v>118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81</v>
      </c>
      <c r="BK158" s="229">
        <f>ROUND(I158*H158,2)</f>
        <v>0</v>
      </c>
      <c r="BL158" s="16" t="s">
        <v>126</v>
      </c>
      <c r="BM158" s="228" t="s">
        <v>206</v>
      </c>
    </row>
    <row r="159" s="12" customFormat="1">
      <c r="B159" s="230"/>
      <c r="C159" s="231"/>
      <c r="D159" s="232" t="s">
        <v>128</v>
      </c>
      <c r="E159" s="233" t="s">
        <v>1</v>
      </c>
      <c r="F159" s="234" t="s">
        <v>207</v>
      </c>
      <c r="G159" s="231"/>
      <c r="H159" s="235">
        <v>18.800000000000001</v>
      </c>
      <c r="I159" s="236"/>
      <c r="J159" s="231"/>
      <c r="K159" s="231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128</v>
      </c>
      <c r="AU159" s="241" t="s">
        <v>85</v>
      </c>
      <c r="AV159" s="12" t="s">
        <v>85</v>
      </c>
      <c r="AW159" s="12" t="s">
        <v>32</v>
      </c>
      <c r="AX159" s="12" t="s">
        <v>81</v>
      </c>
      <c r="AY159" s="241" t="s">
        <v>118</v>
      </c>
    </row>
    <row r="160" s="1" customFormat="1" ht="24" customHeight="1">
      <c r="B160" s="37"/>
      <c r="C160" s="264" t="s">
        <v>208</v>
      </c>
      <c r="D160" s="264" t="s">
        <v>177</v>
      </c>
      <c r="E160" s="265" t="s">
        <v>209</v>
      </c>
      <c r="F160" s="266" t="s">
        <v>210</v>
      </c>
      <c r="G160" s="267" t="s">
        <v>205</v>
      </c>
      <c r="H160" s="268">
        <v>18.800000000000001</v>
      </c>
      <c r="I160" s="269"/>
      <c r="J160" s="270">
        <f>ROUND(I160*H160,2)</f>
        <v>0</v>
      </c>
      <c r="K160" s="266" t="s">
        <v>125</v>
      </c>
      <c r="L160" s="271"/>
      <c r="M160" s="272" t="s">
        <v>1</v>
      </c>
      <c r="N160" s="273" t="s">
        <v>41</v>
      </c>
      <c r="O160" s="85"/>
      <c r="P160" s="226">
        <f>O160*H160</f>
        <v>0</v>
      </c>
      <c r="Q160" s="226">
        <v>0.00027999999999999998</v>
      </c>
      <c r="R160" s="226">
        <f>Q160*H160</f>
        <v>0.0052639999999999996</v>
      </c>
      <c r="S160" s="226">
        <v>0</v>
      </c>
      <c r="T160" s="227">
        <f>S160*H160</f>
        <v>0</v>
      </c>
      <c r="AR160" s="228" t="s">
        <v>130</v>
      </c>
      <c r="AT160" s="228" t="s">
        <v>177</v>
      </c>
      <c r="AU160" s="228" t="s">
        <v>85</v>
      </c>
      <c r="AY160" s="16" t="s">
        <v>118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81</v>
      </c>
      <c r="BK160" s="229">
        <f>ROUND(I160*H160,2)</f>
        <v>0</v>
      </c>
      <c r="BL160" s="16" t="s">
        <v>126</v>
      </c>
      <c r="BM160" s="228" t="s">
        <v>211</v>
      </c>
    </row>
    <row r="161" s="1" customFormat="1" ht="36" customHeight="1">
      <c r="B161" s="37"/>
      <c r="C161" s="217" t="s">
        <v>212</v>
      </c>
      <c r="D161" s="217" t="s">
        <v>121</v>
      </c>
      <c r="E161" s="218" t="s">
        <v>213</v>
      </c>
      <c r="F161" s="219" t="s">
        <v>214</v>
      </c>
      <c r="G161" s="220" t="s">
        <v>205</v>
      </c>
      <c r="H161" s="221">
        <v>130</v>
      </c>
      <c r="I161" s="222"/>
      <c r="J161" s="223">
        <f>ROUND(I161*H161,2)</f>
        <v>0</v>
      </c>
      <c r="K161" s="219" t="s">
        <v>125</v>
      </c>
      <c r="L161" s="42"/>
      <c r="M161" s="224" t="s">
        <v>1</v>
      </c>
      <c r="N161" s="225" t="s">
        <v>41</v>
      </c>
      <c r="O161" s="85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AR161" s="228" t="s">
        <v>126</v>
      </c>
      <c r="AT161" s="228" t="s">
        <v>121</v>
      </c>
      <c r="AU161" s="228" t="s">
        <v>85</v>
      </c>
      <c r="AY161" s="16" t="s">
        <v>118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81</v>
      </c>
      <c r="BK161" s="229">
        <f>ROUND(I161*H161,2)</f>
        <v>0</v>
      </c>
      <c r="BL161" s="16" t="s">
        <v>126</v>
      </c>
      <c r="BM161" s="228" t="s">
        <v>215</v>
      </c>
    </row>
    <row r="162" s="1" customFormat="1" ht="24" customHeight="1">
      <c r="B162" s="37"/>
      <c r="C162" s="264" t="s">
        <v>216</v>
      </c>
      <c r="D162" s="264" t="s">
        <v>177</v>
      </c>
      <c r="E162" s="265" t="s">
        <v>217</v>
      </c>
      <c r="F162" s="266" t="s">
        <v>218</v>
      </c>
      <c r="G162" s="267" t="s">
        <v>205</v>
      </c>
      <c r="H162" s="268">
        <v>130</v>
      </c>
      <c r="I162" s="269"/>
      <c r="J162" s="270">
        <f>ROUND(I162*H162,2)</f>
        <v>0</v>
      </c>
      <c r="K162" s="266" t="s">
        <v>125</v>
      </c>
      <c r="L162" s="271"/>
      <c r="M162" s="272" t="s">
        <v>1</v>
      </c>
      <c r="N162" s="273" t="s">
        <v>41</v>
      </c>
      <c r="O162" s="85"/>
      <c r="P162" s="226">
        <f>O162*H162</f>
        <v>0</v>
      </c>
      <c r="Q162" s="226">
        <v>0.0031800000000000001</v>
      </c>
      <c r="R162" s="226">
        <f>Q162*H162</f>
        <v>0.41339999999999999</v>
      </c>
      <c r="S162" s="226">
        <v>0</v>
      </c>
      <c r="T162" s="227">
        <f>S162*H162</f>
        <v>0</v>
      </c>
      <c r="AR162" s="228" t="s">
        <v>130</v>
      </c>
      <c r="AT162" s="228" t="s">
        <v>177</v>
      </c>
      <c r="AU162" s="228" t="s">
        <v>85</v>
      </c>
      <c r="AY162" s="16" t="s">
        <v>118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81</v>
      </c>
      <c r="BK162" s="229">
        <f>ROUND(I162*H162,2)</f>
        <v>0</v>
      </c>
      <c r="BL162" s="16" t="s">
        <v>126</v>
      </c>
      <c r="BM162" s="228" t="s">
        <v>219</v>
      </c>
    </row>
    <row r="163" s="1" customFormat="1" ht="36" customHeight="1">
      <c r="B163" s="37"/>
      <c r="C163" s="217" t="s">
        <v>220</v>
      </c>
      <c r="D163" s="217" t="s">
        <v>121</v>
      </c>
      <c r="E163" s="218" t="s">
        <v>221</v>
      </c>
      <c r="F163" s="219" t="s">
        <v>222</v>
      </c>
      <c r="G163" s="220" t="s">
        <v>223</v>
      </c>
      <c r="H163" s="221">
        <v>1</v>
      </c>
      <c r="I163" s="222"/>
      <c r="J163" s="223">
        <f>ROUND(I163*H163,2)</f>
        <v>0</v>
      </c>
      <c r="K163" s="219" t="s">
        <v>125</v>
      </c>
      <c r="L163" s="42"/>
      <c r="M163" s="224" t="s">
        <v>1</v>
      </c>
      <c r="N163" s="225" t="s">
        <v>41</v>
      </c>
      <c r="O163" s="85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AR163" s="228" t="s">
        <v>126</v>
      </c>
      <c r="AT163" s="228" t="s">
        <v>121</v>
      </c>
      <c r="AU163" s="228" t="s">
        <v>85</v>
      </c>
      <c r="AY163" s="16" t="s">
        <v>118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81</v>
      </c>
      <c r="BK163" s="229">
        <f>ROUND(I163*H163,2)</f>
        <v>0</v>
      </c>
      <c r="BL163" s="16" t="s">
        <v>126</v>
      </c>
      <c r="BM163" s="228" t="s">
        <v>224</v>
      </c>
    </row>
    <row r="164" s="1" customFormat="1" ht="16.5" customHeight="1">
      <c r="B164" s="37"/>
      <c r="C164" s="264" t="s">
        <v>225</v>
      </c>
      <c r="D164" s="264" t="s">
        <v>177</v>
      </c>
      <c r="E164" s="265" t="s">
        <v>226</v>
      </c>
      <c r="F164" s="266" t="s">
        <v>227</v>
      </c>
      <c r="G164" s="267" t="s">
        <v>223</v>
      </c>
      <c r="H164" s="268">
        <v>1</v>
      </c>
      <c r="I164" s="269"/>
      <c r="J164" s="270">
        <f>ROUND(I164*H164,2)</f>
        <v>0</v>
      </c>
      <c r="K164" s="266" t="s">
        <v>125</v>
      </c>
      <c r="L164" s="271"/>
      <c r="M164" s="272" t="s">
        <v>1</v>
      </c>
      <c r="N164" s="273" t="s">
        <v>41</v>
      </c>
      <c r="O164" s="85"/>
      <c r="P164" s="226">
        <f>O164*H164</f>
        <v>0</v>
      </c>
      <c r="Q164" s="226">
        <v>0.00072000000000000005</v>
      </c>
      <c r="R164" s="226">
        <f>Q164*H164</f>
        <v>0.00072000000000000005</v>
      </c>
      <c r="S164" s="226">
        <v>0</v>
      </c>
      <c r="T164" s="227">
        <f>S164*H164</f>
        <v>0</v>
      </c>
      <c r="AR164" s="228" t="s">
        <v>130</v>
      </c>
      <c r="AT164" s="228" t="s">
        <v>177</v>
      </c>
      <c r="AU164" s="228" t="s">
        <v>85</v>
      </c>
      <c r="AY164" s="16" t="s">
        <v>118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81</v>
      </c>
      <c r="BK164" s="229">
        <f>ROUND(I164*H164,2)</f>
        <v>0</v>
      </c>
      <c r="BL164" s="16" t="s">
        <v>126</v>
      </c>
      <c r="BM164" s="228" t="s">
        <v>228</v>
      </c>
    </row>
    <row r="165" s="1" customFormat="1" ht="36" customHeight="1">
      <c r="B165" s="37"/>
      <c r="C165" s="217" t="s">
        <v>229</v>
      </c>
      <c r="D165" s="217" t="s">
        <v>121</v>
      </c>
      <c r="E165" s="218" t="s">
        <v>230</v>
      </c>
      <c r="F165" s="219" t="s">
        <v>231</v>
      </c>
      <c r="G165" s="220" t="s">
        <v>223</v>
      </c>
      <c r="H165" s="221">
        <v>1</v>
      </c>
      <c r="I165" s="222"/>
      <c r="J165" s="223">
        <f>ROUND(I165*H165,2)</f>
        <v>0</v>
      </c>
      <c r="K165" s="219" t="s">
        <v>125</v>
      </c>
      <c r="L165" s="42"/>
      <c r="M165" s="224" t="s">
        <v>1</v>
      </c>
      <c r="N165" s="225" t="s">
        <v>41</v>
      </c>
      <c r="O165" s="85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AR165" s="228" t="s">
        <v>126</v>
      </c>
      <c r="AT165" s="228" t="s">
        <v>121</v>
      </c>
      <c r="AU165" s="228" t="s">
        <v>85</v>
      </c>
      <c r="AY165" s="16" t="s">
        <v>118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81</v>
      </c>
      <c r="BK165" s="229">
        <f>ROUND(I165*H165,2)</f>
        <v>0</v>
      </c>
      <c r="BL165" s="16" t="s">
        <v>126</v>
      </c>
      <c r="BM165" s="228" t="s">
        <v>232</v>
      </c>
    </row>
    <row r="166" s="1" customFormat="1" ht="24" customHeight="1">
      <c r="B166" s="37"/>
      <c r="C166" s="264" t="s">
        <v>233</v>
      </c>
      <c r="D166" s="264" t="s">
        <v>177</v>
      </c>
      <c r="E166" s="265" t="s">
        <v>234</v>
      </c>
      <c r="F166" s="266" t="s">
        <v>235</v>
      </c>
      <c r="G166" s="267" t="s">
        <v>223</v>
      </c>
      <c r="H166" s="268">
        <v>1</v>
      </c>
      <c r="I166" s="269"/>
      <c r="J166" s="270">
        <f>ROUND(I166*H166,2)</f>
        <v>0</v>
      </c>
      <c r="K166" s="266" t="s">
        <v>125</v>
      </c>
      <c r="L166" s="271"/>
      <c r="M166" s="272" t="s">
        <v>1</v>
      </c>
      <c r="N166" s="273" t="s">
        <v>41</v>
      </c>
      <c r="O166" s="85"/>
      <c r="P166" s="226">
        <f>O166*H166</f>
        <v>0</v>
      </c>
      <c r="Q166" s="226">
        <v>0.0015200000000000001</v>
      </c>
      <c r="R166" s="226">
        <f>Q166*H166</f>
        <v>0.0015200000000000001</v>
      </c>
      <c r="S166" s="226">
        <v>0</v>
      </c>
      <c r="T166" s="227">
        <f>S166*H166</f>
        <v>0</v>
      </c>
      <c r="AR166" s="228" t="s">
        <v>130</v>
      </c>
      <c r="AT166" s="228" t="s">
        <v>177</v>
      </c>
      <c r="AU166" s="228" t="s">
        <v>85</v>
      </c>
      <c r="AY166" s="16" t="s">
        <v>118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81</v>
      </c>
      <c r="BK166" s="229">
        <f>ROUND(I166*H166,2)</f>
        <v>0</v>
      </c>
      <c r="BL166" s="16" t="s">
        <v>126</v>
      </c>
      <c r="BM166" s="228" t="s">
        <v>236</v>
      </c>
    </row>
    <row r="167" s="1" customFormat="1" ht="24" customHeight="1">
      <c r="B167" s="37"/>
      <c r="C167" s="217" t="s">
        <v>237</v>
      </c>
      <c r="D167" s="217" t="s">
        <v>121</v>
      </c>
      <c r="E167" s="218" t="s">
        <v>238</v>
      </c>
      <c r="F167" s="219" t="s">
        <v>239</v>
      </c>
      <c r="G167" s="220" t="s">
        <v>223</v>
      </c>
      <c r="H167" s="221">
        <v>4</v>
      </c>
      <c r="I167" s="222"/>
      <c r="J167" s="223">
        <f>ROUND(I167*H167,2)</f>
        <v>0</v>
      </c>
      <c r="K167" s="219" t="s">
        <v>125</v>
      </c>
      <c r="L167" s="42"/>
      <c r="M167" s="224" t="s">
        <v>1</v>
      </c>
      <c r="N167" s="225" t="s">
        <v>41</v>
      </c>
      <c r="O167" s="85"/>
      <c r="P167" s="226">
        <f>O167*H167</f>
        <v>0</v>
      </c>
      <c r="Q167" s="226">
        <v>0.00038000000000000002</v>
      </c>
      <c r="R167" s="226">
        <f>Q167*H167</f>
        <v>0.0015200000000000001</v>
      </c>
      <c r="S167" s="226">
        <v>0</v>
      </c>
      <c r="T167" s="227">
        <f>S167*H167</f>
        <v>0</v>
      </c>
      <c r="AR167" s="228" t="s">
        <v>126</v>
      </c>
      <c r="AT167" s="228" t="s">
        <v>121</v>
      </c>
      <c r="AU167" s="228" t="s">
        <v>85</v>
      </c>
      <c r="AY167" s="16" t="s">
        <v>118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81</v>
      </c>
      <c r="BK167" s="229">
        <f>ROUND(I167*H167,2)</f>
        <v>0</v>
      </c>
      <c r="BL167" s="16" t="s">
        <v>126</v>
      </c>
      <c r="BM167" s="228" t="s">
        <v>240</v>
      </c>
    </row>
    <row r="168" s="1" customFormat="1" ht="24" customHeight="1">
      <c r="B168" s="37"/>
      <c r="C168" s="217" t="s">
        <v>241</v>
      </c>
      <c r="D168" s="217" t="s">
        <v>121</v>
      </c>
      <c r="E168" s="218" t="s">
        <v>242</v>
      </c>
      <c r="F168" s="219" t="s">
        <v>243</v>
      </c>
      <c r="G168" s="220" t="s">
        <v>223</v>
      </c>
      <c r="H168" s="221">
        <v>1</v>
      </c>
      <c r="I168" s="222"/>
      <c r="J168" s="223">
        <f>ROUND(I168*H168,2)</f>
        <v>0</v>
      </c>
      <c r="K168" s="219" t="s">
        <v>125</v>
      </c>
      <c r="L168" s="42"/>
      <c r="M168" s="224" t="s">
        <v>1</v>
      </c>
      <c r="N168" s="225" t="s">
        <v>41</v>
      </c>
      <c r="O168" s="85"/>
      <c r="P168" s="226">
        <f>O168*H168</f>
        <v>0</v>
      </c>
      <c r="Q168" s="226">
        <v>0.0016299999999999999</v>
      </c>
      <c r="R168" s="226">
        <f>Q168*H168</f>
        <v>0.0016299999999999999</v>
      </c>
      <c r="S168" s="226">
        <v>0</v>
      </c>
      <c r="T168" s="227">
        <f>S168*H168</f>
        <v>0</v>
      </c>
      <c r="AR168" s="228" t="s">
        <v>126</v>
      </c>
      <c r="AT168" s="228" t="s">
        <v>121</v>
      </c>
      <c r="AU168" s="228" t="s">
        <v>85</v>
      </c>
      <c r="AY168" s="16" t="s">
        <v>118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81</v>
      </c>
      <c r="BK168" s="229">
        <f>ROUND(I168*H168,2)</f>
        <v>0</v>
      </c>
      <c r="BL168" s="16" t="s">
        <v>126</v>
      </c>
      <c r="BM168" s="228" t="s">
        <v>244</v>
      </c>
    </row>
    <row r="169" s="1" customFormat="1" ht="48" customHeight="1">
      <c r="B169" s="37"/>
      <c r="C169" s="217" t="s">
        <v>245</v>
      </c>
      <c r="D169" s="217" t="s">
        <v>121</v>
      </c>
      <c r="E169" s="218" t="s">
        <v>246</v>
      </c>
      <c r="F169" s="219" t="s">
        <v>247</v>
      </c>
      <c r="G169" s="220" t="s">
        <v>223</v>
      </c>
      <c r="H169" s="221">
        <v>5</v>
      </c>
      <c r="I169" s="222"/>
      <c r="J169" s="223">
        <f>ROUND(I169*H169,2)</f>
        <v>0</v>
      </c>
      <c r="K169" s="219" t="s">
        <v>125</v>
      </c>
      <c r="L169" s="42"/>
      <c r="M169" s="224" t="s">
        <v>1</v>
      </c>
      <c r="N169" s="225" t="s">
        <v>41</v>
      </c>
      <c r="O169" s="85"/>
      <c r="P169" s="226">
        <f>O169*H169</f>
        <v>0</v>
      </c>
      <c r="Q169" s="226">
        <v>0.00072000000000000005</v>
      </c>
      <c r="R169" s="226">
        <f>Q169*H169</f>
        <v>0.0036000000000000003</v>
      </c>
      <c r="S169" s="226">
        <v>0</v>
      </c>
      <c r="T169" s="227">
        <f>S169*H169</f>
        <v>0</v>
      </c>
      <c r="AR169" s="228" t="s">
        <v>126</v>
      </c>
      <c r="AT169" s="228" t="s">
        <v>121</v>
      </c>
      <c r="AU169" s="228" t="s">
        <v>85</v>
      </c>
      <c r="AY169" s="16" t="s">
        <v>118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81</v>
      </c>
      <c r="BK169" s="229">
        <f>ROUND(I169*H169,2)</f>
        <v>0</v>
      </c>
      <c r="BL169" s="16" t="s">
        <v>126</v>
      </c>
      <c r="BM169" s="228" t="s">
        <v>248</v>
      </c>
    </row>
    <row r="170" s="1" customFormat="1" ht="24" customHeight="1">
      <c r="B170" s="37"/>
      <c r="C170" s="264" t="s">
        <v>249</v>
      </c>
      <c r="D170" s="264" t="s">
        <v>177</v>
      </c>
      <c r="E170" s="265" t="s">
        <v>250</v>
      </c>
      <c r="F170" s="266" t="s">
        <v>251</v>
      </c>
      <c r="G170" s="267" t="s">
        <v>223</v>
      </c>
      <c r="H170" s="268">
        <v>5</v>
      </c>
      <c r="I170" s="269"/>
      <c r="J170" s="270">
        <f>ROUND(I170*H170,2)</f>
        <v>0</v>
      </c>
      <c r="K170" s="266" t="s">
        <v>125</v>
      </c>
      <c r="L170" s="271"/>
      <c r="M170" s="272" t="s">
        <v>1</v>
      </c>
      <c r="N170" s="273" t="s">
        <v>41</v>
      </c>
      <c r="O170" s="85"/>
      <c r="P170" s="226">
        <f>O170*H170</f>
        <v>0</v>
      </c>
      <c r="Q170" s="226">
        <v>0.0040000000000000001</v>
      </c>
      <c r="R170" s="226">
        <f>Q170*H170</f>
        <v>0.02</v>
      </c>
      <c r="S170" s="226">
        <v>0</v>
      </c>
      <c r="T170" s="227">
        <f>S170*H170</f>
        <v>0</v>
      </c>
      <c r="AR170" s="228" t="s">
        <v>130</v>
      </c>
      <c r="AT170" s="228" t="s">
        <v>177</v>
      </c>
      <c r="AU170" s="228" t="s">
        <v>85</v>
      </c>
      <c r="AY170" s="16" t="s">
        <v>118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81</v>
      </c>
      <c r="BK170" s="229">
        <f>ROUND(I170*H170,2)</f>
        <v>0</v>
      </c>
      <c r="BL170" s="16" t="s">
        <v>126</v>
      </c>
      <c r="BM170" s="228" t="s">
        <v>252</v>
      </c>
    </row>
    <row r="171" s="1" customFormat="1" ht="48" customHeight="1">
      <c r="B171" s="37"/>
      <c r="C171" s="217" t="s">
        <v>253</v>
      </c>
      <c r="D171" s="217" t="s">
        <v>121</v>
      </c>
      <c r="E171" s="218" t="s">
        <v>254</v>
      </c>
      <c r="F171" s="219" t="s">
        <v>255</v>
      </c>
      <c r="G171" s="220" t="s">
        <v>223</v>
      </c>
      <c r="H171" s="221">
        <v>1</v>
      </c>
      <c r="I171" s="222"/>
      <c r="J171" s="223">
        <f>ROUND(I171*H171,2)</f>
        <v>0</v>
      </c>
      <c r="K171" s="219" t="s">
        <v>125</v>
      </c>
      <c r="L171" s="42"/>
      <c r="M171" s="224" t="s">
        <v>1</v>
      </c>
      <c r="N171" s="225" t="s">
        <v>41</v>
      </c>
      <c r="O171" s="85"/>
      <c r="P171" s="226">
        <f>O171*H171</f>
        <v>0</v>
      </c>
      <c r="Q171" s="226">
        <v>0.00073999999999999999</v>
      </c>
      <c r="R171" s="226">
        <f>Q171*H171</f>
        <v>0.00073999999999999999</v>
      </c>
      <c r="S171" s="226">
        <v>0</v>
      </c>
      <c r="T171" s="227">
        <f>S171*H171</f>
        <v>0</v>
      </c>
      <c r="AR171" s="228" t="s">
        <v>126</v>
      </c>
      <c r="AT171" s="228" t="s">
        <v>121</v>
      </c>
      <c r="AU171" s="228" t="s">
        <v>85</v>
      </c>
      <c r="AY171" s="16" t="s">
        <v>118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81</v>
      </c>
      <c r="BK171" s="229">
        <f>ROUND(I171*H171,2)</f>
        <v>0</v>
      </c>
      <c r="BL171" s="16" t="s">
        <v>126</v>
      </c>
      <c r="BM171" s="228" t="s">
        <v>256</v>
      </c>
    </row>
    <row r="172" s="1" customFormat="1" ht="24" customHeight="1">
      <c r="B172" s="37"/>
      <c r="C172" s="264" t="s">
        <v>257</v>
      </c>
      <c r="D172" s="264" t="s">
        <v>177</v>
      </c>
      <c r="E172" s="265" t="s">
        <v>258</v>
      </c>
      <c r="F172" s="266" t="s">
        <v>259</v>
      </c>
      <c r="G172" s="267" t="s">
        <v>223</v>
      </c>
      <c r="H172" s="268">
        <v>1</v>
      </c>
      <c r="I172" s="269"/>
      <c r="J172" s="270">
        <f>ROUND(I172*H172,2)</f>
        <v>0</v>
      </c>
      <c r="K172" s="266" t="s">
        <v>125</v>
      </c>
      <c r="L172" s="271"/>
      <c r="M172" s="272" t="s">
        <v>1</v>
      </c>
      <c r="N172" s="273" t="s">
        <v>41</v>
      </c>
      <c r="O172" s="85"/>
      <c r="P172" s="226">
        <f>O172*H172</f>
        <v>0</v>
      </c>
      <c r="Q172" s="226">
        <v>0.014</v>
      </c>
      <c r="R172" s="226">
        <f>Q172*H172</f>
        <v>0.014</v>
      </c>
      <c r="S172" s="226">
        <v>0</v>
      </c>
      <c r="T172" s="227">
        <f>S172*H172</f>
        <v>0</v>
      </c>
      <c r="AR172" s="228" t="s">
        <v>130</v>
      </c>
      <c r="AT172" s="228" t="s">
        <v>177</v>
      </c>
      <c r="AU172" s="228" t="s">
        <v>85</v>
      </c>
      <c r="AY172" s="16" t="s">
        <v>118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81</v>
      </c>
      <c r="BK172" s="229">
        <f>ROUND(I172*H172,2)</f>
        <v>0</v>
      </c>
      <c r="BL172" s="16" t="s">
        <v>126</v>
      </c>
      <c r="BM172" s="228" t="s">
        <v>260</v>
      </c>
    </row>
    <row r="173" s="1" customFormat="1" ht="48" customHeight="1">
      <c r="B173" s="37"/>
      <c r="C173" s="217" t="s">
        <v>261</v>
      </c>
      <c r="D173" s="217" t="s">
        <v>121</v>
      </c>
      <c r="E173" s="218" t="s">
        <v>262</v>
      </c>
      <c r="F173" s="219" t="s">
        <v>263</v>
      </c>
      <c r="G173" s="220" t="s">
        <v>223</v>
      </c>
      <c r="H173" s="221">
        <v>1</v>
      </c>
      <c r="I173" s="222"/>
      <c r="J173" s="223">
        <f>ROUND(I173*H173,2)</f>
        <v>0</v>
      </c>
      <c r="K173" s="219" t="s">
        <v>125</v>
      </c>
      <c r="L173" s="42"/>
      <c r="M173" s="224" t="s">
        <v>1</v>
      </c>
      <c r="N173" s="225" t="s">
        <v>41</v>
      </c>
      <c r="O173" s="85"/>
      <c r="P173" s="226">
        <f>O173*H173</f>
        <v>0</v>
      </c>
      <c r="Q173" s="226">
        <v>0.00165</v>
      </c>
      <c r="R173" s="226">
        <f>Q173*H173</f>
        <v>0.00165</v>
      </c>
      <c r="S173" s="226">
        <v>0</v>
      </c>
      <c r="T173" s="227">
        <f>S173*H173</f>
        <v>0</v>
      </c>
      <c r="AR173" s="228" t="s">
        <v>126</v>
      </c>
      <c r="AT173" s="228" t="s">
        <v>121</v>
      </c>
      <c r="AU173" s="228" t="s">
        <v>85</v>
      </c>
      <c r="AY173" s="16" t="s">
        <v>118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81</v>
      </c>
      <c r="BK173" s="229">
        <f>ROUND(I173*H173,2)</f>
        <v>0</v>
      </c>
      <c r="BL173" s="16" t="s">
        <v>126</v>
      </c>
      <c r="BM173" s="228" t="s">
        <v>264</v>
      </c>
    </row>
    <row r="174" s="1" customFormat="1" ht="24" customHeight="1">
      <c r="B174" s="37"/>
      <c r="C174" s="264" t="s">
        <v>265</v>
      </c>
      <c r="D174" s="264" t="s">
        <v>177</v>
      </c>
      <c r="E174" s="265" t="s">
        <v>266</v>
      </c>
      <c r="F174" s="266" t="s">
        <v>267</v>
      </c>
      <c r="G174" s="267" t="s">
        <v>223</v>
      </c>
      <c r="H174" s="268">
        <v>1</v>
      </c>
      <c r="I174" s="269"/>
      <c r="J174" s="270">
        <f>ROUND(I174*H174,2)</f>
        <v>0</v>
      </c>
      <c r="K174" s="266" t="s">
        <v>125</v>
      </c>
      <c r="L174" s="271"/>
      <c r="M174" s="272" t="s">
        <v>1</v>
      </c>
      <c r="N174" s="273" t="s">
        <v>41</v>
      </c>
      <c r="O174" s="85"/>
      <c r="P174" s="226">
        <f>O174*H174</f>
        <v>0</v>
      </c>
      <c r="Q174" s="226">
        <v>0.023</v>
      </c>
      <c r="R174" s="226">
        <f>Q174*H174</f>
        <v>0.023</v>
      </c>
      <c r="S174" s="226">
        <v>0</v>
      </c>
      <c r="T174" s="227">
        <f>S174*H174</f>
        <v>0</v>
      </c>
      <c r="AR174" s="228" t="s">
        <v>130</v>
      </c>
      <c r="AT174" s="228" t="s">
        <v>177</v>
      </c>
      <c r="AU174" s="228" t="s">
        <v>85</v>
      </c>
      <c r="AY174" s="16" t="s">
        <v>118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81</v>
      </c>
      <c r="BK174" s="229">
        <f>ROUND(I174*H174,2)</f>
        <v>0</v>
      </c>
      <c r="BL174" s="16" t="s">
        <v>126</v>
      </c>
      <c r="BM174" s="228" t="s">
        <v>268</v>
      </c>
    </row>
    <row r="175" s="1" customFormat="1" ht="24" customHeight="1">
      <c r="B175" s="37"/>
      <c r="C175" s="217" t="s">
        <v>269</v>
      </c>
      <c r="D175" s="217" t="s">
        <v>121</v>
      </c>
      <c r="E175" s="218" t="s">
        <v>270</v>
      </c>
      <c r="F175" s="219" t="s">
        <v>271</v>
      </c>
      <c r="G175" s="220" t="s">
        <v>223</v>
      </c>
      <c r="H175" s="221">
        <v>1</v>
      </c>
      <c r="I175" s="222"/>
      <c r="J175" s="223">
        <f>ROUND(I175*H175,2)</f>
        <v>0</v>
      </c>
      <c r="K175" s="219" t="s">
        <v>125</v>
      </c>
      <c r="L175" s="42"/>
      <c r="M175" s="224" t="s">
        <v>1</v>
      </c>
      <c r="N175" s="225" t="s">
        <v>41</v>
      </c>
      <c r="O175" s="85"/>
      <c r="P175" s="226">
        <f>O175*H175</f>
        <v>0</v>
      </c>
      <c r="Q175" s="226">
        <v>0.00034000000000000002</v>
      </c>
      <c r="R175" s="226">
        <f>Q175*H175</f>
        <v>0.00034000000000000002</v>
      </c>
      <c r="S175" s="226">
        <v>0</v>
      </c>
      <c r="T175" s="227">
        <f>S175*H175</f>
        <v>0</v>
      </c>
      <c r="AR175" s="228" t="s">
        <v>126</v>
      </c>
      <c r="AT175" s="228" t="s">
        <v>121</v>
      </c>
      <c r="AU175" s="228" t="s">
        <v>85</v>
      </c>
      <c r="AY175" s="16" t="s">
        <v>118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81</v>
      </c>
      <c r="BK175" s="229">
        <f>ROUND(I175*H175,2)</f>
        <v>0</v>
      </c>
      <c r="BL175" s="16" t="s">
        <v>126</v>
      </c>
      <c r="BM175" s="228" t="s">
        <v>272</v>
      </c>
    </row>
    <row r="176" s="1" customFormat="1" ht="36" customHeight="1">
      <c r="B176" s="37"/>
      <c r="C176" s="217" t="s">
        <v>273</v>
      </c>
      <c r="D176" s="217" t="s">
        <v>121</v>
      </c>
      <c r="E176" s="218" t="s">
        <v>274</v>
      </c>
      <c r="F176" s="219" t="s">
        <v>275</v>
      </c>
      <c r="G176" s="220" t="s">
        <v>223</v>
      </c>
      <c r="H176" s="221">
        <v>5</v>
      </c>
      <c r="I176" s="222"/>
      <c r="J176" s="223">
        <f>ROUND(I176*H176,2)</f>
        <v>0</v>
      </c>
      <c r="K176" s="219" t="s">
        <v>125</v>
      </c>
      <c r="L176" s="42"/>
      <c r="M176" s="224" t="s">
        <v>1</v>
      </c>
      <c r="N176" s="225" t="s">
        <v>41</v>
      </c>
      <c r="O176" s="85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AR176" s="228" t="s">
        <v>126</v>
      </c>
      <c r="AT176" s="228" t="s">
        <v>121</v>
      </c>
      <c r="AU176" s="228" t="s">
        <v>85</v>
      </c>
      <c r="AY176" s="16" t="s">
        <v>118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81</v>
      </c>
      <c r="BK176" s="229">
        <f>ROUND(I176*H176,2)</f>
        <v>0</v>
      </c>
      <c r="BL176" s="16" t="s">
        <v>126</v>
      </c>
      <c r="BM176" s="228" t="s">
        <v>276</v>
      </c>
    </row>
    <row r="177" s="1" customFormat="1" ht="24" customHeight="1">
      <c r="B177" s="37"/>
      <c r="C177" s="264" t="s">
        <v>277</v>
      </c>
      <c r="D177" s="264" t="s">
        <v>177</v>
      </c>
      <c r="E177" s="265" t="s">
        <v>278</v>
      </c>
      <c r="F177" s="266" t="s">
        <v>279</v>
      </c>
      <c r="G177" s="267" t="s">
        <v>223</v>
      </c>
      <c r="H177" s="268">
        <v>4</v>
      </c>
      <c r="I177" s="269"/>
      <c r="J177" s="270">
        <f>ROUND(I177*H177,2)</f>
        <v>0</v>
      </c>
      <c r="K177" s="266" t="s">
        <v>125</v>
      </c>
      <c r="L177" s="271"/>
      <c r="M177" s="272" t="s">
        <v>1</v>
      </c>
      <c r="N177" s="273" t="s">
        <v>41</v>
      </c>
      <c r="O177" s="85"/>
      <c r="P177" s="226">
        <f>O177*H177</f>
        <v>0</v>
      </c>
      <c r="Q177" s="226">
        <v>0.0019</v>
      </c>
      <c r="R177" s="226">
        <f>Q177*H177</f>
        <v>0.0076</v>
      </c>
      <c r="S177" s="226">
        <v>0</v>
      </c>
      <c r="T177" s="227">
        <f>S177*H177</f>
        <v>0</v>
      </c>
      <c r="AR177" s="228" t="s">
        <v>130</v>
      </c>
      <c r="AT177" s="228" t="s">
        <v>177</v>
      </c>
      <c r="AU177" s="228" t="s">
        <v>85</v>
      </c>
      <c r="AY177" s="16" t="s">
        <v>118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81</v>
      </c>
      <c r="BK177" s="229">
        <f>ROUND(I177*H177,2)</f>
        <v>0</v>
      </c>
      <c r="BL177" s="16" t="s">
        <v>126</v>
      </c>
      <c r="BM177" s="228" t="s">
        <v>280</v>
      </c>
    </row>
    <row r="178" s="1" customFormat="1" ht="24" customHeight="1">
      <c r="B178" s="37"/>
      <c r="C178" s="264" t="s">
        <v>281</v>
      </c>
      <c r="D178" s="264" t="s">
        <v>177</v>
      </c>
      <c r="E178" s="265" t="s">
        <v>282</v>
      </c>
      <c r="F178" s="266" t="s">
        <v>283</v>
      </c>
      <c r="G178" s="267" t="s">
        <v>223</v>
      </c>
      <c r="H178" s="268">
        <v>1</v>
      </c>
      <c r="I178" s="269"/>
      <c r="J178" s="270">
        <f>ROUND(I178*H178,2)</f>
        <v>0</v>
      </c>
      <c r="K178" s="266" t="s">
        <v>125</v>
      </c>
      <c r="L178" s="271"/>
      <c r="M178" s="272" t="s">
        <v>1</v>
      </c>
      <c r="N178" s="273" t="s">
        <v>41</v>
      </c>
      <c r="O178" s="85"/>
      <c r="P178" s="226">
        <f>O178*H178</f>
        <v>0</v>
      </c>
      <c r="Q178" s="226">
        <v>0.0018</v>
      </c>
      <c r="R178" s="226">
        <f>Q178*H178</f>
        <v>0.0018</v>
      </c>
      <c r="S178" s="226">
        <v>0</v>
      </c>
      <c r="T178" s="227">
        <f>S178*H178</f>
        <v>0</v>
      </c>
      <c r="AR178" s="228" t="s">
        <v>130</v>
      </c>
      <c r="AT178" s="228" t="s">
        <v>177</v>
      </c>
      <c r="AU178" s="228" t="s">
        <v>85</v>
      </c>
      <c r="AY178" s="16" t="s">
        <v>118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81</v>
      </c>
      <c r="BK178" s="229">
        <f>ROUND(I178*H178,2)</f>
        <v>0</v>
      </c>
      <c r="BL178" s="16" t="s">
        <v>126</v>
      </c>
      <c r="BM178" s="228" t="s">
        <v>284</v>
      </c>
    </row>
    <row r="179" s="1" customFormat="1" ht="16.5" customHeight="1">
      <c r="B179" s="37"/>
      <c r="C179" s="217" t="s">
        <v>285</v>
      </c>
      <c r="D179" s="217" t="s">
        <v>121</v>
      </c>
      <c r="E179" s="218" t="s">
        <v>286</v>
      </c>
      <c r="F179" s="219" t="s">
        <v>287</v>
      </c>
      <c r="G179" s="220" t="s">
        <v>205</v>
      </c>
      <c r="H179" s="221">
        <v>147.80000000000001</v>
      </c>
      <c r="I179" s="222"/>
      <c r="J179" s="223">
        <f>ROUND(I179*H179,2)</f>
        <v>0</v>
      </c>
      <c r="K179" s="219" t="s">
        <v>125</v>
      </c>
      <c r="L179" s="42"/>
      <c r="M179" s="224" t="s">
        <v>1</v>
      </c>
      <c r="N179" s="225" t="s">
        <v>41</v>
      </c>
      <c r="O179" s="85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AR179" s="228" t="s">
        <v>126</v>
      </c>
      <c r="AT179" s="228" t="s">
        <v>121</v>
      </c>
      <c r="AU179" s="228" t="s">
        <v>85</v>
      </c>
      <c r="AY179" s="16" t="s">
        <v>118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81</v>
      </c>
      <c r="BK179" s="229">
        <f>ROUND(I179*H179,2)</f>
        <v>0</v>
      </c>
      <c r="BL179" s="16" t="s">
        <v>126</v>
      </c>
      <c r="BM179" s="228" t="s">
        <v>288</v>
      </c>
    </row>
    <row r="180" s="12" customFormat="1">
      <c r="B180" s="230"/>
      <c r="C180" s="231"/>
      <c r="D180" s="232" t="s">
        <v>128</v>
      </c>
      <c r="E180" s="233" t="s">
        <v>1</v>
      </c>
      <c r="F180" s="234" t="s">
        <v>289</v>
      </c>
      <c r="G180" s="231"/>
      <c r="H180" s="235">
        <v>147.80000000000001</v>
      </c>
      <c r="I180" s="236"/>
      <c r="J180" s="231"/>
      <c r="K180" s="231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128</v>
      </c>
      <c r="AU180" s="241" t="s">
        <v>85</v>
      </c>
      <c r="AV180" s="12" t="s">
        <v>85</v>
      </c>
      <c r="AW180" s="12" t="s">
        <v>32</v>
      </c>
      <c r="AX180" s="12" t="s">
        <v>81</v>
      </c>
      <c r="AY180" s="241" t="s">
        <v>118</v>
      </c>
    </row>
    <row r="181" s="1" customFormat="1" ht="24" customHeight="1">
      <c r="B181" s="37"/>
      <c r="C181" s="217" t="s">
        <v>290</v>
      </c>
      <c r="D181" s="217" t="s">
        <v>121</v>
      </c>
      <c r="E181" s="218" t="s">
        <v>291</v>
      </c>
      <c r="F181" s="219" t="s">
        <v>292</v>
      </c>
      <c r="G181" s="220" t="s">
        <v>205</v>
      </c>
      <c r="H181" s="221">
        <v>147.80000000000001</v>
      </c>
      <c r="I181" s="222"/>
      <c r="J181" s="223">
        <f>ROUND(I181*H181,2)</f>
        <v>0</v>
      </c>
      <c r="K181" s="219" t="s">
        <v>125</v>
      </c>
      <c r="L181" s="42"/>
      <c r="M181" s="224" t="s">
        <v>1</v>
      </c>
      <c r="N181" s="225" t="s">
        <v>41</v>
      </c>
      <c r="O181" s="85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AR181" s="228" t="s">
        <v>126</v>
      </c>
      <c r="AT181" s="228" t="s">
        <v>121</v>
      </c>
      <c r="AU181" s="228" t="s">
        <v>85</v>
      </c>
      <c r="AY181" s="16" t="s">
        <v>118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81</v>
      </c>
      <c r="BK181" s="229">
        <f>ROUND(I181*H181,2)</f>
        <v>0</v>
      </c>
      <c r="BL181" s="16" t="s">
        <v>126</v>
      </c>
      <c r="BM181" s="228" t="s">
        <v>293</v>
      </c>
    </row>
    <row r="182" s="1" customFormat="1" ht="24" customHeight="1">
      <c r="B182" s="37"/>
      <c r="C182" s="217" t="s">
        <v>294</v>
      </c>
      <c r="D182" s="217" t="s">
        <v>121</v>
      </c>
      <c r="E182" s="218" t="s">
        <v>295</v>
      </c>
      <c r="F182" s="219" t="s">
        <v>296</v>
      </c>
      <c r="G182" s="220" t="s">
        <v>223</v>
      </c>
      <c r="H182" s="221">
        <v>2</v>
      </c>
      <c r="I182" s="222"/>
      <c r="J182" s="223">
        <f>ROUND(I182*H182,2)</f>
        <v>0</v>
      </c>
      <c r="K182" s="219" t="s">
        <v>125</v>
      </c>
      <c r="L182" s="42"/>
      <c r="M182" s="224" t="s">
        <v>1</v>
      </c>
      <c r="N182" s="225" t="s">
        <v>41</v>
      </c>
      <c r="O182" s="85"/>
      <c r="P182" s="226">
        <f>O182*H182</f>
        <v>0</v>
      </c>
      <c r="Q182" s="226">
        <v>0.46009</v>
      </c>
      <c r="R182" s="226">
        <f>Q182*H182</f>
        <v>0.92018</v>
      </c>
      <c r="S182" s="226">
        <v>0</v>
      </c>
      <c r="T182" s="227">
        <f>S182*H182</f>
        <v>0</v>
      </c>
      <c r="AR182" s="228" t="s">
        <v>126</v>
      </c>
      <c r="AT182" s="228" t="s">
        <v>121</v>
      </c>
      <c r="AU182" s="228" t="s">
        <v>85</v>
      </c>
      <c r="AY182" s="16" t="s">
        <v>118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81</v>
      </c>
      <c r="BK182" s="229">
        <f>ROUND(I182*H182,2)</f>
        <v>0</v>
      </c>
      <c r="BL182" s="16" t="s">
        <v>126</v>
      </c>
      <c r="BM182" s="228" t="s">
        <v>297</v>
      </c>
    </row>
    <row r="183" s="1" customFormat="1" ht="16.5" customHeight="1">
      <c r="B183" s="37"/>
      <c r="C183" s="217" t="s">
        <v>298</v>
      </c>
      <c r="D183" s="217" t="s">
        <v>121</v>
      </c>
      <c r="E183" s="218" t="s">
        <v>299</v>
      </c>
      <c r="F183" s="219" t="s">
        <v>300</v>
      </c>
      <c r="G183" s="220" t="s">
        <v>223</v>
      </c>
      <c r="H183" s="221">
        <v>5</v>
      </c>
      <c r="I183" s="222"/>
      <c r="J183" s="223">
        <f>ROUND(I183*H183,2)</f>
        <v>0</v>
      </c>
      <c r="K183" s="219" t="s">
        <v>125</v>
      </c>
      <c r="L183" s="42"/>
      <c r="M183" s="224" t="s">
        <v>1</v>
      </c>
      <c r="N183" s="225" t="s">
        <v>41</v>
      </c>
      <c r="O183" s="85"/>
      <c r="P183" s="226">
        <f>O183*H183</f>
        <v>0</v>
      </c>
      <c r="Q183" s="226">
        <v>0.12303</v>
      </c>
      <c r="R183" s="226">
        <f>Q183*H183</f>
        <v>0.61514999999999997</v>
      </c>
      <c r="S183" s="226">
        <v>0</v>
      </c>
      <c r="T183" s="227">
        <f>S183*H183</f>
        <v>0</v>
      </c>
      <c r="AR183" s="228" t="s">
        <v>126</v>
      </c>
      <c r="AT183" s="228" t="s">
        <v>121</v>
      </c>
      <c r="AU183" s="228" t="s">
        <v>85</v>
      </c>
      <c r="AY183" s="16" t="s">
        <v>118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6" t="s">
        <v>81</v>
      </c>
      <c r="BK183" s="229">
        <f>ROUND(I183*H183,2)</f>
        <v>0</v>
      </c>
      <c r="BL183" s="16" t="s">
        <v>126</v>
      </c>
      <c r="BM183" s="228" t="s">
        <v>301</v>
      </c>
    </row>
    <row r="184" s="1" customFormat="1" ht="16.5" customHeight="1">
      <c r="B184" s="37"/>
      <c r="C184" s="264" t="s">
        <v>302</v>
      </c>
      <c r="D184" s="264" t="s">
        <v>177</v>
      </c>
      <c r="E184" s="265" t="s">
        <v>303</v>
      </c>
      <c r="F184" s="266" t="s">
        <v>304</v>
      </c>
      <c r="G184" s="267" t="s">
        <v>223</v>
      </c>
      <c r="H184" s="268">
        <v>5</v>
      </c>
      <c r="I184" s="269"/>
      <c r="J184" s="270">
        <f>ROUND(I184*H184,2)</f>
        <v>0</v>
      </c>
      <c r="K184" s="266" t="s">
        <v>125</v>
      </c>
      <c r="L184" s="271"/>
      <c r="M184" s="272" t="s">
        <v>1</v>
      </c>
      <c r="N184" s="273" t="s">
        <v>41</v>
      </c>
      <c r="O184" s="85"/>
      <c r="P184" s="226">
        <f>O184*H184</f>
        <v>0</v>
      </c>
      <c r="Q184" s="226">
        <v>0.0073000000000000001</v>
      </c>
      <c r="R184" s="226">
        <f>Q184*H184</f>
        <v>0.036499999999999998</v>
      </c>
      <c r="S184" s="226">
        <v>0</v>
      </c>
      <c r="T184" s="227">
        <f>S184*H184</f>
        <v>0</v>
      </c>
      <c r="AR184" s="228" t="s">
        <v>130</v>
      </c>
      <c r="AT184" s="228" t="s">
        <v>177</v>
      </c>
      <c r="AU184" s="228" t="s">
        <v>85</v>
      </c>
      <c r="AY184" s="16" t="s">
        <v>118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81</v>
      </c>
      <c r="BK184" s="229">
        <f>ROUND(I184*H184,2)</f>
        <v>0</v>
      </c>
      <c r="BL184" s="16" t="s">
        <v>126</v>
      </c>
      <c r="BM184" s="228" t="s">
        <v>305</v>
      </c>
    </row>
    <row r="185" s="1" customFormat="1" ht="24" customHeight="1">
      <c r="B185" s="37"/>
      <c r="C185" s="264" t="s">
        <v>306</v>
      </c>
      <c r="D185" s="264" t="s">
        <v>177</v>
      </c>
      <c r="E185" s="265" t="s">
        <v>307</v>
      </c>
      <c r="F185" s="266" t="s">
        <v>308</v>
      </c>
      <c r="G185" s="267" t="s">
        <v>223</v>
      </c>
      <c r="H185" s="268">
        <v>5</v>
      </c>
      <c r="I185" s="269"/>
      <c r="J185" s="270">
        <f>ROUND(I185*H185,2)</f>
        <v>0</v>
      </c>
      <c r="K185" s="266" t="s">
        <v>125</v>
      </c>
      <c r="L185" s="271"/>
      <c r="M185" s="272" t="s">
        <v>1</v>
      </c>
      <c r="N185" s="273" t="s">
        <v>41</v>
      </c>
      <c r="O185" s="85"/>
      <c r="P185" s="226">
        <f>O185*H185</f>
        <v>0</v>
      </c>
      <c r="Q185" s="226">
        <v>0.00089999999999999998</v>
      </c>
      <c r="R185" s="226">
        <f>Q185*H185</f>
        <v>0.0044999999999999997</v>
      </c>
      <c r="S185" s="226">
        <v>0</v>
      </c>
      <c r="T185" s="227">
        <f>S185*H185</f>
        <v>0</v>
      </c>
      <c r="AR185" s="228" t="s">
        <v>130</v>
      </c>
      <c r="AT185" s="228" t="s">
        <v>177</v>
      </c>
      <c r="AU185" s="228" t="s">
        <v>85</v>
      </c>
      <c r="AY185" s="16" t="s">
        <v>118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81</v>
      </c>
      <c r="BK185" s="229">
        <f>ROUND(I185*H185,2)</f>
        <v>0</v>
      </c>
      <c r="BL185" s="16" t="s">
        <v>126</v>
      </c>
      <c r="BM185" s="228" t="s">
        <v>309</v>
      </c>
    </row>
    <row r="186" s="1" customFormat="1" ht="16.5" customHeight="1">
      <c r="B186" s="37"/>
      <c r="C186" s="217" t="s">
        <v>310</v>
      </c>
      <c r="D186" s="217" t="s">
        <v>121</v>
      </c>
      <c r="E186" s="218" t="s">
        <v>311</v>
      </c>
      <c r="F186" s="219" t="s">
        <v>312</v>
      </c>
      <c r="G186" s="220" t="s">
        <v>223</v>
      </c>
      <c r="H186" s="221">
        <v>1</v>
      </c>
      <c r="I186" s="222"/>
      <c r="J186" s="223">
        <f>ROUND(I186*H186,2)</f>
        <v>0</v>
      </c>
      <c r="K186" s="219" t="s">
        <v>125</v>
      </c>
      <c r="L186" s="42"/>
      <c r="M186" s="224" t="s">
        <v>1</v>
      </c>
      <c r="N186" s="225" t="s">
        <v>41</v>
      </c>
      <c r="O186" s="85"/>
      <c r="P186" s="226">
        <f>O186*H186</f>
        <v>0</v>
      </c>
      <c r="Q186" s="226">
        <v>0.32906000000000002</v>
      </c>
      <c r="R186" s="226">
        <f>Q186*H186</f>
        <v>0.32906000000000002</v>
      </c>
      <c r="S186" s="226">
        <v>0</v>
      </c>
      <c r="T186" s="227">
        <f>S186*H186</f>
        <v>0</v>
      </c>
      <c r="AR186" s="228" t="s">
        <v>126</v>
      </c>
      <c r="AT186" s="228" t="s">
        <v>121</v>
      </c>
      <c r="AU186" s="228" t="s">
        <v>85</v>
      </c>
      <c r="AY186" s="16" t="s">
        <v>118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81</v>
      </c>
      <c r="BK186" s="229">
        <f>ROUND(I186*H186,2)</f>
        <v>0</v>
      </c>
      <c r="BL186" s="16" t="s">
        <v>126</v>
      </c>
      <c r="BM186" s="228" t="s">
        <v>313</v>
      </c>
    </row>
    <row r="187" s="1" customFormat="1" ht="24" customHeight="1">
      <c r="B187" s="37"/>
      <c r="C187" s="264" t="s">
        <v>314</v>
      </c>
      <c r="D187" s="264" t="s">
        <v>177</v>
      </c>
      <c r="E187" s="265" t="s">
        <v>315</v>
      </c>
      <c r="F187" s="266" t="s">
        <v>316</v>
      </c>
      <c r="G187" s="267" t="s">
        <v>223</v>
      </c>
      <c r="H187" s="268">
        <v>1</v>
      </c>
      <c r="I187" s="269"/>
      <c r="J187" s="270">
        <f>ROUND(I187*H187,2)</f>
        <v>0</v>
      </c>
      <c r="K187" s="266" t="s">
        <v>125</v>
      </c>
      <c r="L187" s="271"/>
      <c r="M187" s="272" t="s">
        <v>1</v>
      </c>
      <c r="N187" s="273" t="s">
        <v>41</v>
      </c>
      <c r="O187" s="85"/>
      <c r="P187" s="226">
        <f>O187*H187</f>
        <v>0</v>
      </c>
      <c r="Q187" s="226">
        <v>0.0019</v>
      </c>
      <c r="R187" s="226">
        <f>Q187*H187</f>
        <v>0.0019</v>
      </c>
      <c r="S187" s="226">
        <v>0</v>
      </c>
      <c r="T187" s="227">
        <f>S187*H187</f>
        <v>0</v>
      </c>
      <c r="AR187" s="228" t="s">
        <v>130</v>
      </c>
      <c r="AT187" s="228" t="s">
        <v>177</v>
      </c>
      <c r="AU187" s="228" t="s">
        <v>85</v>
      </c>
      <c r="AY187" s="16" t="s">
        <v>118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81</v>
      </c>
      <c r="BK187" s="229">
        <f>ROUND(I187*H187,2)</f>
        <v>0</v>
      </c>
      <c r="BL187" s="16" t="s">
        <v>126</v>
      </c>
      <c r="BM187" s="228" t="s">
        <v>317</v>
      </c>
    </row>
    <row r="188" s="1" customFormat="1" ht="24" customHeight="1">
      <c r="B188" s="37"/>
      <c r="C188" s="264" t="s">
        <v>318</v>
      </c>
      <c r="D188" s="264" t="s">
        <v>177</v>
      </c>
      <c r="E188" s="265" t="s">
        <v>319</v>
      </c>
      <c r="F188" s="266" t="s">
        <v>320</v>
      </c>
      <c r="G188" s="267" t="s">
        <v>223</v>
      </c>
      <c r="H188" s="268">
        <v>1</v>
      </c>
      <c r="I188" s="269"/>
      <c r="J188" s="270">
        <f>ROUND(I188*H188,2)</f>
        <v>0</v>
      </c>
      <c r="K188" s="266" t="s">
        <v>125</v>
      </c>
      <c r="L188" s="271"/>
      <c r="M188" s="272" t="s">
        <v>1</v>
      </c>
      <c r="N188" s="273" t="s">
        <v>41</v>
      </c>
      <c r="O188" s="85"/>
      <c r="P188" s="226">
        <f>O188*H188</f>
        <v>0</v>
      </c>
      <c r="Q188" s="226">
        <v>0.014</v>
      </c>
      <c r="R188" s="226">
        <f>Q188*H188</f>
        <v>0.014</v>
      </c>
      <c r="S188" s="226">
        <v>0</v>
      </c>
      <c r="T188" s="227">
        <f>S188*H188</f>
        <v>0</v>
      </c>
      <c r="AR188" s="228" t="s">
        <v>130</v>
      </c>
      <c r="AT188" s="228" t="s">
        <v>177</v>
      </c>
      <c r="AU188" s="228" t="s">
        <v>85</v>
      </c>
      <c r="AY188" s="16" t="s">
        <v>118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81</v>
      </c>
      <c r="BK188" s="229">
        <f>ROUND(I188*H188,2)</f>
        <v>0</v>
      </c>
      <c r="BL188" s="16" t="s">
        <v>126</v>
      </c>
      <c r="BM188" s="228" t="s">
        <v>321</v>
      </c>
    </row>
    <row r="189" s="1" customFormat="1" ht="16.5" customHeight="1">
      <c r="B189" s="37"/>
      <c r="C189" s="217" t="s">
        <v>322</v>
      </c>
      <c r="D189" s="217" t="s">
        <v>121</v>
      </c>
      <c r="E189" s="218" t="s">
        <v>323</v>
      </c>
      <c r="F189" s="219" t="s">
        <v>324</v>
      </c>
      <c r="G189" s="220" t="s">
        <v>205</v>
      </c>
      <c r="H189" s="221">
        <v>130</v>
      </c>
      <c r="I189" s="222"/>
      <c r="J189" s="223">
        <f>ROUND(I189*H189,2)</f>
        <v>0</v>
      </c>
      <c r="K189" s="219" t="s">
        <v>125</v>
      </c>
      <c r="L189" s="42"/>
      <c r="M189" s="224" t="s">
        <v>1</v>
      </c>
      <c r="N189" s="225" t="s">
        <v>41</v>
      </c>
      <c r="O189" s="85"/>
      <c r="P189" s="226">
        <f>O189*H189</f>
        <v>0</v>
      </c>
      <c r="Q189" s="226">
        <v>0.00019000000000000001</v>
      </c>
      <c r="R189" s="226">
        <f>Q189*H189</f>
        <v>0.0247</v>
      </c>
      <c r="S189" s="226">
        <v>0</v>
      </c>
      <c r="T189" s="227">
        <f>S189*H189</f>
        <v>0</v>
      </c>
      <c r="AR189" s="228" t="s">
        <v>126</v>
      </c>
      <c r="AT189" s="228" t="s">
        <v>121</v>
      </c>
      <c r="AU189" s="228" t="s">
        <v>85</v>
      </c>
      <c r="AY189" s="16" t="s">
        <v>118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81</v>
      </c>
      <c r="BK189" s="229">
        <f>ROUND(I189*H189,2)</f>
        <v>0</v>
      </c>
      <c r="BL189" s="16" t="s">
        <v>126</v>
      </c>
      <c r="BM189" s="228" t="s">
        <v>325</v>
      </c>
    </row>
    <row r="190" s="1" customFormat="1" ht="16.5" customHeight="1">
      <c r="B190" s="37"/>
      <c r="C190" s="217" t="s">
        <v>326</v>
      </c>
      <c r="D190" s="217" t="s">
        <v>121</v>
      </c>
      <c r="E190" s="218" t="s">
        <v>327</v>
      </c>
      <c r="F190" s="219" t="s">
        <v>328</v>
      </c>
      <c r="G190" s="220" t="s">
        <v>205</v>
      </c>
      <c r="H190" s="221">
        <v>148.80000000000001</v>
      </c>
      <c r="I190" s="222"/>
      <c r="J190" s="223">
        <f>ROUND(I190*H190,2)</f>
        <v>0</v>
      </c>
      <c r="K190" s="219" t="s">
        <v>125</v>
      </c>
      <c r="L190" s="42"/>
      <c r="M190" s="224" t="s">
        <v>1</v>
      </c>
      <c r="N190" s="225" t="s">
        <v>41</v>
      </c>
      <c r="O190" s="85"/>
      <c r="P190" s="226">
        <f>O190*H190</f>
        <v>0</v>
      </c>
      <c r="Q190" s="226">
        <v>6.9999999999999994E-05</v>
      </c>
      <c r="R190" s="226">
        <f>Q190*H190</f>
        <v>0.010416</v>
      </c>
      <c r="S190" s="226">
        <v>0</v>
      </c>
      <c r="T190" s="227">
        <f>S190*H190</f>
        <v>0</v>
      </c>
      <c r="AR190" s="228" t="s">
        <v>126</v>
      </c>
      <c r="AT190" s="228" t="s">
        <v>121</v>
      </c>
      <c r="AU190" s="228" t="s">
        <v>85</v>
      </c>
      <c r="AY190" s="16" t="s">
        <v>118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6" t="s">
        <v>81</v>
      </c>
      <c r="BK190" s="229">
        <f>ROUND(I190*H190,2)</f>
        <v>0</v>
      </c>
      <c r="BL190" s="16" t="s">
        <v>126</v>
      </c>
      <c r="BM190" s="228" t="s">
        <v>329</v>
      </c>
    </row>
    <row r="191" s="12" customFormat="1">
      <c r="B191" s="230"/>
      <c r="C191" s="231"/>
      <c r="D191" s="232" t="s">
        <v>128</v>
      </c>
      <c r="E191" s="233" t="s">
        <v>1</v>
      </c>
      <c r="F191" s="234" t="s">
        <v>330</v>
      </c>
      <c r="G191" s="231"/>
      <c r="H191" s="235">
        <v>148.80000000000001</v>
      </c>
      <c r="I191" s="236"/>
      <c r="J191" s="231"/>
      <c r="K191" s="231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128</v>
      </c>
      <c r="AU191" s="241" t="s">
        <v>85</v>
      </c>
      <c r="AV191" s="12" t="s">
        <v>85</v>
      </c>
      <c r="AW191" s="12" t="s">
        <v>32</v>
      </c>
      <c r="AX191" s="12" t="s">
        <v>81</v>
      </c>
      <c r="AY191" s="241" t="s">
        <v>118</v>
      </c>
    </row>
    <row r="192" s="11" customFormat="1" ht="22.8" customHeight="1">
      <c r="B192" s="201"/>
      <c r="C192" s="202"/>
      <c r="D192" s="203" t="s">
        <v>75</v>
      </c>
      <c r="E192" s="215" t="s">
        <v>151</v>
      </c>
      <c r="F192" s="215" t="s">
        <v>331</v>
      </c>
      <c r="G192" s="202"/>
      <c r="H192" s="202"/>
      <c r="I192" s="205"/>
      <c r="J192" s="216">
        <f>BK192</f>
        <v>0</v>
      </c>
      <c r="K192" s="202"/>
      <c r="L192" s="207"/>
      <c r="M192" s="208"/>
      <c r="N192" s="209"/>
      <c r="O192" s="209"/>
      <c r="P192" s="210">
        <f>SUM(P193:P196)</f>
        <v>0</v>
      </c>
      <c r="Q192" s="209"/>
      <c r="R192" s="210">
        <f>SUM(R193:R196)</f>
        <v>0.0081599999999999989</v>
      </c>
      <c r="S192" s="209"/>
      <c r="T192" s="211">
        <f>SUM(T193:T196)</f>
        <v>0</v>
      </c>
      <c r="AR192" s="212" t="s">
        <v>81</v>
      </c>
      <c r="AT192" s="213" t="s">
        <v>75</v>
      </c>
      <c r="AU192" s="213" t="s">
        <v>81</v>
      </c>
      <c r="AY192" s="212" t="s">
        <v>118</v>
      </c>
      <c r="BK192" s="214">
        <f>SUM(BK193:BK196)</f>
        <v>0</v>
      </c>
    </row>
    <row r="193" s="1" customFormat="1" ht="60" customHeight="1">
      <c r="B193" s="37"/>
      <c r="C193" s="217" t="s">
        <v>332</v>
      </c>
      <c r="D193" s="217" t="s">
        <v>121</v>
      </c>
      <c r="E193" s="218" t="s">
        <v>333</v>
      </c>
      <c r="F193" s="219" t="s">
        <v>334</v>
      </c>
      <c r="G193" s="220" t="s">
        <v>205</v>
      </c>
      <c r="H193" s="221">
        <v>13.6</v>
      </c>
      <c r="I193" s="222"/>
      <c r="J193" s="223">
        <f>ROUND(I193*H193,2)</f>
        <v>0</v>
      </c>
      <c r="K193" s="219" t="s">
        <v>125</v>
      </c>
      <c r="L193" s="42"/>
      <c r="M193" s="224" t="s">
        <v>1</v>
      </c>
      <c r="N193" s="225" t="s">
        <v>41</v>
      </c>
      <c r="O193" s="85"/>
      <c r="P193" s="226">
        <f>O193*H193</f>
        <v>0</v>
      </c>
      <c r="Q193" s="226">
        <v>0.00059999999999999995</v>
      </c>
      <c r="R193" s="226">
        <f>Q193*H193</f>
        <v>0.0081599999999999989</v>
      </c>
      <c r="S193" s="226">
        <v>0</v>
      </c>
      <c r="T193" s="227">
        <f>S193*H193</f>
        <v>0</v>
      </c>
      <c r="AR193" s="228" t="s">
        <v>126</v>
      </c>
      <c r="AT193" s="228" t="s">
        <v>121</v>
      </c>
      <c r="AU193" s="228" t="s">
        <v>85</v>
      </c>
      <c r="AY193" s="16" t="s">
        <v>118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81</v>
      </c>
      <c r="BK193" s="229">
        <f>ROUND(I193*H193,2)</f>
        <v>0</v>
      </c>
      <c r="BL193" s="16" t="s">
        <v>126</v>
      </c>
      <c r="BM193" s="228" t="s">
        <v>335</v>
      </c>
    </row>
    <row r="194" s="12" customFormat="1">
      <c r="B194" s="230"/>
      <c r="C194" s="231"/>
      <c r="D194" s="232" t="s">
        <v>128</v>
      </c>
      <c r="E194" s="233" t="s">
        <v>1</v>
      </c>
      <c r="F194" s="234" t="s">
        <v>336</v>
      </c>
      <c r="G194" s="231"/>
      <c r="H194" s="235">
        <v>13.6</v>
      </c>
      <c r="I194" s="236"/>
      <c r="J194" s="231"/>
      <c r="K194" s="231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128</v>
      </c>
      <c r="AU194" s="241" t="s">
        <v>85</v>
      </c>
      <c r="AV194" s="12" t="s">
        <v>85</v>
      </c>
      <c r="AW194" s="12" t="s">
        <v>32</v>
      </c>
      <c r="AX194" s="12" t="s">
        <v>81</v>
      </c>
      <c r="AY194" s="241" t="s">
        <v>118</v>
      </c>
    </row>
    <row r="195" s="1" customFormat="1" ht="24" customHeight="1">
      <c r="B195" s="37"/>
      <c r="C195" s="217" t="s">
        <v>183</v>
      </c>
      <c r="D195" s="217" t="s">
        <v>121</v>
      </c>
      <c r="E195" s="218" t="s">
        <v>337</v>
      </c>
      <c r="F195" s="219" t="s">
        <v>338</v>
      </c>
      <c r="G195" s="220" t="s">
        <v>205</v>
      </c>
      <c r="H195" s="221">
        <v>282</v>
      </c>
      <c r="I195" s="222"/>
      <c r="J195" s="223">
        <f>ROUND(I195*H195,2)</f>
        <v>0</v>
      </c>
      <c r="K195" s="219" t="s">
        <v>125</v>
      </c>
      <c r="L195" s="42"/>
      <c r="M195" s="224" t="s">
        <v>1</v>
      </c>
      <c r="N195" s="225" t="s">
        <v>41</v>
      </c>
      <c r="O195" s="85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AR195" s="228" t="s">
        <v>126</v>
      </c>
      <c r="AT195" s="228" t="s">
        <v>121</v>
      </c>
      <c r="AU195" s="228" t="s">
        <v>85</v>
      </c>
      <c r="AY195" s="16" t="s">
        <v>118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81</v>
      </c>
      <c r="BK195" s="229">
        <f>ROUND(I195*H195,2)</f>
        <v>0</v>
      </c>
      <c r="BL195" s="16" t="s">
        <v>126</v>
      </c>
      <c r="BM195" s="228" t="s">
        <v>339</v>
      </c>
    </row>
    <row r="196" s="12" customFormat="1">
      <c r="B196" s="230"/>
      <c r="C196" s="231"/>
      <c r="D196" s="232" t="s">
        <v>128</v>
      </c>
      <c r="E196" s="233" t="s">
        <v>1</v>
      </c>
      <c r="F196" s="234" t="s">
        <v>340</v>
      </c>
      <c r="G196" s="231"/>
      <c r="H196" s="235">
        <v>282</v>
      </c>
      <c r="I196" s="236"/>
      <c r="J196" s="231"/>
      <c r="K196" s="231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128</v>
      </c>
      <c r="AU196" s="241" t="s">
        <v>85</v>
      </c>
      <c r="AV196" s="12" t="s">
        <v>85</v>
      </c>
      <c r="AW196" s="12" t="s">
        <v>32</v>
      </c>
      <c r="AX196" s="12" t="s">
        <v>81</v>
      </c>
      <c r="AY196" s="241" t="s">
        <v>118</v>
      </c>
    </row>
    <row r="197" s="11" customFormat="1" ht="22.8" customHeight="1">
      <c r="B197" s="201"/>
      <c r="C197" s="202"/>
      <c r="D197" s="203" t="s">
        <v>75</v>
      </c>
      <c r="E197" s="215" t="s">
        <v>341</v>
      </c>
      <c r="F197" s="215" t="s">
        <v>342</v>
      </c>
      <c r="G197" s="202"/>
      <c r="H197" s="202"/>
      <c r="I197" s="205"/>
      <c r="J197" s="216">
        <f>BK197</f>
        <v>0</v>
      </c>
      <c r="K197" s="202"/>
      <c r="L197" s="207"/>
      <c r="M197" s="208"/>
      <c r="N197" s="209"/>
      <c r="O197" s="209"/>
      <c r="P197" s="210">
        <f>SUM(P198:P207)</f>
        <v>0</v>
      </c>
      <c r="Q197" s="209"/>
      <c r="R197" s="210">
        <f>SUM(R198:R207)</f>
        <v>0</v>
      </c>
      <c r="S197" s="209"/>
      <c r="T197" s="211">
        <f>SUM(T198:T207)</f>
        <v>0</v>
      </c>
      <c r="AR197" s="212" t="s">
        <v>81</v>
      </c>
      <c r="AT197" s="213" t="s">
        <v>75</v>
      </c>
      <c r="AU197" s="213" t="s">
        <v>81</v>
      </c>
      <c r="AY197" s="212" t="s">
        <v>118</v>
      </c>
      <c r="BK197" s="214">
        <f>SUM(BK198:BK207)</f>
        <v>0</v>
      </c>
    </row>
    <row r="198" s="1" customFormat="1" ht="36" customHeight="1">
      <c r="B198" s="37"/>
      <c r="C198" s="217" t="s">
        <v>343</v>
      </c>
      <c r="D198" s="217" t="s">
        <v>121</v>
      </c>
      <c r="E198" s="218" t="s">
        <v>344</v>
      </c>
      <c r="F198" s="219" t="s">
        <v>345</v>
      </c>
      <c r="G198" s="220" t="s">
        <v>180</v>
      </c>
      <c r="H198" s="221">
        <v>272.54399999999998</v>
      </c>
      <c r="I198" s="222"/>
      <c r="J198" s="223">
        <f>ROUND(I198*H198,2)</f>
        <v>0</v>
      </c>
      <c r="K198" s="219" t="s">
        <v>125</v>
      </c>
      <c r="L198" s="42"/>
      <c r="M198" s="224" t="s">
        <v>1</v>
      </c>
      <c r="N198" s="225" t="s">
        <v>41</v>
      </c>
      <c r="O198" s="85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AR198" s="228" t="s">
        <v>126</v>
      </c>
      <c r="AT198" s="228" t="s">
        <v>121</v>
      </c>
      <c r="AU198" s="228" t="s">
        <v>85</v>
      </c>
      <c r="AY198" s="16" t="s">
        <v>118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81</v>
      </c>
      <c r="BK198" s="229">
        <f>ROUND(I198*H198,2)</f>
        <v>0</v>
      </c>
      <c r="BL198" s="16" t="s">
        <v>126</v>
      </c>
      <c r="BM198" s="228" t="s">
        <v>346</v>
      </c>
    </row>
    <row r="199" s="1" customFormat="1" ht="48" customHeight="1">
      <c r="B199" s="37"/>
      <c r="C199" s="217" t="s">
        <v>347</v>
      </c>
      <c r="D199" s="217" t="s">
        <v>121</v>
      </c>
      <c r="E199" s="218" t="s">
        <v>348</v>
      </c>
      <c r="F199" s="219" t="s">
        <v>349</v>
      </c>
      <c r="G199" s="220" t="s">
        <v>180</v>
      </c>
      <c r="H199" s="221">
        <v>39351.599999999999</v>
      </c>
      <c r="I199" s="222"/>
      <c r="J199" s="223">
        <f>ROUND(I199*H199,2)</f>
        <v>0</v>
      </c>
      <c r="K199" s="219" t="s">
        <v>125</v>
      </c>
      <c r="L199" s="42"/>
      <c r="M199" s="224" t="s">
        <v>1</v>
      </c>
      <c r="N199" s="225" t="s">
        <v>41</v>
      </c>
      <c r="O199" s="85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AR199" s="228" t="s">
        <v>126</v>
      </c>
      <c r="AT199" s="228" t="s">
        <v>121</v>
      </c>
      <c r="AU199" s="228" t="s">
        <v>85</v>
      </c>
      <c r="AY199" s="16" t="s">
        <v>118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81</v>
      </c>
      <c r="BK199" s="229">
        <f>ROUND(I199*H199,2)</f>
        <v>0</v>
      </c>
      <c r="BL199" s="16" t="s">
        <v>126</v>
      </c>
      <c r="BM199" s="228" t="s">
        <v>350</v>
      </c>
    </row>
    <row r="200" s="12" customFormat="1">
      <c r="B200" s="230"/>
      <c r="C200" s="231"/>
      <c r="D200" s="232" t="s">
        <v>128</v>
      </c>
      <c r="E200" s="233" t="s">
        <v>1</v>
      </c>
      <c r="F200" s="234" t="s">
        <v>351</v>
      </c>
      <c r="G200" s="231"/>
      <c r="H200" s="235">
        <v>2169.8969999999999</v>
      </c>
      <c r="I200" s="236"/>
      <c r="J200" s="231"/>
      <c r="K200" s="231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128</v>
      </c>
      <c r="AU200" s="241" t="s">
        <v>85</v>
      </c>
      <c r="AV200" s="12" t="s">
        <v>85</v>
      </c>
      <c r="AW200" s="12" t="s">
        <v>32</v>
      </c>
      <c r="AX200" s="12" t="s">
        <v>76</v>
      </c>
      <c r="AY200" s="241" t="s">
        <v>118</v>
      </c>
    </row>
    <row r="201" s="12" customFormat="1">
      <c r="B201" s="230"/>
      <c r="C201" s="231"/>
      <c r="D201" s="232" t="s">
        <v>128</v>
      </c>
      <c r="E201" s="233" t="s">
        <v>1</v>
      </c>
      <c r="F201" s="234" t="s">
        <v>352</v>
      </c>
      <c r="G201" s="231"/>
      <c r="H201" s="235">
        <v>144.90299999999999</v>
      </c>
      <c r="I201" s="236"/>
      <c r="J201" s="231"/>
      <c r="K201" s="231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128</v>
      </c>
      <c r="AU201" s="241" t="s">
        <v>85</v>
      </c>
      <c r="AV201" s="12" t="s">
        <v>85</v>
      </c>
      <c r="AW201" s="12" t="s">
        <v>32</v>
      </c>
      <c r="AX201" s="12" t="s">
        <v>76</v>
      </c>
      <c r="AY201" s="241" t="s">
        <v>118</v>
      </c>
    </row>
    <row r="202" s="13" customFormat="1">
      <c r="B202" s="242"/>
      <c r="C202" s="243"/>
      <c r="D202" s="232" t="s">
        <v>128</v>
      </c>
      <c r="E202" s="244" t="s">
        <v>1</v>
      </c>
      <c r="F202" s="245" t="s">
        <v>144</v>
      </c>
      <c r="G202" s="243"/>
      <c r="H202" s="246">
        <v>2314.8000000000002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128</v>
      </c>
      <c r="AU202" s="252" t="s">
        <v>85</v>
      </c>
      <c r="AV202" s="13" t="s">
        <v>145</v>
      </c>
      <c r="AW202" s="13" t="s">
        <v>32</v>
      </c>
      <c r="AX202" s="13" t="s">
        <v>81</v>
      </c>
      <c r="AY202" s="252" t="s">
        <v>118</v>
      </c>
    </row>
    <row r="203" s="12" customFormat="1">
      <c r="B203" s="230"/>
      <c r="C203" s="231"/>
      <c r="D203" s="232" t="s">
        <v>128</v>
      </c>
      <c r="E203" s="231"/>
      <c r="F203" s="234" t="s">
        <v>353</v>
      </c>
      <c r="G203" s="231"/>
      <c r="H203" s="235">
        <v>39351.599999999999</v>
      </c>
      <c r="I203" s="236"/>
      <c r="J203" s="231"/>
      <c r="K203" s="231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128</v>
      </c>
      <c r="AU203" s="241" t="s">
        <v>85</v>
      </c>
      <c r="AV203" s="12" t="s">
        <v>85</v>
      </c>
      <c r="AW203" s="12" t="s">
        <v>4</v>
      </c>
      <c r="AX203" s="12" t="s">
        <v>81</v>
      </c>
      <c r="AY203" s="241" t="s">
        <v>118</v>
      </c>
    </row>
    <row r="204" s="1" customFormat="1" ht="36" customHeight="1">
      <c r="B204" s="37"/>
      <c r="C204" s="217" t="s">
        <v>354</v>
      </c>
      <c r="D204" s="217" t="s">
        <v>121</v>
      </c>
      <c r="E204" s="218" t="s">
        <v>355</v>
      </c>
      <c r="F204" s="219" t="s">
        <v>356</v>
      </c>
      <c r="G204" s="220" t="s">
        <v>180</v>
      </c>
      <c r="H204" s="221">
        <v>39.018999999999998</v>
      </c>
      <c r="I204" s="222"/>
      <c r="J204" s="223">
        <f>ROUND(I204*H204,2)</f>
        <v>0</v>
      </c>
      <c r="K204" s="219" t="s">
        <v>125</v>
      </c>
      <c r="L204" s="42"/>
      <c r="M204" s="224" t="s">
        <v>1</v>
      </c>
      <c r="N204" s="225" t="s">
        <v>41</v>
      </c>
      <c r="O204" s="85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AR204" s="228" t="s">
        <v>126</v>
      </c>
      <c r="AT204" s="228" t="s">
        <v>121</v>
      </c>
      <c r="AU204" s="228" t="s">
        <v>85</v>
      </c>
      <c r="AY204" s="16" t="s">
        <v>118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81</v>
      </c>
      <c r="BK204" s="229">
        <f>ROUND(I204*H204,2)</f>
        <v>0</v>
      </c>
      <c r="BL204" s="16" t="s">
        <v>126</v>
      </c>
      <c r="BM204" s="228" t="s">
        <v>357</v>
      </c>
    </row>
    <row r="205" s="12" customFormat="1">
      <c r="B205" s="230"/>
      <c r="C205" s="231"/>
      <c r="D205" s="232" t="s">
        <v>128</v>
      </c>
      <c r="E205" s="233" t="s">
        <v>1</v>
      </c>
      <c r="F205" s="234" t="s">
        <v>358</v>
      </c>
      <c r="G205" s="231"/>
      <c r="H205" s="235">
        <v>39.018999999999998</v>
      </c>
      <c r="I205" s="236"/>
      <c r="J205" s="231"/>
      <c r="K205" s="231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128</v>
      </c>
      <c r="AU205" s="241" t="s">
        <v>85</v>
      </c>
      <c r="AV205" s="12" t="s">
        <v>85</v>
      </c>
      <c r="AW205" s="12" t="s">
        <v>32</v>
      </c>
      <c r="AX205" s="12" t="s">
        <v>81</v>
      </c>
      <c r="AY205" s="241" t="s">
        <v>118</v>
      </c>
    </row>
    <row r="206" s="1" customFormat="1" ht="36" customHeight="1">
      <c r="B206" s="37"/>
      <c r="C206" s="217" t="s">
        <v>359</v>
      </c>
      <c r="D206" s="217" t="s">
        <v>121</v>
      </c>
      <c r="E206" s="218" t="s">
        <v>360</v>
      </c>
      <c r="F206" s="219" t="s">
        <v>361</v>
      </c>
      <c r="G206" s="220" t="s">
        <v>180</v>
      </c>
      <c r="H206" s="221">
        <v>88.622</v>
      </c>
      <c r="I206" s="222"/>
      <c r="J206" s="223">
        <f>ROUND(I206*H206,2)</f>
        <v>0</v>
      </c>
      <c r="K206" s="219" t="s">
        <v>125</v>
      </c>
      <c r="L206" s="42"/>
      <c r="M206" s="224" t="s">
        <v>1</v>
      </c>
      <c r="N206" s="225" t="s">
        <v>41</v>
      </c>
      <c r="O206" s="85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AR206" s="228" t="s">
        <v>126</v>
      </c>
      <c r="AT206" s="228" t="s">
        <v>121</v>
      </c>
      <c r="AU206" s="228" t="s">
        <v>85</v>
      </c>
      <c r="AY206" s="16" t="s">
        <v>118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81</v>
      </c>
      <c r="BK206" s="229">
        <f>ROUND(I206*H206,2)</f>
        <v>0</v>
      </c>
      <c r="BL206" s="16" t="s">
        <v>126</v>
      </c>
      <c r="BM206" s="228" t="s">
        <v>362</v>
      </c>
    </row>
    <row r="207" s="12" customFormat="1">
      <c r="B207" s="230"/>
      <c r="C207" s="231"/>
      <c r="D207" s="232" t="s">
        <v>128</v>
      </c>
      <c r="E207" s="233" t="s">
        <v>1</v>
      </c>
      <c r="F207" s="234" t="s">
        <v>363</v>
      </c>
      <c r="G207" s="231"/>
      <c r="H207" s="235">
        <v>88.622</v>
      </c>
      <c r="I207" s="236"/>
      <c r="J207" s="231"/>
      <c r="K207" s="231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128</v>
      </c>
      <c r="AU207" s="241" t="s">
        <v>85</v>
      </c>
      <c r="AV207" s="12" t="s">
        <v>85</v>
      </c>
      <c r="AW207" s="12" t="s">
        <v>32</v>
      </c>
      <c r="AX207" s="12" t="s">
        <v>81</v>
      </c>
      <c r="AY207" s="241" t="s">
        <v>118</v>
      </c>
    </row>
    <row r="208" s="11" customFormat="1" ht="22.8" customHeight="1">
      <c r="B208" s="201"/>
      <c r="C208" s="202"/>
      <c r="D208" s="203" t="s">
        <v>75</v>
      </c>
      <c r="E208" s="215" t="s">
        <v>364</v>
      </c>
      <c r="F208" s="215" t="s">
        <v>365</v>
      </c>
      <c r="G208" s="202"/>
      <c r="H208" s="202"/>
      <c r="I208" s="205"/>
      <c r="J208" s="216">
        <f>BK208</f>
        <v>0</v>
      </c>
      <c r="K208" s="202"/>
      <c r="L208" s="207"/>
      <c r="M208" s="208"/>
      <c r="N208" s="209"/>
      <c r="O208" s="209"/>
      <c r="P208" s="210">
        <f>P209</f>
        <v>0</v>
      </c>
      <c r="Q208" s="209"/>
      <c r="R208" s="210">
        <f>R209</f>
        <v>0</v>
      </c>
      <c r="S208" s="209"/>
      <c r="T208" s="211">
        <f>T209</f>
        <v>0</v>
      </c>
      <c r="AR208" s="212" t="s">
        <v>81</v>
      </c>
      <c r="AT208" s="213" t="s">
        <v>75</v>
      </c>
      <c r="AU208" s="213" t="s">
        <v>81</v>
      </c>
      <c r="AY208" s="212" t="s">
        <v>118</v>
      </c>
      <c r="BK208" s="214">
        <f>BK209</f>
        <v>0</v>
      </c>
    </row>
    <row r="209" s="1" customFormat="1" ht="36" customHeight="1">
      <c r="B209" s="37"/>
      <c r="C209" s="217" t="s">
        <v>366</v>
      </c>
      <c r="D209" s="217" t="s">
        <v>121</v>
      </c>
      <c r="E209" s="218" t="s">
        <v>367</v>
      </c>
      <c r="F209" s="219" t="s">
        <v>368</v>
      </c>
      <c r="G209" s="220" t="s">
        <v>180</v>
      </c>
      <c r="H209" s="221">
        <v>47.185000000000002</v>
      </c>
      <c r="I209" s="222"/>
      <c r="J209" s="223">
        <f>ROUND(I209*H209,2)</f>
        <v>0</v>
      </c>
      <c r="K209" s="219" t="s">
        <v>125</v>
      </c>
      <c r="L209" s="42"/>
      <c r="M209" s="224" t="s">
        <v>1</v>
      </c>
      <c r="N209" s="225" t="s">
        <v>41</v>
      </c>
      <c r="O209" s="85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AR209" s="228" t="s">
        <v>126</v>
      </c>
      <c r="AT209" s="228" t="s">
        <v>121</v>
      </c>
      <c r="AU209" s="228" t="s">
        <v>85</v>
      </c>
      <c r="AY209" s="16" t="s">
        <v>118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6" t="s">
        <v>81</v>
      </c>
      <c r="BK209" s="229">
        <f>ROUND(I209*H209,2)</f>
        <v>0</v>
      </c>
      <c r="BL209" s="16" t="s">
        <v>126</v>
      </c>
      <c r="BM209" s="228" t="s">
        <v>369</v>
      </c>
    </row>
    <row r="210" s="11" customFormat="1" ht="25.92" customHeight="1">
      <c r="B210" s="201"/>
      <c r="C210" s="202"/>
      <c r="D210" s="203" t="s">
        <v>75</v>
      </c>
      <c r="E210" s="204" t="s">
        <v>370</v>
      </c>
      <c r="F210" s="204" t="s">
        <v>371</v>
      </c>
      <c r="G210" s="202"/>
      <c r="H210" s="202"/>
      <c r="I210" s="205"/>
      <c r="J210" s="206">
        <f>BK210</f>
        <v>0</v>
      </c>
      <c r="K210" s="202"/>
      <c r="L210" s="207"/>
      <c r="M210" s="208"/>
      <c r="N210" s="209"/>
      <c r="O210" s="209"/>
      <c r="P210" s="210">
        <f>P211</f>
        <v>0</v>
      </c>
      <c r="Q210" s="209"/>
      <c r="R210" s="210">
        <f>R211</f>
        <v>0</v>
      </c>
      <c r="S210" s="209"/>
      <c r="T210" s="211">
        <f>T211</f>
        <v>0</v>
      </c>
      <c r="AR210" s="212" t="s">
        <v>183</v>
      </c>
      <c r="AT210" s="213" t="s">
        <v>75</v>
      </c>
      <c r="AU210" s="213" t="s">
        <v>76</v>
      </c>
      <c r="AY210" s="212" t="s">
        <v>118</v>
      </c>
      <c r="BK210" s="214">
        <f>BK211</f>
        <v>0</v>
      </c>
    </row>
    <row r="211" s="11" customFormat="1" ht="22.8" customHeight="1">
      <c r="B211" s="201"/>
      <c r="C211" s="202"/>
      <c r="D211" s="203" t="s">
        <v>75</v>
      </c>
      <c r="E211" s="215" t="s">
        <v>372</v>
      </c>
      <c r="F211" s="215" t="s">
        <v>373</v>
      </c>
      <c r="G211" s="202"/>
      <c r="H211" s="202"/>
      <c r="I211" s="205"/>
      <c r="J211" s="216">
        <f>BK211</f>
        <v>0</v>
      </c>
      <c r="K211" s="202"/>
      <c r="L211" s="207"/>
      <c r="M211" s="208"/>
      <c r="N211" s="209"/>
      <c r="O211" s="209"/>
      <c r="P211" s="210">
        <f>SUM(P212:P223)</f>
        <v>0</v>
      </c>
      <c r="Q211" s="209"/>
      <c r="R211" s="210">
        <f>SUM(R212:R223)</f>
        <v>0</v>
      </c>
      <c r="S211" s="209"/>
      <c r="T211" s="211">
        <f>SUM(T212:T223)</f>
        <v>0</v>
      </c>
      <c r="AR211" s="212" t="s">
        <v>183</v>
      </c>
      <c r="AT211" s="213" t="s">
        <v>75</v>
      </c>
      <c r="AU211" s="213" t="s">
        <v>81</v>
      </c>
      <c r="AY211" s="212" t="s">
        <v>118</v>
      </c>
      <c r="BK211" s="214">
        <f>SUM(BK212:BK223)</f>
        <v>0</v>
      </c>
    </row>
    <row r="212" s="1" customFormat="1" ht="60" customHeight="1">
      <c r="B212" s="37"/>
      <c r="C212" s="217" t="s">
        <v>374</v>
      </c>
      <c r="D212" s="217" t="s">
        <v>121</v>
      </c>
      <c r="E212" s="218" t="s">
        <v>375</v>
      </c>
      <c r="F212" s="219" t="s">
        <v>376</v>
      </c>
      <c r="G212" s="220" t="s">
        <v>377</v>
      </c>
      <c r="H212" s="221">
        <v>1</v>
      </c>
      <c r="I212" s="222"/>
      <c r="J212" s="223">
        <f>ROUND(I212*H212,2)</f>
        <v>0</v>
      </c>
      <c r="K212" s="219" t="s">
        <v>1</v>
      </c>
      <c r="L212" s="42"/>
      <c r="M212" s="224" t="s">
        <v>1</v>
      </c>
      <c r="N212" s="225" t="s">
        <v>41</v>
      </c>
      <c r="O212" s="85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AR212" s="228" t="s">
        <v>378</v>
      </c>
      <c r="AT212" s="228" t="s">
        <v>121</v>
      </c>
      <c r="AU212" s="228" t="s">
        <v>85</v>
      </c>
      <c r="AY212" s="16" t="s">
        <v>118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81</v>
      </c>
      <c r="BK212" s="229">
        <f>ROUND(I212*H212,2)</f>
        <v>0</v>
      </c>
      <c r="BL212" s="16" t="s">
        <v>378</v>
      </c>
      <c r="BM212" s="228" t="s">
        <v>379</v>
      </c>
    </row>
    <row r="213" s="1" customFormat="1" ht="60" customHeight="1">
      <c r="B213" s="37"/>
      <c r="C213" s="217" t="s">
        <v>380</v>
      </c>
      <c r="D213" s="217" t="s">
        <v>121</v>
      </c>
      <c r="E213" s="218" t="s">
        <v>381</v>
      </c>
      <c r="F213" s="219" t="s">
        <v>382</v>
      </c>
      <c r="G213" s="220" t="s">
        <v>377</v>
      </c>
      <c r="H213" s="221">
        <v>1</v>
      </c>
      <c r="I213" s="222"/>
      <c r="J213" s="223">
        <f>ROUND(I213*H213,2)</f>
        <v>0</v>
      </c>
      <c r="K213" s="219" t="s">
        <v>1</v>
      </c>
      <c r="L213" s="42"/>
      <c r="M213" s="224" t="s">
        <v>1</v>
      </c>
      <c r="N213" s="225" t="s">
        <v>41</v>
      </c>
      <c r="O213" s="85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AR213" s="228" t="s">
        <v>378</v>
      </c>
      <c r="AT213" s="228" t="s">
        <v>121</v>
      </c>
      <c r="AU213" s="228" t="s">
        <v>85</v>
      </c>
      <c r="AY213" s="16" t="s">
        <v>118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6" t="s">
        <v>81</v>
      </c>
      <c r="BK213" s="229">
        <f>ROUND(I213*H213,2)</f>
        <v>0</v>
      </c>
      <c r="BL213" s="16" t="s">
        <v>378</v>
      </c>
      <c r="BM213" s="228" t="s">
        <v>383</v>
      </c>
    </row>
    <row r="214" s="1" customFormat="1" ht="48" customHeight="1">
      <c r="B214" s="37"/>
      <c r="C214" s="217" t="s">
        <v>384</v>
      </c>
      <c r="D214" s="217" t="s">
        <v>121</v>
      </c>
      <c r="E214" s="218" t="s">
        <v>385</v>
      </c>
      <c r="F214" s="219" t="s">
        <v>386</v>
      </c>
      <c r="G214" s="220" t="s">
        <v>377</v>
      </c>
      <c r="H214" s="221">
        <v>1</v>
      </c>
      <c r="I214" s="222"/>
      <c r="J214" s="223">
        <f>ROUND(I214*H214,2)</f>
        <v>0</v>
      </c>
      <c r="K214" s="219" t="s">
        <v>1</v>
      </c>
      <c r="L214" s="42"/>
      <c r="M214" s="224" t="s">
        <v>1</v>
      </c>
      <c r="N214" s="225" t="s">
        <v>41</v>
      </c>
      <c r="O214" s="85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AR214" s="228" t="s">
        <v>378</v>
      </c>
      <c r="AT214" s="228" t="s">
        <v>121</v>
      </c>
      <c r="AU214" s="228" t="s">
        <v>85</v>
      </c>
      <c r="AY214" s="16" t="s">
        <v>118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81</v>
      </c>
      <c r="BK214" s="229">
        <f>ROUND(I214*H214,2)</f>
        <v>0</v>
      </c>
      <c r="BL214" s="16" t="s">
        <v>378</v>
      </c>
      <c r="BM214" s="228" t="s">
        <v>387</v>
      </c>
    </row>
    <row r="215" s="1" customFormat="1" ht="24" customHeight="1">
      <c r="B215" s="37"/>
      <c r="C215" s="217" t="s">
        <v>388</v>
      </c>
      <c r="D215" s="217" t="s">
        <v>121</v>
      </c>
      <c r="E215" s="218" t="s">
        <v>389</v>
      </c>
      <c r="F215" s="219" t="s">
        <v>390</v>
      </c>
      <c r="G215" s="220" t="s">
        <v>377</v>
      </c>
      <c r="H215" s="221">
        <v>1</v>
      </c>
      <c r="I215" s="222"/>
      <c r="J215" s="223">
        <f>ROUND(I215*H215,2)</f>
        <v>0</v>
      </c>
      <c r="K215" s="219" t="s">
        <v>1</v>
      </c>
      <c r="L215" s="42"/>
      <c r="M215" s="224" t="s">
        <v>1</v>
      </c>
      <c r="N215" s="225" t="s">
        <v>41</v>
      </c>
      <c r="O215" s="85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AR215" s="228" t="s">
        <v>378</v>
      </c>
      <c r="AT215" s="228" t="s">
        <v>121</v>
      </c>
      <c r="AU215" s="228" t="s">
        <v>85</v>
      </c>
      <c r="AY215" s="16" t="s">
        <v>118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6" t="s">
        <v>81</v>
      </c>
      <c r="BK215" s="229">
        <f>ROUND(I215*H215,2)</f>
        <v>0</v>
      </c>
      <c r="BL215" s="16" t="s">
        <v>378</v>
      </c>
      <c r="BM215" s="228" t="s">
        <v>391</v>
      </c>
    </row>
    <row r="216" s="1" customFormat="1" ht="24" customHeight="1">
      <c r="B216" s="37"/>
      <c r="C216" s="217" t="s">
        <v>392</v>
      </c>
      <c r="D216" s="217" t="s">
        <v>121</v>
      </c>
      <c r="E216" s="218" t="s">
        <v>393</v>
      </c>
      <c r="F216" s="219" t="s">
        <v>394</v>
      </c>
      <c r="G216" s="220" t="s">
        <v>377</v>
      </c>
      <c r="H216" s="221">
        <v>1</v>
      </c>
      <c r="I216" s="222"/>
      <c r="J216" s="223">
        <f>ROUND(I216*H216,2)</f>
        <v>0</v>
      </c>
      <c r="K216" s="219" t="s">
        <v>1</v>
      </c>
      <c r="L216" s="42"/>
      <c r="M216" s="224" t="s">
        <v>1</v>
      </c>
      <c r="N216" s="225" t="s">
        <v>41</v>
      </c>
      <c r="O216" s="85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AR216" s="228" t="s">
        <v>378</v>
      </c>
      <c r="AT216" s="228" t="s">
        <v>121</v>
      </c>
      <c r="AU216" s="228" t="s">
        <v>85</v>
      </c>
      <c r="AY216" s="16" t="s">
        <v>118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6" t="s">
        <v>81</v>
      </c>
      <c r="BK216" s="229">
        <f>ROUND(I216*H216,2)</f>
        <v>0</v>
      </c>
      <c r="BL216" s="16" t="s">
        <v>378</v>
      </c>
      <c r="BM216" s="228" t="s">
        <v>395</v>
      </c>
    </row>
    <row r="217" s="1" customFormat="1" ht="36" customHeight="1">
      <c r="B217" s="37"/>
      <c r="C217" s="217" t="s">
        <v>396</v>
      </c>
      <c r="D217" s="217" t="s">
        <v>121</v>
      </c>
      <c r="E217" s="218" t="s">
        <v>397</v>
      </c>
      <c r="F217" s="219" t="s">
        <v>398</v>
      </c>
      <c r="G217" s="220" t="s">
        <v>377</v>
      </c>
      <c r="H217" s="221">
        <v>1</v>
      </c>
      <c r="I217" s="222"/>
      <c r="J217" s="223">
        <f>ROUND(I217*H217,2)</f>
        <v>0</v>
      </c>
      <c r="K217" s="219" t="s">
        <v>1</v>
      </c>
      <c r="L217" s="42"/>
      <c r="M217" s="224" t="s">
        <v>1</v>
      </c>
      <c r="N217" s="225" t="s">
        <v>41</v>
      </c>
      <c r="O217" s="85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AR217" s="228" t="s">
        <v>378</v>
      </c>
      <c r="AT217" s="228" t="s">
        <v>121</v>
      </c>
      <c r="AU217" s="228" t="s">
        <v>85</v>
      </c>
      <c r="AY217" s="16" t="s">
        <v>118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6" t="s">
        <v>81</v>
      </c>
      <c r="BK217" s="229">
        <f>ROUND(I217*H217,2)</f>
        <v>0</v>
      </c>
      <c r="BL217" s="16" t="s">
        <v>378</v>
      </c>
      <c r="BM217" s="228" t="s">
        <v>399</v>
      </c>
    </row>
    <row r="218" s="1" customFormat="1" ht="36" customHeight="1">
      <c r="B218" s="37"/>
      <c r="C218" s="217" t="s">
        <v>400</v>
      </c>
      <c r="D218" s="217" t="s">
        <v>121</v>
      </c>
      <c r="E218" s="218" t="s">
        <v>401</v>
      </c>
      <c r="F218" s="219" t="s">
        <v>402</v>
      </c>
      <c r="G218" s="220" t="s">
        <v>377</v>
      </c>
      <c r="H218" s="221">
        <v>1</v>
      </c>
      <c r="I218" s="222"/>
      <c r="J218" s="223">
        <f>ROUND(I218*H218,2)</f>
        <v>0</v>
      </c>
      <c r="K218" s="219" t="s">
        <v>1</v>
      </c>
      <c r="L218" s="42"/>
      <c r="M218" s="224" t="s">
        <v>1</v>
      </c>
      <c r="N218" s="225" t="s">
        <v>41</v>
      </c>
      <c r="O218" s="85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AR218" s="228" t="s">
        <v>378</v>
      </c>
      <c r="AT218" s="228" t="s">
        <v>121</v>
      </c>
      <c r="AU218" s="228" t="s">
        <v>85</v>
      </c>
      <c r="AY218" s="16" t="s">
        <v>118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81</v>
      </c>
      <c r="BK218" s="229">
        <f>ROUND(I218*H218,2)</f>
        <v>0</v>
      </c>
      <c r="BL218" s="16" t="s">
        <v>378</v>
      </c>
      <c r="BM218" s="228" t="s">
        <v>403</v>
      </c>
    </row>
    <row r="219" s="1" customFormat="1" ht="36" customHeight="1">
      <c r="B219" s="37"/>
      <c r="C219" s="217" t="s">
        <v>404</v>
      </c>
      <c r="D219" s="217" t="s">
        <v>121</v>
      </c>
      <c r="E219" s="218" t="s">
        <v>405</v>
      </c>
      <c r="F219" s="219" t="s">
        <v>406</v>
      </c>
      <c r="G219" s="220" t="s">
        <v>377</v>
      </c>
      <c r="H219" s="221">
        <v>1</v>
      </c>
      <c r="I219" s="222"/>
      <c r="J219" s="223">
        <f>ROUND(I219*H219,2)</f>
        <v>0</v>
      </c>
      <c r="K219" s="219" t="s">
        <v>1</v>
      </c>
      <c r="L219" s="42"/>
      <c r="M219" s="224" t="s">
        <v>1</v>
      </c>
      <c r="N219" s="225" t="s">
        <v>41</v>
      </c>
      <c r="O219" s="85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AR219" s="228" t="s">
        <v>378</v>
      </c>
      <c r="AT219" s="228" t="s">
        <v>121</v>
      </c>
      <c r="AU219" s="228" t="s">
        <v>85</v>
      </c>
      <c r="AY219" s="16" t="s">
        <v>118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6" t="s">
        <v>81</v>
      </c>
      <c r="BK219" s="229">
        <f>ROUND(I219*H219,2)</f>
        <v>0</v>
      </c>
      <c r="BL219" s="16" t="s">
        <v>378</v>
      </c>
      <c r="BM219" s="228" t="s">
        <v>407</v>
      </c>
    </row>
    <row r="220" s="1" customFormat="1" ht="24" customHeight="1">
      <c r="B220" s="37"/>
      <c r="C220" s="217" t="s">
        <v>408</v>
      </c>
      <c r="D220" s="217" t="s">
        <v>121</v>
      </c>
      <c r="E220" s="218" t="s">
        <v>409</v>
      </c>
      <c r="F220" s="219" t="s">
        <v>410</v>
      </c>
      <c r="G220" s="220" t="s">
        <v>377</v>
      </c>
      <c r="H220" s="221">
        <v>1</v>
      </c>
      <c r="I220" s="222"/>
      <c r="J220" s="223">
        <f>ROUND(I220*H220,2)</f>
        <v>0</v>
      </c>
      <c r="K220" s="219" t="s">
        <v>1</v>
      </c>
      <c r="L220" s="42"/>
      <c r="M220" s="224" t="s">
        <v>1</v>
      </c>
      <c r="N220" s="225" t="s">
        <v>41</v>
      </c>
      <c r="O220" s="85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AR220" s="228" t="s">
        <v>378</v>
      </c>
      <c r="AT220" s="228" t="s">
        <v>121</v>
      </c>
      <c r="AU220" s="228" t="s">
        <v>85</v>
      </c>
      <c r="AY220" s="16" t="s">
        <v>118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6" t="s">
        <v>81</v>
      </c>
      <c r="BK220" s="229">
        <f>ROUND(I220*H220,2)</f>
        <v>0</v>
      </c>
      <c r="BL220" s="16" t="s">
        <v>378</v>
      </c>
      <c r="BM220" s="228" t="s">
        <v>411</v>
      </c>
    </row>
    <row r="221" s="1" customFormat="1" ht="48" customHeight="1">
      <c r="B221" s="37"/>
      <c r="C221" s="217" t="s">
        <v>412</v>
      </c>
      <c r="D221" s="217" t="s">
        <v>121</v>
      </c>
      <c r="E221" s="218" t="s">
        <v>413</v>
      </c>
      <c r="F221" s="219" t="s">
        <v>414</v>
      </c>
      <c r="G221" s="220" t="s">
        <v>377</v>
      </c>
      <c r="H221" s="221">
        <v>1</v>
      </c>
      <c r="I221" s="222"/>
      <c r="J221" s="223">
        <f>ROUND(I221*H221,2)</f>
        <v>0</v>
      </c>
      <c r="K221" s="219" t="s">
        <v>1</v>
      </c>
      <c r="L221" s="42"/>
      <c r="M221" s="224" t="s">
        <v>1</v>
      </c>
      <c r="N221" s="225" t="s">
        <v>41</v>
      </c>
      <c r="O221" s="85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AR221" s="228" t="s">
        <v>378</v>
      </c>
      <c r="AT221" s="228" t="s">
        <v>121</v>
      </c>
      <c r="AU221" s="228" t="s">
        <v>85</v>
      </c>
      <c r="AY221" s="16" t="s">
        <v>118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81</v>
      </c>
      <c r="BK221" s="229">
        <f>ROUND(I221*H221,2)</f>
        <v>0</v>
      </c>
      <c r="BL221" s="16" t="s">
        <v>378</v>
      </c>
      <c r="BM221" s="228" t="s">
        <v>415</v>
      </c>
    </row>
    <row r="222" s="1" customFormat="1" ht="36" customHeight="1">
      <c r="B222" s="37"/>
      <c r="C222" s="217" t="s">
        <v>416</v>
      </c>
      <c r="D222" s="217" t="s">
        <v>121</v>
      </c>
      <c r="E222" s="218" t="s">
        <v>417</v>
      </c>
      <c r="F222" s="219" t="s">
        <v>418</v>
      </c>
      <c r="G222" s="220" t="s">
        <v>377</v>
      </c>
      <c r="H222" s="221">
        <v>1</v>
      </c>
      <c r="I222" s="222"/>
      <c r="J222" s="223">
        <f>ROUND(I222*H222,2)</f>
        <v>0</v>
      </c>
      <c r="K222" s="219" t="s">
        <v>1</v>
      </c>
      <c r="L222" s="42"/>
      <c r="M222" s="224" t="s">
        <v>1</v>
      </c>
      <c r="N222" s="225" t="s">
        <v>41</v>
      </c>
      <c r="O222" s="85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AR222" s="228" t="s">
        <v>378</v>
      </c>
      <c r="AT222" s="228" t="s">
        <v>121</v>
      </c>
      <c r="AU222" s="228" t="s">
        <v>85</v>
      </c>
      <c r="AY222" s="16" t="s">
        <v>118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6" t="s">
        <v>81</v>
      </c>
      <c r="BK222" s="229">
        <f>ROUND(I222*H222,2)</f>
        <v>0</v>
      </c>
      <c r="BL222" s="16" t="s">
        <v>378</v>
      </c>
      <c r="BM222" s="228" t="s">
        <v>419</v>
      </c>
    </row>
    <row r="223" s="1" customFormat="1" ht="16.5" customHeight="1">
      <c r="B223" s="37"/>
      <c r="C223" s="217" t="s">
        <v>420</v>
      </c>
      <c r="D223" s="217" t="s">
        <v>121</v>
      </c>
      <c r="E223" s="218" t="s">
        <v>421</v>
      </c>
      <c r="F223" s="219" t="s">
        <v>422</v>
      </c>
      <c r="G223" s="220" t="s">
        <v>377</v>
      </c>
      <c r="H223" s="221">
        <v>1</v>
      </c>
      <c r="I223" s="222"/>
      <c r="J223" s="223">
        <f>ROUND(I223*H223,2)</f>
        <v>0</v>
      </c>
      <c r="K223" s="219" t="s">
        <v>1</v>
      </c>
      <c r="L223" s="42"/>
      <c r="M223" s="274" t="s">
        <v>1</v>
      </c>
      <c r="N223" s="275" t="s">
        <v>41</v>
      </c>
      <c r="O223" s="276"/>
      <c r="P223" s="277">
        <f>O223*H223</f>
        <v>0</v>
      </c>
      <c r="Q223" s="277">
        <v>0</v>
      </c>
      <c r="R223" s="277">
        <f>Q223*H223</f>
        <v>0</v>
      </c>
      <c r="S223" s="277">
        <v>0</v>
      </c>
      <c r="T223" s="278">
        <f>S223*H223</f>
        <v>0</v>
      </c>
      <c r="AR223" s="228" t="s">
        <v>378</v>
      </c>
      <c r="AT223" s="228" t="s">
        <v>121</v>
      </c>
      <c r="AU223" s="228" t="s">
        <v>85</v>
      </c>
      <c r="AY223" s="16" t="s">
        <v>118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6" t="s">
        <v>81</v>
      </c>
      <c r="BK223" s="229">
        <f>ROUND(I223*H223,2)</f>
        <v>0</v>
      </c>
      <c r="BL223" s="16" t="s">
        <v>378</v>
      </c>
      <c r="BM223" s="228" t="s">
        <v>423</v>
      </c>
    </row>
    <row r="224" s="1" customFormat="1" ht="6.96" customHeight="1">
      <c r="B224" s="60"/>
      <c r="C224" s="61"/>
      <c r="D224" s="61"/>
      <c r="E224" s="61"/>
      <c r="F224" s="61"/>
      <c r="G224" s="61"/>
      <c r="H224" s="61"/>
      <c r="I224" s="167"/>
      <c r="J224" s="61"/>
      <c r="K224" s="61"/>
      <c r="L224" s="42"/>
    </row>
  </sheetData>
  <sheetProtection sheet="1" autoFilter="0" formatColumns="0" formatRows="0" objects="1" scenarios="1" spinCount="100000" saltValue="s2FH6Qmx/bhlkXLW5wmYuAGtMqqA/kSTshKucQEns4dEKxY1EDX1FhVuHcbWaKwclNbBgZw1tY3p33ZDqnht5Q==" hashValue="PwNVMUEHe1PIHBIIXqK/p1ruJgPHrbQRT0XmpeHjowkzf1c/V+6ajOWUrexL9NLfxDV+FTXGQO3KxQkHxvjDJw==" algorithmName="SHA-512" password="CC35"/>
  <autoFilter ref="C120:K223"/>
  <mergeCells count="6">
    <mergeCell ref="E7:H7"/>
    <mergeCell ref="E16:H16"/>
    <mergeCell ref="E25:H25"/>
    <mergeCell ref="E85:H85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Pavel Matoušek</dc:creator>
  <cp:lastModifiedBy>Pavel Matoušek</cp:lastModifiedBy>
  <dcterms:created xsi:type="dcterms:W3CDTF">2020-01-30T07:19:09Z</dcterms:created>
  <dcterms:modified xsi:type="dcterms:W3CDTF">2020-01-30T07:19:11Z</dcterms:modified>
</cp:coreProperties>
</file>