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0129 - Zdokonalení bezb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'200129 - Zdokonalení bezb...'!$C$135:$K$392</definedName>
    <definedName name="_xlnm.Print_Area" localSheetId="1">'200129 - Zdokonalení bezb...'!$C$4:$J$76,'200129 - Zdokonalení bezb...'!$C$82:$J$119,'200129 - Zdokonalení bezb...'!$C$125:$K$392</definedName>
    <definedName name="_xlnm.Print_Titles" localSheetId="1">'200129 - Zdokonalení bezb...'!$135:$135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392"/>
  <c r="BH392"/>
  <c r="BG392"/>
  <c r="BF392"/>
  <c r="T392"/>
  <c r="R392"/>
  <c r="P392"/>
  <c r="BK392"/>
  <c r="J392"/>
  <c r="BE392"/>
  <c r="BI391"/>
  <c r="BH391"/>
  <c r="BG391"/>
  <c r="BF391"/>
  <c r="T391"/>
  <c r="T390"/>
  <c r="T389"/>
  <c r="R391"/>
  <c r="R390"/>
  <c r="R389"/>
  <c r="P391"/>
  <c r="P390"/>
  <c r="P389"/>
  <c r="BK391"/>
  <c r="BK390"/>
  <c r="J390"/>
  <c r="BK389"/>
  <c r="J389"/>
  <c r="J391"/>
  <c r="BE391"/>
  <c r="J118"/>
  <c r="J117"/>
  <c r="BI388"/>
  <c r="BH388"/>
  <c r="BG388"/>
  <c r="BF388"/>
  <c r="T388"/>
  <c r="R388"/>
  <c r="P388"/>
  <c r="BK388"/>
  <c r="J388"/>
  <c r="BE388"/>
  <c r="BI387"/>
  <c r="BH387"/>
  <c r="BG387"/>
  <c r="BF387"/>
  <c r="T387"/>
  <c r="T386"/>
  <c r="R387"/>
  <c r="R386"/>
  <c r="P387"/>
  <c r="P386"/>
  <c r="BK387"/>
  <c r="BK386"/>
  <c r="J386"/>
  <c r="J387"/>
  <c r="BE387"/>
  <c r="J116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80"/>
  <c r="BH380"/>
  <c r="BG380"/>
  <c r="BF380"/>
  <c r="T380"/>
  <c r="T379"/>
  <c r="T378"/>
  <c r="R380"/>
  <c r="R379"/>
  <c r="R378"/>
  <c r="P380"/>
  <c r="P379"/>
  <c r="P378"/>
  <c r="BK380"/>
  <c r="BK379"/>
  <c r="J379"/>
  <c r="BK378"/>
  <c r="J378"/>
  <c r="J380"/>
  <c r="BE380"/>
  <c r="J115"/>
  <c r="J114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3"/>
  <c r="BH373"/>
  <c r="BG373"/>
  <c r="BF373"/>
  <c r="T373"/>
  <c r="T372"/>
  <c r="R373"/>
  <c r="R372"/>
  <c r="P373"/>
  <c r="P372"/>
  <c r="BK373"/>
  <c r="BK372"/>
  <c r="J372"/>
  <c r="J373"/>
  <c r="BE373"/>
  <c r="J113"/>
  <c r="BI371"/>
  <c r="BH371"/>
  <c r="BG371"/>
  <c r="BF371"/>
  <c r="T371"/>
  <c r="R371"/>
  <c r="P371"/>
  <c r="BK371"/>
  <c r="J371"/>
  <c r="BE371"/>
  <c r="BI369"/>
  <c r="BH369"/>
  <c r="BG369"/>
  <c r="BF369"/>
  <c r="T369"/>
  <c r="T368"/>
  <c r="R369"/>
  <c r="R368"/>
  <c r="P369"/>
  <c r="P368"/>
  <c r="BK369"/>
  <c r="BK368"/>
  <c r="J368"/>
  <c r="J369"/>
  <c r="BE369"/>
  <c r="J112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T361"/>
  <c r="R362"/>
  <c r="R361"/>
  <c r="P362"/>
  <c r="P361"/>
  <c r="BK362"/>
  <c r="BK361"/>
  <c r="J361"/>
  <c r="J362"/>
  <c r="BE362"/>
  <c r="J111"/>
  <c r="BI359"/>
  <c r="BH359"/>
  <c r="BG359"/>
  <c r="BF359"/>
  <c r="T359"/>
  <c r="R359"/>
  <c r="P359"/>
  <c r="BK359"/>
  <c r="J359"/>
  <c r="BE359"/>
  <c r="BI357"/>
  <c r="BH357"/>
  <c r="BG357"/>
  <c r="BF357"/>
  <c r="T357"/>
  <c r="T356"/>
  <c r="R357"/>
  <c r="R356"/>
  <c r="P357"/>
  <c r="P356"/>
  <c r="BK357"/>
  <c r="BK356"/>
  <c r="J356"/>
  <c r="J357"/>
  <c r="BE357"/>
  <c r="J110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2"/>
  <c r="BH352"/>
  <c r="BG352"/>
  <c r="BF352"/>
  <c r="T352"/>
  <c r="T351"/>
  <c r="R352"/>
  <c r="R351"/>
  <c r="P352"/>
  <c r="P351"/>
  <c r="BK352"/>
  <c r="BK351"/>
  <c r="J351"/>
  <c r="J352"/>
  <c r="BE352"/>
  <c r="J109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5"/>
  <c r="BH345"/>
  <c r="BG345"/>
  <c r="BF345"/>
  <c r="T345"/>
  <c r="T344"/>
  <c r="R345"/>
  <c r="R344"/>
  <c r="P345"/>
  <c r="P344"/>
  <c r="BK345"/>
  <c r="BK344"/>
  <c r="J344"/>
  <c r="J345"/>
  <c r="BE345"/>
  <c r="J108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T324"/>
  <c r="R325"/>
  <c r="R324"/>
  <c r="P325"/>
  <c r="P324"/>
  <c r="BK325"/>
  <c r="BK324"/>
  <c r="J324"/>
  <c r="J325"/>
  <c r="BE325"/>
  <c r="J107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T310"/>
  <c r="T309"/>
  <c r="R311"/>
  <c r="R310"/>
  <c r="R309"/>
  <c r="P311"/>
  <c r="P310"/>
  <c r="P309"/>
  <c r="BK311"/>
  <c r="BK310"/>
  <c r="J310"/>
  <c r="BK309"/>
  <c r="J309"/>
  <c r="J311"/>
  <c r="BE311"/>
  <c r="J106"/>
  <c r="J105"/>
  <c r="BI308"/>
  <c r="BH308"/>
  <c r="BG308"/>
  <c r="BF308"/>
  <c r="T308"/>
  <c r="T307"/>
  <c r="R308"/>
  <c r="R307"/>
  <c r="P308"/>
  <c r="P307"/>
  <c r="BK308"/>
  <c r="BK307"/>
  <c r="J307"/>
  <c r="J308"/>
  <c r="BE308"/>
  <c r="J104"/>
  <c r="BI305"/>
  <c r="BH305"/>
  <c r="BG305"/>
  <c r="BF305"/>
  <c r="T305"/>
  <c r="R305"/>
  <c r="P305"/>
  <c r="BK305"/>
  <c r="J305"/>
  <c r="BE305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8"/>
  <c r="BH298"/>
  <c r="BG298"/>
  <c r="BF298"/>
  <c r="T298"/>
  <c r="T297"/>
  <c r="R298"/>
  <c r="R297"/>
  <c r="P298"/>
  <c r="P297"/>
  <c r="BK298"/>
  <c r="BK297"/>
  <c r="J297"/>
  <c r="J298"/>
  <c r="BE298"/>
  <c r="J103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3"/>
  <c r="BH273"/>
  <c r="BG273"/>
  <c r="BF273"/>
  <c r="T273"/>
  <c r="R273"/>
  <c r="P273"/>
  <c r="BK273"/>
  <c r="J273"/>
  <c r="BE273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5"/>
  <c r="BH265"/>
  <c r="BG265"/>
  <c r="BF265"/>
  <c r="T265"/>
  <c r="T264"/>
  <c r="R265"/>
  <c r="R264"/>
  <c r="P265"/>
  <c r="P264"/>
  <c r="BK265"/>
  <c r="BK264"/>
  <c r="J264"/>
  <c r="J265"/>
  <c r="BE265"/>
  <c r="J102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T241"/>
  <c r="R242"/>
  <c r="R241"/>
  <c r="P242"/>
  <c r="P241"/>
  <c r="BK242"/>
  <c r="BK241"/>
  <c r="J241"/>
  <c r="J242"/>
  <c r="BE242"/>
  <c r="J101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T233"/>
  <c r="R234"/>
  <c r="R233"/>
  <c r="P234"/>
  <c r="P233"/>
  <c r="BK234"/>
  <c r="BK233"/>
  <c r="J233"/>
  <c r="J234"/>
  <c r="BE234"/>
  <c r="J100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T225"/>
  <c r="R226"/>
  <c r="R225"/>
  <c r="P226"/>
  <c r="P225"/>
  <c r="BK226"/>
  <c r="BK225"/>
  <c r="J225"/>
  <c r="J226"/>
  <c r="BE226"/>
  <c r="J99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T186"/>
  <c r="R187"/>
  <c r="R186"/>
  <c r="P187"/>
  <c r="P186"/>
  <c r="BK187"/>
  <c r="BK186"/>
  <c r="J186"/>
  <c r="J187"/>
  <c r="BE187"/>
  <c r="J98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T164"/>
  <c r="R165"/>
  <c r="R164"/>
  <c r="P165"/>
  <c r="P164"/>
  <c r="BK165"/>
  <c r="BK164"/>
  <c r="J164"/>
  <c r="J165"/>
  <c r="BE165"/>
  <c r="J97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F35"/>
  <c i="1" r="BD95"/>
  <c i="2" r="BH139"/>
  <c r="F34"/>
  <c i="1" r="BC95"/>
  <c i="2" r="BG139"/>
  <c r="F33"/>
  <c i="1" r="BB95"/>
  <c i="2" r="BF139"/>
  <c r="J32"/>
  <c i="1" r="AW95"/>
  <c i="2" r="F32"/>
  <c i="1" r="BA95"/>
  <c i="2" r="T139"/>
  <c r="T138"/>
  <c r="T137"/>
  <c r="T136"/>
  <c r="R139"/>
  <c r="R138"/>
  <c r="R137"/>
  <c r="R136"/>
  <c r="P139"/>
  <c r="P138"/>
  <c r="P137"/>
  <c r="P136"/>
  <c i="1" r="AU95"/>
  <c i="2" r="BK139"/>
  <c r="BK138"/>
  <c r="J138"/>
  <c r="BK137"/>
  <c r="J137"/>
  <c r="BK136"/>
  <c r="J136"/>
  <c r="J94"/>
  <c r="J28"/>
  <c i="1" r="AG95"/>
  <c i="2" r="J139"/>
  <c r="BE139"/>
  <c r="J31"/>
  <c i="1" r="AV95"/>
  <c i="2" r="F31"/>
  <c i="1" r="AZ95"/>
  <c i="2" r="J96"/>
  <c r="J95"/>
  <c r="J133"/>
  <c r="F132"/>
  <c r="F130"/>
  <c r="E128"/>
  <c r="J90"/>
  <c r="F89"/>
  <c r="F87"/>
  <c r="E85"/>
  <c r="J37"/>
  <c r="J19"/>
  <c r="E19"/>
  <c r="J132"/>
  <c r="J89"/>
  <c r="J18"/>
  <c r="J16"/>
  <c r="E16"/>
  <c r="F133"/>
  <c r="F90"/>
  <c r="J15"/>
  <c r="J10"/>
  <c r="J130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<sst xmlns="http://schemas.openxmlformats.org/spreadsheetml/2006/main">
  <si>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</si>
  <si>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</si>
  <si>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</si>
  <si>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</si>
  <si>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</si>
  <si>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{9ef30355-cbb9-49ec-8d97-286c770e5389}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</si>
  <si>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</si>
  <si>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</si>
  <si>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</si>
  <si>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</si>
  <si>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</si>
  <si>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</si>
  <si>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</si>
  <si>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</si>
  <si>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200129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</si>
  <si>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</si>
  <si>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</si>
  <si>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Zdokonalení bezbariérovosti školy fomou výtahu na ZŠ Komenského v Horažďovicích</t>
  </si>
  <si>
    <t>KSO:</t>
  </si>
  <si>
    <t>CC-CZ:</t>
  </si>
  <si>
    <t>Místo:</t>
  </si>
  <si>
    <t>Horažďovice</t>
  </si>
  <si>
    <t>Datum:</t>
  </si>
  <si>
    <t>29. 1. 2020</t>
  </si>
  <si>
    <t>Zadavatel:</t>
  </si>
  <si>
    <t>IČ:</t>
  </si>
  <si>
    <t>město Horažďovice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</si>
  <si>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</si>
  <si>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</si>
  <si>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</si>
  <si>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</si>
  <si>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</si>
  <si>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</si>
  <si>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</si>
  <si>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Pavel Matoušek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</si>
  <si>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</si>
  <si>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</si>
  <si>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</si>
  <si>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</si>
  <si>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</si>
  <si>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</si>
  <si>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</si>
  <si>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</si>
  <si>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</si>
  <si>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</si>
  <si>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</si>
  <si>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</si>
  <si>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</si>
  <si>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</si>
  <si>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</si>
  <si>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</si>
  <si>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</si>
  <si>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</si>
  <si>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</si>
  <si>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</si>
  <si>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</si>
  <si>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</si>
  <si>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</si>
  <si>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</si>
  <si>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</si>
  <si>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</si>
  <si>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</si>
  <si>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</si>
  <si>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</si>
  <si>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</si>
  <si>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</si>
  <si>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</si>
  <si>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</si>
  <si>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</si>
  <si>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</si>
  <si>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</si>
  <si>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</si>
  <si>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</si>
  <si>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</si>
  <si>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</si>
  <si>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</si>
  <si>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</si>
  <si>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</si>
  <si>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</si>
  <si>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</si>
  <si>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</si>
  <si>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</si>
  <si>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</si>
  <si>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OBRUB</t>
  </si>
  <si>
    <t>20,42</t>
  </si>
  <si>
    <t>2</t>
  </si>
  <si>
    <t>PLVYK</t>
  </si>
  <si>
    <t>9,76</t>
  </si>
  <si>
    <t>KRYCÍ LIST SOUPISU PRACÍ</t>
  </si>
  <si>
    <t>IZV</t>
  </si>
  <si>
    <t>IZS</t>
  </si>
  <si>
    <t>19,57</t>
  </si>
  <si>
    <t>PLBEDJ</t>
  </si>
  <si>
    <t>7,526</t>
  </si>
  <si>
    <t>PLDL</t>
  </si>
  <si>
    <t>52,965</t>
  </si>
  <si>
    <t>SUT</t>
  </si>
  <si>
    <t>10,45</t>
  </si>
  <si>
    <t>LES</t>
  </si>
  <si>
    <t>130,95</t>
  </si>
  <si>
    <t>LESP</t>
  </si>
  <si>
    <t>38,285</t>
  </si>
  <si>
    <t>PLBEDOBSTE</t>
  </si>
  <si>
    <t>165,12</t>
  </si>
  <si>
    <t>PLBEDJSTE</t>
  </si>
  <si>
    <t>22,83</t>
  </si>
  <si>
    <t>FAS</t>
  </si>
  <si>
    <t>128,05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</si>
  <si>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</si>
  <si>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</si>
  <si>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</si>
  <si>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</si>
  <si>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</si>
  <si>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</si>
  <si>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</si>
  <si>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</si>
  <si>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</si>
  <si>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</si>
  <si>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</si>
  <si>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</si>
  <si>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</si>
  <si>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</si>
  <si>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</si>
  <si>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</si>
  <si>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</si>
  <si>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</si>
  <si>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</si>
  <si>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733 - Ústřední vytápění - rozvodné potrubí</t>
  </si>
  <si>
    <t xml:space="preserve">    735 - Ústřední vytápění - otopná tělesa</t>
  </si>
  <si>
    <t xml:space="preserve">    764 - Konstrukce klempířské</t>
  </si>
  <si>
    <t xml:space="preserve">    766 - Konstrukce truhlářské</t>
  </si>
  <si>
    <t xml:space="preserve">    767 - Konstrukce zámečnické</t>
  </si>
  <si>
    <t>M - Práce a dodávky M</t>
  </si>
  <si>
    <t xml:space="preserve">    21-M - Elektromontáže</t>
  </si>
  <si>
    <t xml:space="preserve">    58-M - Revize vyhrazených technických zařízení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</si>
  <si>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</si>
  <si>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</si>
  <si>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</si>
  <si>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</si>
  <si>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</si>
  <si>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</si>
  <si>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</si>
  <si>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</si>
  <si>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</si>
  <si>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</si>
  <si>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</si>
  <si>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</si>
  <si>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</si>
  <si>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</si>
  <si>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</si>
  <si>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</si>
  <si>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</si>
  <si>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</si>
  <si>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</si>
  <si>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</si>
  <si>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113107012</t>
  </si>
  <si>
    <t>Odstranění podkladů nebo krytů při překopech inženýrských sítí s přemístěním hmot na skládku ve vzdálenosti do 3 m nebo s naložením na dopravní prostředek ručně z kameniva těženého, o tl. vrstvy přes 100 do 200 mm</t>
  </si>
  <si>
    <t>m2</t>
  </si>
  <si>
    <t>CS ÚRS 2019 01</t>
  </si>
  <si>
    <t>4</t>
  </si>
  <si>
    <t>1109220157</t>
  </si>
  <si>
    <t>VV</t>
  </si>
  <si>
    <t>OBRUB*0,3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</si>
  <si>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</si>
  <si>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</si>
  <si>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1193266078</t>
  </si>
  <si>
    <t>(6,66+0,5)*(9,16+0,5*2)+(2,2*0,5*2)*2,55</t>
  </si>
  <si>
    <t>5</t>
  </si>
  <si>
    <t>131301101</t>
  </si>
  <si>
    <t>Hloubení nezapažených jam a zářezů s urovnáním dna do předepsaného profilu a spádu v hornině tř. 4 do 100 m3</t>
  </si>
  <si>
    <t>m3</t>
  </si>
  <si>
    <t>-458305106</t>
  </si>
  <si>
    <t>(2,55+0,5)*(2,2+0,5*2)</t>
  </si>
  <si>
    <t>PLVYK*1,56</t>
  </si>
  <si>
    <t>6</t>
  </si>
  <si>
    <t>131301109</t>
  </si>
  <si>
    <t>Hloubení nezapažených jam a zářezů s urovnáním dna do předepsaného profilu a spádu Příplatek k cenám za lepivost horniny tř. 4</t>
  </si>
  <si>
    <t>-496542943</t>
  </si>
  <si>
    <t>PLVYK/2</t>
  </si>
  <si>
    <t>25</t>
  </si>
  <si>
    <t>132312101</t>
  </si>
  <si>
    <t xml:space="preserve">Hloubení zapažených i nezapažených rýh šířky do 600 mm ručním nebo pneumatickým nářadím  s urovnáním dna do předepsaného profilu a spádu v horninách tř. 4 soudržných</t>
  </si>
  <si>
    <t>-2095826646</t>
  </si>
  <si>
    <t>"Přepojení kanalizace"(2,55+1,0+0,8*3)*0,5*0,9</t>
  </si>
  <si>
    <t>24</t>
  </si>
  <si>
    <t>130001101</t>
  </si>
  <si>
    <t xml:space="preserve">Příplatek k cenám hloubených vykopávek za ztížení vykopávky  v blízkosti podzemního vedení nebo výbušnin pro jakoukoliv třídu horniny</t>
  </si>
  <si>
    <t>1633351080</t>
  </si>
  <si>
    <t>35</t>
  </si>
  <si>
    <t>162501102</t>
  </si>
  <si>
    <t xml:space="preserve">Vodorovné přemístění výkopku nebo sypaniny po suchu  na obvyklém dopravním prostředku, bez naložení výkopku, avšak se složením bez rozhrnutí z horniny tř. 1 až 4 na vzdálenost přes 2 500 do 3 000 m</t>
  </si>
  <si>
    <t>-982743952</t>
  </si>
  <si>
    <t>6,126*0,3+78,356*0,12</t>
  </si>
  <si>
    <t>33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</si>
  <si>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</si>
  <si>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</si>
  <si>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31618113</t>
  </si>
  <si>
    <t>15,226+2,678-0,993</t>
  </si>
  <si>
    <t>34</t>
  </si>
  <si>
    <t>162701109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</si>
  <si>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</si>
  <si>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-1653083523</t>
  </si>
  <si>
    <t>16,911*7</t>
  </si>
  <si>
    <t>118,377*7 'Přepočtené koeficientem množství</t>
  </si>
  <si>
    <t>22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</si>
  <si>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</si>
  <si>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</si>
  <si>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-1190209003</t>
  </si>
  <si>
    <t>(2,55*2+2,2)*1,36*0,1</t>
  </si>
  <si>
    <t>23</t>
  </si>
  <si>
    <t>M</t>
  </si>
  <si>
    <t>58343930</t>
  </si>
  <si>
    <t>kamenivo drcené hrubé frakce 16-32</t>
  </si>
  <si>
    <t>t</t>
  </si>
  <si>
    <t>8</t>
  </si>
  <si>
    <t>-1549608893</t>
  </si>
  <si>
    <t>0,993*2 'Přepočtené koeficientem množství</t>
  </si>
  <si>
    <t>32</t>
  </si>
  <si>
    <t>175111109</t>
  </si>
  <si>
    <t>Obsypání potrubí ručně sypaninou z vhodných hornin tř. 1 až 4 nebo materiálem připraveným podél výkopu ve vzdálenosti do 3 m od jeho kraje, pro jakoukoliv hloubku výkopu a míru zhutnění Příplatek k ceně za prohození sypaniny sítem</t>
  </si>
  <si>
    <t>-195944749</t>
  </si>
  <si>
    <t>(2,55+1,0+0,8*3)*0,4*0,3</t>
  </si>
  <si>
    <t>Zakládání</t>
  </si>
  <si>
    <t>271532212</t>
  </si>
  <si>
    <t>Podsyp pod základové konstrukce se zhutněním a urovnáním povrchu z kameniva hrubého, frakce 16 - 32 mm</t>
  </si>
  <si>
    <t>1550429731</t>
  </si>
  <si>
    <t>PLVYK*0,05</t>
  </si>
  <si>
    <t>9</t>
  </si>
  <si>
    <t>272313711</t>
  </si>
  <si>
    <t>Základy z betonu prostého klenby z betonu kamenem neprokládaného tř. C 20/25</t>
  </si>
  <si>
    <t>1417093993</t>
  </si>
  <si>
    <t>PLVYK*0,15</t>
  </si>
  <si>
    <t>273321511</t>
  </si>
  <si>
    <t>Základy z betonu železového (bez výztuže) desky z betonu bez zvláštních nároků na prostředí tř. C 25/30</t>
  </si>
  <si>
    <t>276302063</t>
  </si>
  <si>
    <t>2,55*2,2*0,3+((2,55+0,5)*2+2,2*0,5)*0,3</t>
  </si>
  <si>
    <t>19</t>
  </si>
  <si>
    <t>279321347</t>
  </si>
  <si>
    <t xml:space="preserve">Základové zdi z betonu železového (bez výztuže)  bez zvláštních nároků na prostředí tř. C 25/30</t>
  </si>
  <si>
    <t>249042830</t>
  </si>
  <si>
    <t>7,526*0,3</t>
  </si>
  <si>
    <t>17</t>
  </si>
  <si>
    <t>279351311</t>
  </si>
  <si>
    <t>Bednění základových zdí rovné jednostranné zřízení</t>
  </si>
  <si>
    <t>2067867480</t>
  </si>
  <si>
    <t>"spodní stavba"(1,95*2+1,6*2)*1,06</t>
  </si>
  <si>
    <t>Mezisoučet</t>
  </si>
  <si>
    <t>3</t>
  </si>
  <si>
    <t>18</t>
  </si>
  <si>
    <t>279351312</t>
  </si>
  <si>
    <t>Bednění základových zdí rovné jednostranné odstranění</t>
  </si>
  <si>
    <t>-313171650</t>
  </si>
  <si>
    <t>R2-0001</t>
  </si>
  <si>
    <t>Příplatekl zabednění pro pohledový beton</t>
  </si>
  <si>
    <t>1269782687</t>
  </si>
  <si>
    <t>20</t>
  </si>
  <si>
    <t>273361221</t>
  </si>
  <si>
    <t>Výztuž základů desek z betonářské oceli 10 216 (E)</t>
  </si>
  <si>
    <t>-288599715</t>
  </si>
  <si>
    <t>"Z - 8ks/m2, dl. 0,4"PLBEDJ*8*0,4*0,186/1000</t>
  </si>
  <si>
    <t>65</t>
  </si>
  <si>
    <t>273361821</t>
  </si>
  <si>
    <t>Výztuž základů desek z betonářské oceli 10 505 (R) nebo BSt 500</t>
  </si>
  <si>
    <t>2025515046</t>
  </si>
  <si>
    <t>"R12"(2,0*25+(2,55+2,2)*8)*2,46/1000</t>
  </si>
  <si>
    <t>66</t>
  </si>
  <si>
    <t>273362021</t>
  </si>
  <si>
    <t>Výztuž základů desek ze svařovaných sítí z drátů typu KARI</t>
  </si>
  <si>
    <t>-1643230758</t>
  </si>
  <si>
    <t>"KARI10/100/100"(PLBEDJ*2*1,2+2,55*2,2*2)*12,35/1000</t>
  </si>
  <si>
    <t>Svislé a kompletní konstrukce</t>
  </si>
  <si>
    <t>51</t>
  </si>
  <si>
    <t>310238211</t>
  </si>
  <si>
    <t xml:space="preserve">Zazdívka otvorů ve zdivu nadzákladovém cihlami pálenými  plochy přes 0,25 m2 do 1 m2 na maltu vápenocementovou</t>
  </si>
  <si>
    <t>903268628</t>
  </si>
  <si>
    <t>1,5*(3,1-2,3)*0,8*3</t>
  </si>
  <si>
    <t>67</t>
  </si>
  <si>
    <t>311321814</t>
  </si>
  <si>
    <t>Nadzákladové zdi z betonu železového (bez výztuže) nosné pohledového (v přírodní barvě drtí a přísad) tř. C 25/30</t>
  </si>
  <si>
    <t>-884699594</t>
  </si>
  <si>
    <t>(2,55*2+1,6*2)*0,3*(13,96-1,06)-0,9*2,0*0,3*4</t>
  </si>
  <si>
    <t>73</t>
  </si>
  <si>
    <t>311353111</t>
  </si>
  <si>
    <t>Bednění šachet oboustranné za každou stranu zřízení</t>
  </si>
  <si>
    <t>1825938576</t>
  </si>
  <si>
    <t>(2,55*2+2,2+1,95*2+1,6)*(13,96-1,06)</t>
  </si>
  <si>
    <t>74</t>
  </si>
  <si>
    <t>311353112</t>
  </si>
  <si>
    <t>Bednění šachet oboustranné za každou stranu odstranění</t>
  </si>
  <si>
    <t>1720563325</t>
  </si>
  <si>
    <t>75</t>
  </si>
  <si>
    <t>311353211</t>
  </si>
  <si>
    <t>Bednění šachet jednostranné zřízení</t>
  </si>
  <si>
    <t>2046968667</t>
  </si>
  <si>
    <t>1,6*(13,96-1,06)+(2,55*2+2,2)*0,3</t>
  </si>
  <si>
    <t>76</t>
  </si>
  <si>
    <t>311353212</t>
  </si>
  <si>
    <t>Bednění šachet jednostranné odstranění</t>
  </si>
  <si>
    <t>1868925439</t>
  </si>
  <si>
    <t>77</t>
  </si>
  <si>
    <t>311353911</t>
  </si>
  <si>
    <t>Bednění šachet Příplatek k cenám za pohledový beton</t>
  </si>
  <si>
    <t>-413769427</t>
  </si>
  <si>
    <t>PLBEDOBSTE+PLBEDJSTE</t>
  </si>
  <si>
    <t>78</t>
  </si>
  <si>
    <t>311361221</t>
  </si>
  <si>
    <t>Výztuž nadzákladových zdí nosných svislých nebo odkloněných od svislice, rovných nebo oblých z betonářské oceli 10 216 (E)</t>
  </si>
  <si>
    <t>1416954160</t>
  </si>
  <si>
    <t>"Z - 8ks/m2, dl. 0,4"(PLBEDOBSTE/2+PLBEDJSTE)*8*0,4*0,186/1000</t>
  </si>
  <si>
    <t>79</t>
  </si>
  <si>
    <t>311361821</t>
  </si>
  <si>
    <t>Výztuž nadzákladových zdí nosných svislých nebo odkloněných od svislice, rovných nebo oblých z betonářské oceli 10 505 (R) nebo BSt 500</t>
  </si>
  <si>
    <t>-1161965366</t>
  </si>
  <si>
    <t>"R12"(13,96*25+(2,55*2+2,2*2)*4+1,5*3*4)*2,46/1000</t>
  </si>
  <si>
    <t>80</t>
  </si>
  <si>
    <t>311362021</t>
  </si>
  <si>
    <t>Výztuž nadzákladových zdí nosných svislých nebo odkloněných od svislice, rovných nebo oblých ze svařovaných sítí z drátů typu KARI</t>
  </si>
  <si>
    <t>1270640409</t>
  </si>
  <si>
    <t>"KARI10/100/100"(PLBEDOBSTE+PLBEDJSTE*2)*1,1*12,35/1000</t>
  </si>
  <si>
    <t>91</t>
  </si>
  <si>
    <t>313234311</t>
  </si>
  <si>
    <t xml:space="preserve">Kotvení lícovaného zdiva konzolovými kotvami v ploše do pórobetonu a betonu - přikotvení přístavby do věnců </t>
  </si>
  <si>
    <t>m</t>
  </si>
  <si>
    <t>-1234169246</t>
  </si>
  <si>
    <t>0,5*4*3</t>
  </si>
  <si>
    <t>49</t>
  </si>
  <si>
    <t>317234410</t>
  </si>
  <si>
    <t xml:space="preserve">Vyzdívka mezi nosníky cihlami pálenými  na maltu cementovou</t>
  </si>
  <si>
    <t>-1757650982</t>
  </si>
  <si>
    <t>2,9*0,8*0,2*3</t>
  </si>
  <si>
    <t>47</t>
  </si>
  <si>
    <t>317944321</t>
  </si>
  <si>
    <t xml:space="preserve">Válcované nosníky dodatečně osazované do připravených otvorů  bez zazdění hlav do č. 12</t>
  </si>
  <si>
    <t>2138383000</t>
  </si>
  <si>
    <t>1,9*4*3*11,1/1000</t>
  </si>
  <si>
    <t>48</t>
  </si>
  <si>
    <t>319201321</t>
  </si>
  <si>
    <t xml:space="preserve">Vyrovnání nerovného povrchu vnitřního i vnějšího zdiva  bez odsekání vadných cihel, maltou (s dodáním hmot) tl. do 30 mm</t>
  </si>
  <si>
    <t>753239499</t>
  </si>
  <si>
    <t>0,8*2,3*3</t>
  </si>
  <si>
    <t>50</t>
  </si>
  <si>
    <t>346244381</t>
  </si>
  <si>
    <t xml:space="preserve">Plentování ocelových válcovaných nosníků jednostranné cihlami  na maltu, výška stojiny do 200 mm</t>
  </si>
  <si>
    <t>-1568471303</t>
  </si>
  <si>
    <t>2,9*0,2*2*3</t>
  </si>
  <si>
    <t>12</t>
  </si>
  <si>
    <t>346244811</t>
  </si>
  <si>
    <t xml:space="preserve">Přizdívky izolační a ochranné z cihel pálených  na maltu MC-10 včetně vytvoření požlábku v ohybu izolace vodorovné na svislou, se zatřenou cementovou omítkou z malty min. MC 10 tl. 20 mm pod izolaci z cihel plných dl. 290 mm, P 10 až P 20 tl. 65 mm</t>
  </si>
  <si>
    <t>1065922192</t>
  </si>
  <si>
    <t>(2,55*2+2,2*2)*1,36</t>
  </si>
  <si>
    <t>46</t>
  </si>
  <si>
    <t>349231821</t>
  </si>
  <si>
    <t xml:space="preserve">Přizdívka z cihel ostění s ozubem  ve vybouraných otvorech, s vysekáním kapes pro zavázaní přes 150 do 300 mm</t>
  </si>
  <si>
    <t>1398187413</t>
  </si>
  <si>
    <t>130</t>
  </si>
  <si>
    <t>R3-0001</t>
  </si>
  <si>
    <t>Příplatek za vytvoření větracího otvoru 200/200 ve stěně</t>
  </si>
  <si>
    <t>kus</t>
  </si>
  <si>
    <t>-1325281433</t>
  </si>
  <si>
    <t>131</t>
  </si>
  <si>
    <t>R3-0002</t>
  </si>
  <si>
    <t>Jeřáb pro montáž bednění</t>
  </si>
  <si>
    <t>-2010725169</t>
  </si>
  <si>
    <t>Vodorovné konstrukce</t>
  </si>
  <si>
    <t>62</t>
  </si>
  <si>
    <t>411321414</t>
  </si>
  <si>
    <t xml:space="preserve">Stropy z betonu železového (bez výztuže)  stropů deskových, plochých střech, desek balkonových, desek hřibových stropů včetně hlavic hřibových sloupů tř. C 25/30</t>
  </si>
  <si>
    <t>765893584</t>
  </si>
  <si>
    <t>2,55*2,2*0,3</t>
  </si>
  <si>
    <t>63</t>
  </si>
  <si>
    <t>411351021</t>
  </si>
  <si>
    <t>Bednění stropních konstrukcí - bez podpěrné konstrukce desek tloušťky stropní desky přes 25 do 50 cm zřízení</t>
  </si>
  <si>
    <t>-827495818</t>
  </si>
  <si>
    <t>1,95*1,6</t>
  </si>
  <si>
    <t>64</t>
  </si>
  <si>
    <t>411351022</t>
  </si>
  <si>
    <t>Bednění stropních konstrukcí - bez podpěrné konstrukce desek tloušťky stropní desky přes 25 do 50 cm odstranění</t>
  </si>
  <si>
    <t>-1296387793</t>
  </si>
  <si>
    <t>90</t>
  </si>
  <si>
    <t>R4-0001</t>
  </si>
  <si>
    <t>Příplatek za vytvoření pultového 1% spádu</t>
  </si>
  <si>
    <t>1457850391</t>
  </si>
  <si>
    <t>2,55*2,2</t>
  </si>
  <si>
    <t>Komunikace pozemní</t>
  </si>
  <si>
    <t>31</t>
  </si>
  <si>
    <t>566901121</t>
  </si>
  <si>
    <t>Vyspravení podkladu po překopech inženýrských sítí plochy do 15 m2 s rozprostřením a zhutněním štěrkopískem tl. 100 mm</t>
  </si>
  <si>
    <t>-1120216055</t>
  </si>
  <si>
    <t>(6,6*2+3,5*2+2,55*2)*0,2+(2,55+1,0+0,8*3)*0,5</t>
  </si>
  <si>
    <t>29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</si>
  <si>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</si>
  <si>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</si>
  <si>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1089770503</t>
  </si>
  <si>
    <t>6,66*(3,5*2+1)-0,15*2,1</t>
  </si>
  <si>
    <t>30</t>
  </si>
  <si>
    <t>RM5-0001</t>
  </si>
  <si>
    <t>Dlažba se vsakem tl. 80 mm</t>
  </si>
  <si>
    <t>-666783310</t>
  </si>
  <si>
    <t>PLDL*1,05</t>
  </si>
  <si>
    <t>132</t>
  </si>
  <si>
    <t>R5-00001</t>
  </si>
  <si>
    <t>Příplatek za vytvoření znaku "invalida" z dlažby antracit</t>
  </si>
  <si>
    <t>605243443</t>
  </si>
  <si>
    <t>Úpravy povrchů, podlahy a osazování výplní</t>
  </si>
  <si>
    <t>103</t>
  </si>
  <si>
    <t>612325121</t>
  </si>
  <si>
    <t>Vápenocementová omítka rýh štuková ve stěnách, šířky rýhy do 150 mm</t>
  </si>
  <si>
    <t>-1164828790</t>
  </si>
  <si>
    <t>20,2*0,07+10,1*0,2</t>
  </si>
  <si>
    <t>113</t>
  </si>
  <si>
    <t>621211021</t>
  </si>
  <si>
    <t xml:space="preserve">Montáž kontaktního zateplení  z polystyrenových desek nebo z kombinovaných desek na vnější podhledy, tloušťky desek přes 80 do 120 mm</t>
  </si>
  <si>
    <t>550558734</t>
  </si>
  <si>
    <t>LES-0,9-2,0</t>
  </si>
  <si>
    <t>114</t>
  </si>
  <si>
    <t>28375950</t>
  </si>
  <si>
    <t>deska EPS 100 fasádní λ=0,037 tl 100mm</t>
  </si>
  <si>
    <t>-929171027</t>
  </si>
  <si>
    <t>128,05*1,02 'Přepočtené koeficientem množství</t>
  </si>
  <si>
    <t>119</t>
  </si>
  <si>
    <t>621211031</t>
  </si>
  <si>
    <t xml:space="preserve">Montáž kontaktního zateplení  z polystyrenových desek nebo z kombinovaných desek na vnější podhledy, tloušťky desek přes 120 do 160 mm</t>
  </si>
  <si>
    <t>766673610</t>
  </si>
  <si>
    <t>(2,55+0,1)*(2,2+0,1*2)</t>
  </si>
  <si>
    <t>118</t>
  </si>
  <si>
    <t>ISV.8591057302787</t>
  </si>
  <si>
    <t>EPS PERIMETR 140mm, λD = 0,034 (W·m-1·K-1),1250 x 600 x 140 mm, izolační desky s minimální nasákavostí pro konstrukce v přímém styku s vlhkostí a vysokým zatížením, např. základových desek apod.</t>
  </si>
  <si>
    <t>-1514883851</t>
  </si>
  <si>
    <t>(2,55+0,1)*(2,2+0,1*2)*1,1</t>
  </si>
  <si>
    <t>6,996*1,1 'Přepočtené koeficientem množství</t>
  </si>
  <si>
    <t>116</t>
  </si>
  <si>
    <t>622212001</t>
  </si>
  <si>
    <t>Montáž kontaktního zateplení vnějšího ostění, nadpraží nebo parapetu z polystyrenových desek hloubky špalet do 200 mm, tloušťky desek do 40 mm</t>
  </si>
  <si>
    <t>2112058781</t>
  </si>
  <si>
    <t>2,0*2+0,9*2</t>
  </si>
  <si>
    <t>117</t>
  </si>
  <si>
    <t>ISV.8591057518768</t>
  </si>
  <si>
    <t>EPS PERIMETR 40mm, λD = 0,034 (W·m-1·K-1),1250 x 600 x 40 mm, izolační desky s minimální nasákavostí pro konstrukce v přímém styku s vlhkostí a vysokým zatížením, např. základových desek apod.</t>
  </si>
  <si>
    <t>1179108985</t>
  </si>
  <si>
    <t>1,276*1,1 'Přepočtené koeficientem množství</t>
  </si>
  <si>
    <t>115</t>
  </si>
  <si>
    <t>622531011</t>
  </si>
  <si>
    <t xml:space="preserve">Omítka tenkovrstvá silikonová vnějších ploch  probarvená, včetně penetrace podkladu zrnitá, tloušťky 1,5 mm stěn</t>
  </si>
  <si>
    <t>2008265514</t>
  </si>
  <si>
    <t>120</t>
  </si>
  <si>
    <t>622531021</t>
  </si>
  <si>
    <t xml:space="preserve">Omítka tenkovrstvá silikonová vnějších ploch  probarvená, včetně penetrace podkladu zrnitá, tloušťky 2,0 mm stěn</t>
  </si>
  <si>
    <t>-274016057</t>
  </si>
  <si>
    <t>52</t>
  </si>
  <si>
    <t>631311115</t>
  </si>
  <si>
    <t xml:space="preserve">Mazanina z betonu  prostého bez zvýšených nároků na prostředí tl. přes 50 do 80 mm tř. C 20/25</t>
  </si>
  <si>
    <t>-290854495</t>
  </si>
  <si>
    <t>(1,5*0,8*3+0,9*0,3*4)*0,08</t>
  </si>
  <si>
    <t>Ostatní konstrukce a práce, bourání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</si>
  <si>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</si>
  <si>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</si>
  <si>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-379864791</t>
  </si>
  <si>
    <t>"obruby"6,66*2+3,5*2+0,1</t>
  </si>
  <si>
    <t>59217018</t>
  </si>
  <si>
    <t>obrubník betonový chodníkový 1000x80x200mm</t>
  </si>
  <si>
    <t>-1713200294</t>
  </si>
  <si>
    <t>53</t>
  </si>
  <si>
    <t>941111122</t>
  </si>
  <si>
    <t xml:space="preserve">Montáž lešení řadového trubkového lehkého pracovního s podlahami  s provozním zatížením tř. 3 do 200 kg/m2 šířky tř. W09 přes 0,9 do 1,2 m, výšky přes 10 do 25 m</t>
  </si>
  <si>
    <t>-1820414703</t>
  </si>
  <si>
    <t>(2,55*2+2,2+1,2*2)*13,5</t>
  </si>
  <si>
    <t>54</t>
  </si>
  <si>
    <t>941111222</t>
  </si>
  <si>
    <t xml:space="preserve">Montáž lešení řadového trubkového lehkého pracovního s podlahami  s provozním zatížením tř. 3 do 200 kg/m2 Příplatek za první a každý další den použití lešení k ceně -1122</t>
  </si>
  <si>
    <t>205597038</t>
  </si>
  <si>
    <t>LES*45</t>
  </si>
  <si>
    <t>55</t>
  </si>
  <si>
    <t>941111822</t>
  </si>
  <si>
    <t xml:space="preserve">Demontáž lešení řadového trubkového lehkého pracovního s podlahami  s provozním zatížením tř. 3 do 200 kg/m2 šířky tř. W09 přes 0,9 do 1,2 m, výšky přes 10 do 25 m</t>
  </si>
  <si>
    <t>-839169710</t>
  </si>
  <si>
    <t>56</t>
  </si>
  <si>
    <t>943211112</t>
  </si>
  <si>
    <t xml:space="preserve">Montáž lešení prostorového rámového lehkého pracovního s podlahami  s provozním zatížením tř. 3 do 200 kg/m2, výšky přes 10 do 25 m</t>
  </si>
  <si>
    <t>336144297</t>
  </si>
  <si>
    <t>1,9*1,55*13</t>
  </si>
  <si>
    <t>58</t>
  </si>
  <si>
    <t>943211212</t>
  </si>
  <si>
    <t xml:space="preserve">Montáž lešení prostorového rámového lehkého pracovního s podlahami  Příplatek za první a každý další den použití lešení k ceně -1112</t>
  </si>
  <si>
    <t>1660631340</t>
  </si>
  <si>
    <t>LESP*35</t>
  </si>
  <si>
    <t>57</t>
  </si>
  <si>
    <t>943211811</t>
  </si>
  <si>
    <t xml:space="preserve">Demontáž lešení prostorového rámového lehkého pracovního s podlahami  s provozním zatížením tř. 3 do 200 kg/m2, výšky do 10 m</t>
  </si>
  <si>
    <t>835368798</t>
  </si>
  <si>
    <t>36</t>
  </si>
  <si>
    <t>961022311</t>
  </si>
  <si>
    <t xml:space="preserve">Bourání základů ze zdiva kamenného nebo smíšeného  smíšeného</t>
  </si>
  <si>
    <t>1239687517</t>
  </si>
  <si>
    <t>2,2*(1,56-0,5)*0,15</t>
  </si>
  <si>
    <t>45</t>
  </si>
  <si>
    <t>962032231</t>
  </si>
  <si>
    <t xml:space="preserve">Bourání zdiva nadzákladového z cihel nebo tvárnic  z cihel pálených nebo vápenopískových, na maltu vápennou nebo vápenocementovou, objemu přes 1 m3</t>
  </si>
  <si>
    <t>199362872</t>
  </si>
  <si>
    <t>"nadprazi"0,7*(0,8-0,3)*0,2*2*3</t>
  </si>
  <si>
    <t>"osteni"0,3*0,8*2,3*3</t>
  </si>
  <si>
    <t>"parapet"1,5*0,6*(0,9+0,1)*3</t>
  </si>
  <si>
    <t>102</t>
  </si>
  <si>
    <t>974031132</t>
  </si>
  <si>
    <t xml:space="preserve">Vysekání rýh ve zdivu cihelném na maltu vápennou nebo vápenocementovou  do hl. 50 mm a šířky do 70 mm</t>
  </si>
  <si>
    <t>-218286249</t>
  </si>
  <si>
    <t>"EI"15,2+2,5+2,5</t>
  </si>
  <si>
    <t>101</t>
  </si>
  <si>
    <t>974031155</t>
  </si>
  <si>
    <t xml:space="preserve">Vysekání rýh ve zdivu cihelném na maltu vápennou nebo vápenocementovou  do hl. 100 mm a šířky do 200 mm</t>
  </si>
  <si>
    <t>-1265221136</t>
  </si>
  <si>
    <t>"UT"10,1</t>
  </si>
  <si>
    <t>44</t>
  </si>
  <si>
    <t>974031165</t>
  </si>
  <si>
    <t xml:space="preserve">Vysekání rýh ve zdivu cihelném na maltu vápennou nebo vápenocementovou  do hl. 150 mm a šířky do 200 mm</t>
  </si>
  <si>
    <t>-2104577174</t>
  </si>
  <si>
    <t>"preklady"0,7*2*2*3</t>
  </si>
  <si>
    <t>99</t>
  </si>
  <si>
    <t>977151113</t>
  </si>
  <si>
    <t>Jádrové vrty diamantovými korunkami do stavebních materiálů (železobetonu, betonu, cihel, obkladů, dlažeb, kamene) průměru přes 40 do 50 mm</t>
  </si>
  <si>
    <t>-1259150091</t>
  </si>
  <si>
    <t>0,4*2</t>
  </si>
  <si>
    <t>997</t>
  </si>
  <si>
    <t>Přesun sutě</t>
  </si>
  <si>
    <t>37</t>
  </si>
  <si>
    <t>997013111</t>
  </si>
  <si>
    <t xml:space="preserve">Vnitrostaveništní doprava suti a vybouraných hmot  vodorovně do 50 m svisle s použitím mechanizace pro budovy a haly výšky do 6 m</t>
  </si>
  <si>
    <t>274912077</t>
  </si>
  <si>
    <t>26,392-1,838-14,104</t>
  </si>
  <si>
    <t>39</t>
  </si>
  <si>
    <t>997013501</t>
  </si>
  <si>
    <t xml:space="preserve">Odvoz suti a vybouraných hmot na skládku nebo meziskládku  se složením, na vzdálenost do 1 km</t>
  </si>
  <si>
    <t>-961266332</t>
  </si>
  <si>
    <t>40</t>
  </si>
  <si>
    <t>997013509</t>
  </si>
  <si>
    <t xml:space="preserve">Odvoz suti a vybouraných hmot na skládku nebo meziskládku  se složením, na vzdálenost Příplatek k ceně za každý další i započatý 1 km přes 1 km</t>
  </si>
  <si>
    <t>-1235255158</t>
  </si>
  <si>
    <t>10,45*17 'Přepočtené koeficientem množství</t>
  </si>
  <si>
    <t>41</t>
  </si>
  <si>
    <t>997223855</t>
  </si>
  <si>
    <t>Poplatek za uložení stavebního odpadu na skládce (skládkovné) zeminy a kameniva zatříděného do Katalogu odpadů pod kódem 170 504</t>
  </si>
  <si>
    <t>-1240257299</t>
  </si>
  <si>
    <t>998</t>
  </si>
  <si>
    <t>Přesun hmot</t>
  </si>
  <si>
    <t>59</t>
  </si>
  <si>
    <t>998011003</t>
  </si>
  <si>
    <t xml:space="preserve">Přesun hmot pro budovy občanské výstavby, bydlení, výrobu a služby  s nosnou svislou konstrukcí zděnou z cihel, tvárnic nebo kamene vodorovná dopravní vzdálenost do 100 m pro budovy výšky přes 12 do 24 m</t>
  </si>
  <si>
    <t>1069562782</t>
  </si>
  <si>
    <t>PSV</t>
  </si>
  <si>
    <t>Práce a dodávky PSV</t>
  </si>
  <si>
    <t>711</t>
  </si>
  <si>
    <t>Izolace proti vodě, vlhkosti a plynům</t>
  </si>
  <si>
    <t>139</t>
  </si>
  <si>
    <t>711161112</t>
  </si>
  <si>
    <t>Izolace proti zemní vlhkosti a beztlakové vodě nopovými fóliemi na ploše vodorovné V vrstva ochranná, odvětrávací a drenážní výška nopku 8,0 mm, tl. fólie do 0,6 mm</t>
  </si>
  <si>
    <t>16</t>
  </si>
  <si>
    <t>-1765098984</t>
  </si>
  <si>
    <t>(2,55*2+2,2*2)*(0,2+1,36+0,5)</t>
  </si>
  <si>
    <t>140</t>
  </si>
  <si>
    <t>69311081</t>
  </si>
  <si>
    <t>geotextilie netkaná separační, ochranná, filtrační, drenážní PES 300g/m2</t>
  </si>
  <si>
    <t>-1156658052</t>
  </si>
  <si>
    <t>10</t>
  </si>
  <si>
    <t>711471053</t>
  </si>
  <si>
    <t xml:space="preserve">Provedení izolace proti povrchové a podpovrchové tlakové vodě termoplasty  na ploše vodorovné V folií z nízkolehčeného PE položenou volně</t>
  </si>
  <si>
    <t>772425947</t>
  </si>
  <si>
    <t>13</t>
  </si>
  <si>
    <t>711472053</t>
  </si>
  <si>
    <t xml:space="preserve">Provedení izolace proti povrchové a podpovrchové tlakové vodě termoplasty  na ploše svislé S folií z nízkolehčeného PE položenou volně</t>
  </si>
  <si>
    <t>1448723824</t>
  </si>
  <si>
    <t>11</t>
  </si>
  <si>
    <t>FTR.31102239</t>
  </si>
  <si>
    <t>fólie hydroizolační nevyztužená, tl. 1,5 mm, šířka 1300 mm, RAL 8025</t>
  </si>
  <si>
    <t>1104984205</t>
  </si>
  <si>
    <t>(IZS+IZV)*1,15</t>
  </si>
  <si>
    <t>133</t>
  </si>
  <si>
    <t>998711102</t>
  </si>
  <si>
    <t xml:space="preserve">Přesun hmot pro izolace proti vodě, vlhkosti a plynům  stanovený z hmotnosti přesunovaného materiálu vodorovná dopravní vzdálenost do 50 m v objektech výšky přes 6 do 12 m</t>
  </si>
  <si>
    <t>677931576</t>
  </si>
  <si>
    <t>712</t>
  </si>
  <si>
    <t>Povlakové krytiny</t>
  </si>
  <si>
    <t>84</t>
  </si>
  <si>
    <t>712363402</t>
  </si>
  <si>
    <t>Provedení povlakové krytiny střech plochých do 10° s mechanicky kotvenou izolací včetně položení fólie a horkovzdušného svaření tl. tepelné izolace do 100 mm budovy výšky do 18 m, kotvené do betonu nebo pórobetonu okraj</t>
  </si>
  <si>
    <t>1605547122</t>
  </si>
  <si>
    <t>2,55*(2,2+0,2)</t>
  </si>
  <si>
    <t>82</t>
  </si>
  <si>
    <t>28322000</t>
  </si>
  <si>
    <t>fólie hydroizolační střešní mPVC mechanicky kotvená tl 2,0mm šedá</t>
  </si>
  <si>
    <t>-976522475</t>
  </si>
  <si>
    <t>6,12*1,15 'Přepočtené koeficientem množství</t>
  </si>
  <si>
    <t>83</t>
  </si>
  <si>
    <t>712363003</t>
  </si>
  <si>
    <t xml:space="preserve">Provedení povlakové krytiny střech plochých do 10° fólií  termoplastickou mPVC (měkčené PVC) vytvoření spoje dvou pásů fólií horkovzdušným navařením</t>
  </si>
  <si>
    <t>2074438147</t>
  </si>
  <si>
    <t>85</t>
  </si>
  <si>
    <t>712363673</t>
  </si>
  <si>
    <t>Provedení povlakové krytiny střech plochých do 10° s mechanicky kotvenou izolací ostatní práce mechanické kotvení plechových lišt do rš 200 mm do podkladu z betonu</t>
  </si>
  <si>
    <t>393833469</t>
  </si>
  <si>
    <t>5,61+2,22+2,22+2,86</t>
  </si>
  <si>
    <t>125</t>
  </si>
  <si>
    <t>55344002</t>
  </si>
  <si>
    <t>okapnice široká z poplastovaného plechu délky 2000 mm, rozvinuté šířky 200 mm</t>
  </si>
  <si>
    <t>-646374447</t>
  </si>
  <si>
    <t>87</t>
  </si>
  <si>
    <t>55344007</t>
  </si>
  <si>
    <t>závětrná lišta z poplastovaného plechu délky 2000 mm, rozvinuté šířky 250 mm</t>
  </si>
  <si>
    <t>1256980883</t>
  </si>
  <si>
    <t>2,65+2,2+0,1*2</t>
  </si>
  <si>
    <t>5,05*1,1 'Přepočtené koeficientem množství</t>
  </si>
  <si>
    <t>88</t>
  </si>
  <si>
    <t>55344006</t>
  </si>
  <si>
    <t>lišta koutová vnitřní z poplastovaného plechu délky 2000 mm, rozvinuté šířky 100 mm</t>
  </si>
  <si>
    <t>-1129692317</t>
  </si>
  <si>
    <t>2,2+0,1*2</t>
  </si>
  <si>
    <t>2,4*1,1 'Přepočtené koeficientem množství</t>
  </si>
  <si>
    <t>89</t>
  </si>
  <si>
    <t>55344004</t>
  </si>
  <si>
    <t>lišta stěnová vyhnutá z poplastované plechu délky 2000 mm, rozvinuté šířky 70 mm</t>
  </si>
  <si>
    <t>-1880500203</t>
  </si>
  <si>
    <t>2,2+0,1*2+0,2*2</t>
  </si>
  <si>
    <t>2,8*1,1 'Přepočtené koeficientem množství</t>
  </si>
  <si>
    <t>126</t>
  </si>
  <si>
    <t>55344480</t>
  </si>
  <si>
    <t>plech podkladní pozinkovaný tl 0,80 mm, délky 2000 mm, rozvinuté šířky 250 mm, a=28,b=222</t>
  </si>
  <si>
    <t>547499038</t>
  </si>
  <si>
    <t>134</t>
  </si>
  <si>
    <t>998712103</t>
  </si>
  <si>
    <t>Přesun hmot pro povlakové krytiny stanovený z hmotnosti přesunovaného materiálu vodorovná dopravní vzdálenost do 50 m v objektech výšky přes 12 do 24 m</t>
  </si>
  <si>
    <t>-1521028310</t>
  </si>
  <si>
    <t>721</t>
  </si>
  <si>
    <t>Zdravotechnika - vnitřní kanalizace</t>
  </si>
  <si>
    <t>26</t>
  </si>
  <si>
    <t>721171916</t>
  </si>
  <si>
    <t xml:space="preserve">Opravy odpadního potrubí plastového  propojení dosavadního potrubí DN 125</t>
  </si>
  <si>
    <t>-303294985</t>
  </si>
  <si>
    <t>27</t>
  </si>
  <si>
    <t>721173402.OSM</t>
  </si>
  <si>
    <t>Potrubí kanalizační KG-Systém SN 4 svodné DN 125</t>
  </si>
  <si>
    <t>-1006035314</t>
  </si>
  <si>
    <t>0,8*3</t>
  </si>
  <si>
    <t>28</t>
  </si>
  <si>
    <t>721173403.OSM</t>
  </si>
  <si>
    <t>Potrubí kanalizační KG-Systém SN 4 svodné DN 160</t>
  </si>
  <si>
    <t>-1209390974</t>
  </si>
  <si>
    <t>2,55+1,0</t>
  </si>
  <si>
    <t>135</t>
  </si>
  <si>
    <t>721290822</t>
  </si>
  <si>
    <t xml:space="preserve">Vnitrostaveništní přemístění vybouraných (demontovaných) hmot  vnitřní kanalizace vodorovně do 100 m v objektech výšky přes 6 do 12 m</t>
  </si>
  <si>
    <t>-1764881687</t>
  </si>
  <si>
    <t>733</t>
  </si>
  <si>
    <t>Ústřední vytápění - rozvodné potrubí</t>
  </si>
  <si>
    <t>96</t>
  </si>
  <si>
    <t>733120815</t>
  </si>
  <si>
    <t xml:space="preserve">Demontáž potrubí z trubek ocelových hladkých  Ø do 38</t>
  </si>
  <si>
    <t>-353142589</t>
  </si>
  <si>
    <t>3,1+4,4+2,6</t>
  </si>
  <si>
    <t>98</t>
  </si>
  <si>
    <t>733223107</t>
  </si>
  <si>
    <t>Potrubí z trubek měděných tvrdých spojovaných měkkým pájením Ø 42/1,5</t>
  </si>
  <si>
    <t>1357008441</t>
  </si>
  <si>
    <t>136</t>
  </si>
  <si>
    <t>998733103</t>
  </si>
  <si>
    <t xml:space="preserve">Přesun hmot pro rozvody potrubí  stanovený z hmotnosti přesunovaného materiálu vodorovná dopravní vzdálenost do 50 m v objektech výšky přes 12 do 24 m</t>
  </si>
  <si>
    <t>1168150298</t>
  </si>
  <si>
    <t>735</t>
  </si>
  <si>
    <t>Ústřední vytápění - otopná tělesa</t>
  </si>
  <si>
    <t>95</t>
  </si>
  <si>
    <t>735111810</t>
  </si>
  <si>
    <t xml:space="preserve">Demontáž otopných těles litinových  článkových</t>
  </si>
  <si>
    <t>1290767176</t>
  </si>
  <si>
    <t>0,8*1,2*3</t>
  </si>
  <si>
    <t>97</t>
  </si>
  <si>
    <t>735494811</t>
  </si>
  <si>
    <t xml:space="preserve">Vypuštění vody z otopných soustav  bez kotlů, ohříváků, zásobníků a nádrží</t>
  </si>
  <si>
    <t>867386603</t>
  </si>
  <si>
    <t>0,8*1,2*3*9</t>
  </si>
  <si>
    <t>764</t>
  </si>
  <si>
    <t>Konstrukce klempířské</t>
  </si>
  <si>
    <t>124</t>
  </si>
  <si>
    <t>764001901</t>
  </si>
  <si>
    <t>Napojení na stávající klempířské konstrukce délky spoje do 0,5 m</t>
  </si>
  <si>
    <t>-712469598</t>
  </si>
  <si>
    <t>121</t>
  </si>
  <si>
    <t>764531403</t>
  </si>
  <si>
    <t>Žlab podokapní z měděného plechu včetně háků a čel půlkruhový rš 250 mm</t>
  </si>
  <si>
    <t>-561509902</t>
  </si>
  <si>
    <t>122</t>
  </si>
  <si>
    <t>764531443</t>
  </si>
  <si>
    <t>Žlab podokapní z měděného plechu včetně háků a čel kotlík oválný (trychtýřový), rš žlabu/průměr svodu 250/80 mm</t>
  </si>
  <si>
    <t>1057266532</t>
  </si>
  <si>
    <t>123</t>
  </si>
  <si>
    <t>764538421</t>
  </si>
  <si>
    <t>Svod z měděného plechu včetně objímek, kolen a odskoků kruhový, průměru 80 mm</t>
  </si>
  <si>
    <t>-432441072</t>
  </si>
  <si>
    <t>137</t>
  </si>
  <si>
    <t>998764103</t>
  </si>
  <si>
    <t>Přesun hmot pro konstrukce klempířské stanovený z hmotnosti přesunovaného materiálu vodorovná dopravní vzdálenost do 50 m v objektech výšky přes 12 do 24 m</t>
  </si>
  <si>
    <t>-1731154701</t>
  </si>
  <si>
    <t>127</t>
  </si>
  <si>
    <t>R764-0001</t>
  </si>
  <si>
    <t xml:space="preserve">Přeložení stávajícího PZn svodu </t>
  </si>
  <si>
    <t>-48830077</t>
  </si>
  <si>
    <t>766</t>
  </si>
  <si>
    <t>Konstrukce truhlářské</t>
  </si>
  <si>
    <t>43</t>
  </si>
  <si>
    <t>766622813</t>
  </si>
  <si>
    <t>Demontáž okenních konstrukcí k opětovnému použití rámu jednoduchých dřevěných, plochy otvoru přes 2 do 4 m2</t>
  </si>
  <si>
    <t>1315622547</t>
  </si>
  <si>
    <t>0,9*2,2*3</t>
  </si>
  <si>
    <t>42</t>
  </si>
  <si>
    <t>766622861</t>
  </si>
  <si>
    <t>Demontáž okenních konstrukcí k opětovnému použití vyvěšení křídel dřevěných nebo plastových okenních, plochy otvoru do 1,5 m2</t>
  </si>
  <si>
    <t>1404214079</t>
  </si>
  <si>
    <t>767</t>
  </si>
  <si>
    <t>Konstrukce zámečnické</t>
  </si>
  <si>
    <t>128</t>
  </si>
  <si>
    <t>767810112</t>
  </si>
  <si>
    <t xml:space="preserve">Montáž větracích mřížek ocelových  čtyřhranných, průřezu přes 0,01 do 0,04 m2</t>
  </si>
  <si>
    <t>1853198608</t>
  </si>
  <si>
    <t>129</t>
  </si>
  <si>
    <t>R767-0002</t>
  </si>
  <si>
    <t>D větrací mřížky se síťkou a dešťovou žaluzií a okapničkou nerezová</t>
  </si>
  <si>
    <t>-1016454187</t>
  </si>
  <si>
    <t>92</t>
  </si>
  <si>
    <t>767995111</t>
  </si>
  <si>
    <t xml:space="preserve">Montáž ostatních atypických zámečnických konstrukcí  hmotnosti do 5 kg</t>
  </si>
  <si>
    <t>kg</t>
  </si>
  <si>
    <t>1105162880</t>
  </si>
  <si>
    <t>138</t>
  </si>
  <si>
    <t>998767103</t>
  </si>
  <si>
    <t xml:space="preserve">Přesun hmot pro zámečnické konstrukce  stanovený z hmotnosti přesunovaného materiálu vodorovná dopravní vzdálenost do 50 m v objektech výšky přes 12 do 24 m</t>
  </si>
  <si>
    <t>1991075303</t>
  </si>
  <si>
    <t>94</t>
  </si>
  <si>
    <t>R767-0001</t>
  </si>
  <si>
    <t>Kompletní D+M výtahu vč. dílenské dokumentace, 9 osob, nosnost 675 kg, prostorová efektivita (trakční nosné prostředky umožňující menší průměr trakčního kotouče (až 85 mm) a motoru přímo v šachtě, ovládací jednotka v rámu šachteních dveří), dveře EW 15 DP1. Klec a a šachetní dveře v mat nerezovém provedení, pdl: guma zrnitá antracit, LED osvětelní, GSM přenos.</t>
  </si>
  <si>
    <t>-817521838</t>
  </si>
  <si>
    <t>Práce a dodávky M</t>
  </si>
  <si>
    <t>21-M</t>
  </si>
  <si>
    <t>Elektromontáže</t>
  </si>
  <si>
    <t>106</t>
  </si>
  <si>
    <t>210813065</t>
  </si>
  <si>
    <t>Montáž izolovaných kabelů měděných do 1 kV bez ukončení plných a kulatých (CYKY, CHKE-R,...) uložených pevně počtu a průřezu žil 5x10 až 16 mm2</t>
  </si>
  <si>
    <t>-1126511544</t>
  </si>
  <si>
    <t>108</t>
  </si>
  <si>
    <t>34111076</t>
  </si>
  <si>
    <t>kabel silový s Cu jádrem 1 kV 4x10mm2</t>
  </si>
  <si>
    <t>-1761098665</t>
  </si>
  <si>
    <t>19,304347826087*1,15 'Přepočtené koeficientem množství</t>
  </si>
  <si>
    <t>109</t>
  </si>
  <si>
    <t>34140846</t>
  </si>
  <si>
    <t>vodič izolovaný s Cu jádrem 10mm2</t>
  </si>
  <si>
    <t>-1841841230</t>
  </si>
  <si>
    <t>105</t>
  </si>
  <si>
    <t>R21M-0001</t>
  </si>
  <si>
    <t xml:space="preserve">Úprava stávajícího hlavního  rozvaděče - doplnění o nový jistič max 63 A vč. materiálu</t>
  </si>
  <si>
    <t>421886861</t>
  </si>
  <si>
    <t>58-M</t>
  </si>
  <si>
    <t>Revize vyhrazených technických zařízení</t>
  </si>
  <si>
    <t>111</t>
  </si>
  <si>
    <t>R58M-0001</t>
  </si>
  <si>
    <t>Výchozí revize nového elektrického zařízení</t>
  </si>
  <si>
    <t>1230646446</t>
  </si>
  <si>
    <t>112</t>
  </si>
  <si>
    <t>R58M-0002</t>
  </si>
  <si>
    <t>Revizi ITI</t>
  </si>
  <si>
    <t>1538321252</t>
  </si>
  <si>
    <t>VRN</t>
  </si>
  <si>
    <t>Vedlejší rozpočtové náklady</t>
  </si>
  <si>
    <t>VRN9</t>
  </si>
  <si>
    <t>Ostatní náklady</t>
  </si>
  <si>
    <t>141</t>
  </si>
  <si>
    <t>094103100</t>
  </si>
  <si>
    <t>VN - 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</si>
  <si>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ks</t>
  </si>
  <si>
    <t>1024</t>
  </si>
  <si>
    <t>1034984945</t>
  </si>
  <si>
    <t>142</t>
  </si>
  <si>
    <t>094103155</t>
  </si>
  <si>
    <t>ON - Pořízení kompletní dokladové části stavby dle podmínek smlouvy o dílo (zejména kontroly, zkoušky, revize, atesty, prohlášení atd. )</t>
  </si>
  <si>
    <t>1951519625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</si>
</sst>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51</v>
      </c>
      <c r="AI60" s="39"/>
      <c r="AJ60" s="39"/>
      <c r="AK60" s="39"/>
      <c r="AL60" s="39"/>
      <c r="AM60" s="58" t="s">
        <v>52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53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54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51</v>
      </c>
      <c r="AI75" s="39"/>
      <c r="AJ75" s="39"/>
      <c r="AK75" s="39"/>
      <c r="AL75" s="39"/>
      <c r="AM75" s="58" t="s">
        <v>52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200129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Zdokonalení bezbariérovosti školy fomou výtahu na ZŠ Komenského v Horažďovicích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>Horažďovice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72" t="str">
        <f>IF(AN8= "","",AN8)</f>
        <v>29. 1. 2020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15" customHeight="1"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město Horažďovice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73" t="str">
        <f>IF(E17="","",E17)</f>
        <v xml:space="preserve"> </v>
      </c>
      <c r="AN89" s="64"/>
      <c r="AO89" s="64"/>
      <c r="AP89" s="64"/>
      <c r="AQ89" s="37"/>
      <c r="AR89" s="41"/>
      <c r="AS89" s="74" t="s">
        <v>56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15" customHeight="1"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73" t="str">
        <f>IF(E20="","",E20)</f>
        <v>Pavel Matoušek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57</v>
      </c>
      <c r="D92" s="87"/>
      <c r="E92" s="87"/>
      <c r="F92" s="87"/>
      <c r="G92" s="87"/>
      <c r="H92" s="88"/>
      <c r="I92" s="89" t="s">
        <v>58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59</v>
      </c>
      <c r="AH92" s="87"/>
      <c r="AI92" s="87"/>
      <c r="AJ92" s="87"/>
      <c r="AK92" s="87"/>
      <c r="AL92" s="87"/>
      <c r="AM92" s="87"/>
      <c r="AN92" s="89" t="s">
        <v>60</v>
      </c>
      <c r="AO92" s="87"/>
      <c r="AP92" s="91"/>
      <c r="AQ92" s="92" t="s">
        <v>61</v>
      </c>
      <c r="AR92" s="41"/>
      <c r="AS92" s="93" t="s">
        <v>62</v>
      </c>
      <c r="AT92" s="94" t="s">
        <v>63</v>
      </c>
      <c r="AU92" s="94" t="s">
        <v>64</v>
      </c>
      <c r="AV92" s="94" t="s">
        <v>65</v>
      </c>
      <c r="AW92" s="94" t="s">
        <v>66</v>
      </c>
      <c r="AX92" s="94" t="s">
        <v>67</v>
      </c>
      <c r="AY92" s="94" t="s">
        <v>68</v>
      </c>
      <c r="AZ92" s="94" t="s">
        <v>69</v>
      </c>
      <c r="BA92" s="94" t="s">
        <v>70</v>
      </c>
      <c r="BB92" s="94" t="s">
        <v>71</v>
      </c>
      <c r="BC92" s="94" t="s">
        <v>72</v>
      </c>
      <c r="BD92" s="95" t="s">
        <v>73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74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ROUND(AG95,2)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ROUND(AS95,2)</f>
        <v>0</v>
      </c>
      <c r="AT94" s="107">
        <f>ROUND(SUM(AV94:AW94),2)</f>
        <v>0</v>
      </c>
      <c r="AU94" s="108">
        <f>ROUND(AU95,5)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ROUND(AZ95,2)</f>
        <v>0</v>
      </c>
      <c r="BA94" s="107">
        <f>ROUND(BA95,2)</f>
        <v>0</v>
      </c>
      <c r="BB94" s="107">
        <f>ROUND(BB95,2)</f>
        <v>0</v>
      </c>
      <c r="BC94" s="107">
        <f>ROUND(BC95,2)</f>
        <v>0</v>
      </c>
      <c r="BD94" s="109">
        <f>ROUND(BD95,2)</f>
        <v>0</v>
      </c>
      <c r="BS94" s="110" t="s">
        <v>75</v>
      </c>
      <c r="BT94" s="110" t="s">
        <v>76</v>
      </c>
      <c r="BV94" s="110" t="s">
        <v>77</v>
      </c>
      <c r="BW94" s="110" t="s">
        <v>5</v>
      </c>
      <c r="BX94" s="110" t="s">
        <v>78</v>
      </c>
      <c r="CL94" s="110" t="s">
        <v>1</v>
      </c>
    </row>
    <row r="95" s="6" customFormat="1" ht="40.5" customHeight="1">
      <c r="A95" s="111" t="s">
        <v>79</v>
      </c>
      <c r="B95" s="112"/>
      <c r="C95" s="113"/>
      <c r="D95" s="114" t="s">
        <v>14</v>
      </c>
      <c r="E95" s="114"/>
      <c r="F95" s="114"/>
      <c r="G95" s="114"/>
      <c r="H95" s="114"/>
      <c r="I95" s="115"/>
      <c r="J95" s="114" t="s">
        <v>17</v>
      </c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6">
        <f>'200129 - Zdokonalení bezb...'!J28</f>
        <v>0</v>
      </c>
      <c r="AH95" s="115"/>
      <c r="AI95" s="115"/>
      <c r="AJ95" s="115"/>
      <c r="AK95" s="115"/>
      <c r="AL95" s="115"/>
      <c r="AM95" s="115"/>
      <c r="AN95" s="116">
        <f>SUM(AG95,AT95)</f>
        <v>0</v>
      </c>
      <c r="AO95" s="115"/>
      <c r="AP95" s="115"/>
      <c r="AQ95" s="117" t="s">
        <v>80</v>
      </c>
      <c r="AR95" s="118"/>
      <c r="AS95" s="119">
        <v>0</v>
      </c>
      <c r="AT95" s="120">
        <f>ROUND(SUM(AV95:AW95),2)</f>
        <v>0</v>
      </c>
      <c r="AU95" s="121">
        <f>'200129 - Zdokonalení bezb...'!P136</f>
        <v>0</v>
      </c>
      <c r="AV95" s="120">
        <f>'200129 - Zdokonalení bezb...'!J31</f>
        <v>0</v>
      </c>
      <c r="AW95" s="120">
        <f>'200129 - Zdokonalení bezb...'!J32</f>
        <v>0</v>
      </c>
      <c r="AX95" s="120">
        <f>'200129 - Zdokonalení bezb...'!J33</f>
        <v>0</v>
      </c>
      <c r="AY95" s="120">
        <f>'200129 - Zdokonalení bezb...'!J34</f>
        <v>0</v>
      </c>
      <c r="AZ95" s="120">
        <f>'200129 - Zdokonalení bezb...'!F31</f>
        <v>0</v>
      </c>
      <c r="BA95" s="120">
        <f>'200129 - Zdokonalení bezb...'!F32</f>
        <v>0</v>
      </c>
      <c r="BB95" s="120">
        <f>'200129 - Zdokonalení bezb...'!F33</f>
        <v>0</v>
      </c>
      <c r="BC95" s="120">
        <f>'200129 - Zdokonalení bezb...'!F34</f>
        <v>0</v>
      </c>
      <c r="BD95" s="122">
        <f>'200129 - Zdokonalení bezb...'!F35</f>
        <v>0</v>
      </c>
      <c r="BT95" s="123" t="s">
        <v>81</v>
      </c>
      <c r="BU95" s="123" t="s">
        <v>82</v>
      </c>
      <c r="BV95" s="123" t="s">
        <v>77</v>
      </c>
      <c r="BW95" s="123" t="s">
        <v>5</v>
      </c>
      <c r="BX95" s="123" t="s">
        <v>78</v>
      </c>
      <c r="CL95" s="123" t="s">
        <v>1</v>
      </c>
    </row>
    <row r="96" s="1" customFormat="1" ht="30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</row>
    <row r="97" s="1" customFormat="1" ht="6.96" customHeight="1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41"/>
    </row>
  </sheetData>
  <sheetProtection sheet="1" formatColumns="0" formatRows="0" objects="1" scenarios="1" spinCount="100000" saltValue="PGpKCIt5CjPBViGATjuydd7RybDI5Bw/GxV4QNqZnWI3GytaNZzqU387WqdMYNaZy+UdPNgOiT4HE64zAapnBQ==" hashValue="tCynLTL03QjzPfpvx3jc4hd4BaB+JH+bRZBMJZuFoetUMuRz24QhcdFJ+3X8wSfJkRdZGf1INQWbYBHkH/rxdQ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200129 - Zdokonalení bezb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4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5</v>
      </c>
      <c r="AZ2" s="125" t="s">
        <v>83</v>
      </c>
      <c r="BA2" s="125" t="s">
        <v>1</v>
      </c>
      <c r="BB2" s="125" t="s">
        <v>1</v>
      </c>
      <c r="BC2" s="125" t="s">
        <v>84</v>
      </c>
      <c r="BD2" s="125" t="s">
        <v>85</v>
      </c>
    </row>
    <row r="3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8"/>
      <c r="AT3" s="15" t="s">
        <v>85</v>
      </c>
      <c r="AZ3" s="125" t="s">
        <v>86</v>
      </c>
      <c r="BA3" s="125" t="s">
        <v>1</v>
      </c>
      <c r="BB3" s="125" t="s">
        <v>1</v>
      </c>
      <c r="BC3" s="125" t="s">
        <v>87</v>
      </c>
      <c r="BD3" s="125" t="s">
        <v>85</v>
      </c>
    </row>
    <row r="4" ht="24.96" customHeight="1">
      <c r="B4" s="18"/>
      <c r="D4" s="129" t="s">
        <v>88</v>
      </c>
      <c r="L4" s="18"/>
      <c r="M4" s="130" t="s">
        <v>10</v>
      </c>
      <c r="AT4" s="15" t="s">
        <v>4</v>
      </c>
      <c r="AZ4" s="125" t="s">
        <v>89</v>
      </c>
      <c r="BA4" s="125" t="s">
        <v>1</v>
      </c>
      <c r="BB4" s="125" t="s">
        <v>1</v>
      </c>
      <c r="BC4" s="125" t="s">
        <v>87</v>
      </c>
      <c r="BD4" s="125" t="s">
        <v>85</v>
      </c>
    </row>
    <row r="5" ht="6.96" customHeight="1">
      <c r="B5" s="18"/>
      <c r="L5" s="18"/>
      <c r="AZ5" s="125" t="s">
        <v>90</v>
      </c>
      <c r="BA5" s="125" t="s">
        <v>1</v>
      </c>
      <c r="BB5" s="125" t="s">
        <v>1</v>
      </c>
      <c r="BC5" s="125" t="s">
        <v>91</v>
      </c>
      <c r="BD5" s="125" t="s">
        <v>85</v>
      </c>
    </row>
    <row r="6" s="1" customFormat="1" ht="12" customHeight="1">
      <c r="B6" s="41"/>
      <c r="D6" s="131" t="s">
        <v>16</v>
      </c>
      <c r="I6" s="132"/>
      <c r="L6" s="41"/>
      <c r="AZ6" s="125" t="s">
        <v>92</v>
      </c>
      <c r="BA6" s="125" t="s">
        <v>1</v>
      </c>
      <c r="BB6" s="125" t="s">
        <v>1</v>
      </c>
      <c r="BC6" s="125" t="s">
        <v>93</v>
      </c>
      <c r="BD6" s="125" t="s">
        <v>85</v>
      </c>
    </row>
    <row r="7" s="1" customFormat="1" ht="36.96" customHeight="1">
      <c r="B7" s="41"/>
      <c r="E7" s="133" t="s">
        <v>17</v>
      </c>
      <c r="F7" s="1"/>
      <c r="G7" s="1"/>
      <c r="H7" s="1"/>
      <c r="I7" s="132"/>
      <c r="L7" s="41"/>
      <c r="AZ7" s="125" t="s">
        <v>94</v>
      </c>
      <c r="BA7" s="125" t="s">
        <v>1</v>
      </c>
      <c r="BB7" s="125" t="s">
        <v>1</v>
      </c>
      <c r="BC7" s="125" t="s">
        <v>95</v>
      </c>
      <c r="BD7" s="125" t="s">
        <v>85</v>
      </c>
    </row>
    <row r="8" s="1" customFormat="1">
      <c r="B8" s="41"/>
      <c r="I8" s="132"/>
      <c r="L8" s="41"/>
      <c r="AZ8" s="125" t="s">
        <v>96</v>
      </c>
      <c r="BA8" s="125" t="s">
        <v>1</v>
      </c>
      <c r="BB8" s="125" t="s">
        <v>1</v>
      </c>
      <c r="BC8" s="125" t="s">
        <v>97</v>
      </c>
      <c r="BD8" s="125" t="s">
        <v>85</v>
      </c>
    </row>
    <row r="9" s="1" customFormat="1" ht="12" customHeight="1">
      <c r="B9" s="41"/>
      <c r="D9" s="131" t="s">
        <v>18</v>
      </c>
      <c r="F9" s="134" t="s">
        <v>1</v>
      </c>
      <c r="I9" s="135" t="s">
        <v>19</v>
      </c>
      <c r="J9" s="134" t="s">
        <v>1</v>
      </c>
      <c r="L9" s="41"/>
      <c r="AZ9" s="125" t="s">
        <v>98</v>
      </c>
      <c r="BA9" s="125" t="s">
        <v>1</v>
      </c>
      <c r="BB9" s="125" t="s">
        <v>1</v>
      </c>
      <c r="BC9" s="125" t="s">
        <v>99</v>
      </c>
      <c r="BD9" s="125" t="s">
        <v>85</v>
      </c>
    </row>
    <row r="10" s="1" customFormat="1" ht="12" customHeight="1">
      <c r="B10" s="41"/>
      <c r="D10" s="131" t="s">
        <v>20</v>
      </c>
      <c r="F10" s="134" t="s">
        <v>21</v>
      </c>
      <c r="I10" s="135" t="s">
        <v>22</v>
      </c>
      <c r="J10" s="136" t="str">
        <f>'Rekapitulace stavby'!AN8</f>
        <v>29. 1. 2020</v>
      </c>
      <c r="L10" s="41"/>
      <c r="AZ10" s="125" t="s">
        <v>100</v>
      </c>
      <c r="BA10" s="125" t="s">
        <v>1</v>
      </c>
      <c r="BB10" s="125" t="s">
        <v>1</v>
      </c>
      <c r="BC10" s="125" t="s">
        <v>101</v>
      </c>
      <c r="BD10" s="125" t="s">
        <v>85</v>
      </c>
    </row>
    <row r="11" s="1" customFormat="1" ht="10.8" customHeight="1">
      <c r="B11" s="41"/>
      <c r="I11" s="132"/>
      <c r="L11" s="41"/>
      <c r="AZ11" s="125" t="s">
        <v>102</v>
      </c>
      <c r="BA11" s="125" t="s">
        <v>1</v>
      </c>
      <c r="BB11" s="125" t="s">
        <v>1</v>
      </c>
      <c r="BC11" s="125" t="s">
        <v>103</v>
      </c>
      <c r="BD11" s="125" t="s">
        <v>85</v>
      </c>
    </row>
    <row r="12" s="1" customFormat="1" ht="12" customHeight="1">
      <c r="B12" s="41"/>
      <c r="D12" s="131" t="s">
        <v>24</v>
      </c>
      <c r="I12" s="135" t="s">
        <v>25</v>
      </c>
      <c r="J12" s="134" t="s">
        <v>1</v>
      </c>
      <c r="L12" s="41"/>
      <c r="AZ12" s="125" t="s">
        <v>104</v>
      </c>
      <c r="BA12" s="125" t="s">
        <v>1</v>
      </c>
      <c r="BB12" s="125" t="s">
        <v>1</v>
      </c>
      <c r="BC12" s="125" t="s">
        <v>105</v>
      </c>
      <c r="BD12" s="125" t="s">
        <v>85</v>
      </c>
    </row>
    <row r="13" s="1" customFormat="1" ht="18" customHeight="1">
      <c r="B13" s="41"/>
      <c r="E13" s="134" t="s">
        <v>26</v>
      </c>
      <c r="I13" s="135" t="s">
        <v>27</v>
      </c>
      <c r="J13" s="134" t="s">
        <v>1</v>
      </c>
      <c r="L13" s="41"/>
      <c r="AZ13" s="125" t="s">
        <v>106</v>
      </c>
      <c r="BA13" s="125" t="s">
        <v>1</v>
      </c>
      <c r="BB13" s="125" t="s">
        <v>1</v>
      </c>
      <c r="BC13" s="125" t="s">
        <v>107</v>
      </c>
      <c r="BD13" s="125" t="s">
        <v>85</v>
      </c>
    </row>
    <row r="14" s="1" customFormat="1" ht="6.96" customHeight="1">
      <c r="B14" s="41"/>
      <c r="I14" s="132"/>
      <c r="L14" s="41"/>
    </row>
    <row r="15" s="1" customFormat="1" ht="12" customHeight="1">
      <c r="B15" s="41"/>
      <c r="D15" s="131" t="s">
        <v>28</v>
      </c>
      <c r="I15" s="135" t="s">
        <v>25</v>
      </c>
      <c r="J15" s="31" t="str">
        <f>'Rekapitulace stavby'!AN13</f>
        <v>Vyplň údaj</v>
      </c>
      <c r="L15" s="41"/>
    </row>
    <row r="16" s="1" customFormat="1" ht="18" customHeight="1">
      <c r="B16" s="41"/>
      <c r="E16" s="31" t="str">
        <f>'Rekapitulace stavby'!E14</f>
        <v>Vyplň údaj</v>
      </c>
      <c r="F16" s="134"/>
      <c r="G16" s="134"/>
      <c r="H16" s="134"/>
      <c r="I16" s="135" t="s">
        <v>27</v>
      </c>
      <c r="J16" s="31" t="str">
        <f>'Rekapitulace stavby'!AN14</f>
        <v>Vyplň údaj</v>
      </c>
      <c r="L16" s="41"/>
    </row>
    <row r="17" s="1" customFormat="1" ht="6.96" customHeight="1">
      <c r="B17" s="41"/>
      <c r="I17" s="132"/>
      <c r="L17" s="41"/>
    </row>
    <row r="18" s="1" customFormat="1" ht="12" customHeight="1">
      <c r="B18" s="41"/>
      <c r="D18" s="131" t="s">
        <v>30</v>
      </c>
      <c r="I18" s="135" t="s">
        <v>25</v>
      </c>
      <c r="J18" s="134" t="str">
        <f>IF('Rekapitulace stavby'!AN16="","",'Rekapitulace stavby'!AN16)</f>
        <v/>
      </c>
      <c r="L18" s="41"/>
    </row>
    <row r="19" s="1" customFormat="1" ht="18" customHeight="1">
      <c r="B19" s="41"/>
      <c r="E19" s="134" t="str">
        <f>IF('Rekapitulace stavby'!E17="","",'Rekapitulace stavby'!E17)</f>
        <v xml:space="preserve"> </v>
      </c>
      <c r="I19" s="135" t="s">
        <v>27</v>
      </c>
      <c r="J19" s="134" t="str">
        <f>IF('Rekapitulace stavby'!AN17="","",'Rekapitulace stavby'!AN17)</f>
        <v/>
      </c>
      <c r="L19" s="41"/>
    </row>
    <row r="20" s="1" customFormat="1" ht="6.96" customHeight="1">
      <c r="B20" s="41"/>
      <c r="I20" s="132"/>
      <c r="L20" s="41"/>
    </row>
    <row r="21" s="1" customFormat="1" ht="12" customHeight="1">
      <c r="B21" s="41"/>
      <c r="D21" s="131" t="s">
        <v>33</v>
      </c>
      <c r="I21" s="135" t="s">
        <v>25</v>
      </c>
      <c r="J21" s="134" t="s">
        <v>1</v>
      </c>
      <c r="L21" s="41"/>
    </row>
    <row r="22" s="1" customFormat="1" ht="18" customHeight="1">
      <c r="B22" s="41"/>
      <c r="E22" s="134" t="s">
        <v>34</v>
      </c>
      <c r="I22" s="135" t="s">
        <v>27</v>
      </c>
      <c r="J22" s="134" t="s">
        <v>1</v>
      </c>
      <c r="L22" s="41"/>
    </row>
    <row r="23" s="1" customFormat="1" ht="6.96" customHeight="1">
      <c r="B23" s="41"/>
      <c r="I23" s="132"/>
      <c r="L23" s="41"/>
    </row>
    <row r="24" s="1" customFormat="1" ht="12" customHeight="1">
      <c r="B24" s="41"/>
      <c r="D24" s="131" t="s">
        <v>35</v>
      </c>
      <c r="I24" s="132"/>
      <c r="L24" s="41"/>
    </row>
    <row r="25" s="7" customFormat="1" ht="16.5" customHeight="1">
      <c r="B25" s="137"/>
      <c r="E25" s="138" t="s">
        <v>1</v>
      </c>
      <c r="F25" s="138"/>
      <c r="G25" s="138"/>
      <c r="H25" s="138"/>
      <c r="I25" s="139"/>
      <c r="L25" s="137"/>
    </row>
    <row r="26" s="1" customFormat="1" ht="6.96" customHeight="1">
      <c r="B26" s="41"/>
      <c r="I26" s="132"/>
      <c r="L26" s="41"/>
    </row>
    <row r="27" s="1" customFormat="1" ht="6.96" customHeight="1">
      <c r="B27" s="41"/>
      <c r="D27" s="76"/>
      <c r="E27" s="76"/>
      <c r="F27" s="76"/>
      <c r="G27" s="76"/>
      <c r="H27" s="76"/>
      <c r="I27" s="140"/>
      <c r="J27" s="76"/>
      <c r="K27" s="76"/>
      <c r="L27" s="41"/>
    </row>
    <row r="28" s="1" customFormat="1" ht="25.44" customHeight="1">
      <c r="B28" s="41"/>
      <c r="D28" s="141" t="s">
        <v>36</v>
      </c>
      <c r="I28" s="132"/>
      <c r="J28" s="142">
        <f>ROUND(J136, 2)</f>
        <v>0</v>
      </c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0"/>
      <c r="J29" s="76"/>
      <c r="K29" s="76"/>
      <c r="L29" s="41"/>
    </row>
    <row r="30" s="1" customFormat="1" ht="14.4" customHeight="1">
      <c r="B30" s="41"/>
      <c r="F30" s="143" t="s">
        <v>38</v>
      </c>
      <c r="I30" s="144" t="s">
        <v>37</v>
      </c>
      <c r="J30" s="143" t="s">
        <v>39</v>
      </c>
      <c r="L30" s="41"/>
    </row>
    <row r="31" s="1" customFormat="1" ht="14.4" customHeight="1">
      <c r="B31" s="41"/>
      <c r="D31" s="145" t="s">
        <v>40</v>
      </c>
      <c r="E31" s="131" t="s">
        <v>41</v>
      </c>
      <c r="F31" s="146">
        <f>ROUND((SUM(BE136:BE392)),  2)</f>
        <v>0</v>
      </c>
      <c r="I31" s="147">
        <v>0.20999999999999999</v>
      </c>
      <c r="J31" s="146">
        <f>ROUND(((SUM(BE136:BE392))*I31),  2)</f>
        <v>0</v>
      </c>
      <c r="L31" s="41"/>
    </row>
    <row r="32" s="1" customFormat="1" ht="14.4" customHeight="1">
      <c r="B32" s="41"/>
      <c r="E32" s="131" t="s">
        <v>42</v>
      </c>
      <c r="F32" s="146">
        <f>ROUND((SUM(BF136:BF392)),  2)</f>
        <v>0</v>
      </c>
      <c r="I32" s="147">
        <v>0.14999999999999999</v>
      </c>
      <c r="J32" s="146">
        <f>ROUND(((SUM(BF136:BF392))*I32),  2)</f>
        <v>0</v>
      </c>
      <c r="L32" s="41"/>
    </row>
    <row r="33" hidden="1" s="1" customFormat="1" ht="14.4" customHeight="1">
      <c r="B33" s="41"/>
      <c r="E33" s="131" t="s">
        <v>43</v>
      </c>
      <c r="F33" s="146">
        <f>ROUND((SUM(BG136:BG392)),  2)</f>
        <v>0</v>
      </c>
      <c r="I33" s="147">
        <v>0.20999999999999999</v>
      </c>
      <c r="J33" s="146">
        <f>0</f>
        <v>0</v>
      </c>
      <c r="L33" s="41"/>
    </row>
    <row r="34" hidden="1" s="1" customFormat="1" ht="14.4" customHeight="1">
      <c r="B34" s="41"/>
      <c r="E34" s="131" t="s">
        <v>44</v>
      </c>
      <c r="F34" s="146">
        <f>ROUND((SUM(BH136:BH392)),  2)</f>
        <v>0</v>
      </c>
      <c r="I34" s="147">
        <v>0.14999999999999999</v>
      </c>
      <c r="J34" s="146">
        <f>0</f>
        <v>0</v>
      </c>
      <c r="L34" s="41"/>
    </row>
    <row r="35" hidden="1" s="1" customFormat="1" ht="14.4" customHeight="1">
      <c r="B35" s="41"/>
      <c r="E35" s="131" t="s">
        <v>45</v>
      </c>
      <c r="F35" s="146">
        <f>ROUND((SUM(BI136:BI392)),  2)</f>
        <v>0</v>
      </c>
      <c r="I35" s="147">
        <v>0</v>
      </c>
      <c r="J35" s="146">
        <f>0</f>
        <v>0</v>
      </c>
      <c r="L35" s="41"/>
    </row>
    <row r="36" s="1" customFormat="1" ht="6.96" customHeight="1">
      <c r="B36" s="41"/>
      <c r="I36" s="132"/>
      <c r="L36" s="41"/>
    </row>
    <row r="37" s="1" customFormat="1" ht="25.44" customHeight="1">
      <c r="B37" s="41"/>
      <c r="C37" s="148"/>
      <c r="D37" s="149" t="s">
        <v>46</v>
      </c>
      <c r="E37" s="150"/>
      <c r="F37" s="150"/>
      <c r="G37" s="151" t="s">
        <v>47</v>
      </c>
      <c r="H37" s="152" t="s">
        <v>48</v>
      </c>
      <c r="I37" s="153"/>
      <c r="J37" s="154">
        <f>SUM(J28:J35)</f>
        <v>0</v>
      </c>
      <c r="K37" s="155"/>
      <c r="L37" s="41"/>
    </row>
    <row r="38" s="1" customFormat="1" ht="14.4" customHeight="1">
      <c r="B38" s="41"/>
      <c r="I38" s="132"/>
      <c r="L38" s="41"/>
    </row>
    <row r="39" ht="14.4" customHeight="1">
      <c r="B39" s="18"/>
      <c r="L39" s="18"/>
    </row>
    <row r="40" ht="14.4" customHeight="1">
      <c r="B40" s="18"/>
      <c r="L40" s="18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56" t="s">
        <v>49</v>
      </c>
      <c r="E50" s="157"/>
      <c r="F50" s="157"/>
      <c r="G50" s="156" t="s">
        <v>50</v>
      </c>
      <c r="H50" s="157"/>
      <c r="I50" s="158"/>
      <c r="J50" s="157"/>
      <c r="K50" s="157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59" t="s">
        <v>51</v>
      </c>
      <c r="E61" s="160"/>
      <c r="F61" s="161" t="s">
        <v>52</v>
      </c>
      <c r="G61" s="159" t="s">
        <v>51</v>
      </c>
      <c r="H61" s="160"/>
      <c r="I61" s="162"/>
      <c r="J61" s="163" t="s">
        <v>52</v>
      </c>
      <c r="K61" s="160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56" t="s">
        <v>53</v>
      </c>
      <c r="E65" s="157"/>
      <c r="F65" s="157"/>
      <c r="G65" s="156" t="s">
        <v>54</v>
      </c>
      <c r="H65" s="157"/>
      <c r="I65" s="158"/>
      <c r="J65" s="157"/>
      <c r="K65" s="157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59" t="s">
        <v>51</v>
      </c>
      <c r="E76" s="160"/>
      <c r="F76" s="161" t="s">
        <v>52</v>
      </c>
      <c r="G76" s="159" t="s">
        <v>51</v>
      </c>
      <c r="H76" s="160"/>
      <c r="I76" s="162"/>
      <c r="J76" s="163" t="s">
        <v>52</v>
      </c>
      <c r="K76" s="160"/>
      <c r="L76" s="41"/>
    </row>
    <row r="77" s="1" customFormat="1" ht="14.4" customHeight="1">
      <c r="B77" s="164"/>
      <c r="C77" s="165"/>
      <c r="D77" s="165"/>
      <c r="E77" s="165"/>
      <c r="F77" s="165"/>
      <c r="G77" s="165"/>
      <c r="H77" s="165"/>
      <c r="I77" s="166"/>
      <c r="J77" s="165"/>
      <c r="K77" s="165"/>
      <c r="L77" s="41"/>
    </row>
    <row r="81" s="1" customFormat="1" ht="6.96" customHeight="1">
      <c r="B81" s="167"/>
      <c r="C81" s="168"/>
      <c r="D81" s="168"/>
      <c r="E81" s="168"/>
      <c r="F81" s="168"/>
      <c r="G81" s="168"/>
      <c r="H81" s="168"/>
      <c r="I81" s="169"/>
      <c r="J81" s="168"/>
      <c r="K81" s="168"/>
      <c r="L81" s="41"/>
    </row>
    <row r="82" s="1" customFormat="1" ht="24.96" customHeight="1">
      <c r="B82" s="36"/>
      <c r="C82" s="21" t="s">
        <v>108</v>
      </c>
      <c r="D82" s="37"/>
      <c r="E82" s="37"/>
      <c r="F82" s="37"/>
      <c r="G82" s="37"/>
      <c r="H82" s="37"/>
      <c r="I82" s="132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2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2"/>
      <c r="J84" s="37"/>
      <c r="K84" s="37"/>
      <c r="L84" s="41"/>
    </row>
    <row r="85" s="1" customFormat="1" ht="16.5" customHeight="1">
      <c r="B85" s="36"/>
      <c r="C85" s="37"/>
      <c r="D85" s="37"/>
      <c r="E85" s="69" t="str">
        <f>E7</f>
        <v>Zdokonalení bezbariérovosti školy fomou výtahu na ZŠ Komenského v Horažďovicích</v>
      </c>
      <c r="F85" s="37"/>
      <c r="G85" s="37"/>
      <c r="H85" s="37"/>
      <c r="I85" s="132"/>
      <c r="J85" s="37"/>
      <c r="K85" s="37"/>
      <c r="L85" s="41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132"/>
      <c r="J86" s="37"/>
      <c r="K86" s="37"/>
      <c r="L86" s="41"/>
    </row>
    <row r="87" s="1" customFormat="1" ht="12" customHeight="1">
      <c r="B87" s="36"/>
      <c r="C87" s="30" t="s">
        <v>20</v>
      </c>
      <c r="D87" s="37"/>
      <c r="E87" s="37"/>
      <c r="F87" s="25" t="str">
        <f>F10</f>
        <v>Horažďovice</v>
      </c>
      <c r="G87" s="37"/>
      <c r="H87" s="37"/>
      <c r="I87" s="135" t="s">
        <v>22</v>
      </c>
      <c r="J87" s="72" t="str">
        <f>IF(J10="","",J10)</f>
        <v>29. 1. 2020</v>
      </c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2"/>
      <c r="J88" s="37"/>
      <c r="K88" s="37"/>
      <c r="L88" s="41"/>
    </row>
    <row r="89" s="1" customFormat="1" ht="15.15" customHeight="1">
      <c r="B89" s="36"/>
      <c r="C89" s="30" t="s">
        <v>24</v>
      </c>
      <c r="D89" s="37"/>
      <c r="E89" s="37"/>
      <c r="F89" s="25" t="str">
        <f>E13</f>
        <v>město Horažďovice</v>
      </c>
      <c r="G89" s="37"/>
      <c r="H89" s="37"/>
      <c r="I89" s="135" t="s">
        <v>30</v>
      </c>
      <c r="J89" s="34" t="str">
        <f>E19</f>
        <v xml:space="preserve"> </v>
      </c>
      <c r="K89" s="37"/>
      <c r="L89" s="41"/>
    </row>
    <row r="90" s="1" customFormat="1" ht="15.15" customHeight="1">
      <c r="B90" s="36"/>
      <c r="C90" s="30" t="s">
        <v>28</v>
      </c>
      <c r="D90" s="37"/>
      <c r="E90" s="37"/>
      <c r="F90" s="25" t="str">
        <f>IF(E16="","",E16)</f>
        <v>Vyplň údaj</v>
      </c>
      <c r="G90" s="37"/>
      <c r="H90" s="37"/>
      <c r="I90" s="135" t="s">
        <v>33</v>
      </c>
      <c r="J90" s="34" t="str">
        <f>E22</f>
        <v>Pavel Matoušek</v>
      </c>
      <c r="K90" s="37"/>
      <c r="L90" s="41"/>
    </row>
    <row r="91" s="1" customFormat="1" ht="10.32" customHeight="1">
      <c r="B91" s="36"/>
      <c r="C91" s="37"/>
      <c r="D91" s="37"/>
      <c r="E91" s="37"/>
      <c r="F91" s="37"/>
      <c r="G91" s="37"/>
      <c r="H91" s="37"/>
      <c r="I91" s="132"/>
      <c r="J91" s="37"/>
      <c r="K91" s="37"/>
      <c r="L91" s="41"/>
    </row>
    <row r="92" s="1" customFormat="1" ht="29.28" customHeight="1">
      <c r="B92" s="36"/>
      <c r="C92" s="170" t="s">
        <v>109</v>
      </c>
      <c r="D92" s="171"/>
      <c r="E92" s="171"/>
      <c r="F92" s="171"/>
      <c r="G92" s="171"/>
      <c r="H92" s="171"/>
      <c r="I92" s="172"/>
      <c r="J92" s="173" t="s">
        <v>110</v>
      </c>
      <c r="K92" s="171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2"/>
      <c r="J93" s="37"/>
      <c r="K93" s="37"/>
      <c r="L93" s="41"/>
    </row>
    <row r="94" s="1" customFormat="1" ht="22.8" customHeight="1">
      <c r="B94" s="36"/>
      <c r="C94" s="174" t="s">
        <v>111</v>
      </c>
      <c r="D94" s="37"/>
      <c r="E94" s="37"/>
      <c r="F94" s="37"/>
      <c r="G94" s="37"/>
      <c r="H94" s="37"/>
      <c r="I94" s="132"/>
      <c r="J94" s="103">
        <f>J136</f>
        <v>0</v>
      </c>
      <c r="K94" s="37"/>
      <c r="L94" s="41"/>
      <c r="AU94" s="15" t="s">
        <v>112</v>
      </c>
    </row>
    <row r="95" s="8" customFormat="1" ht="24.96" customHeight="1">
      <c r="B95" s="175"/>
      <c r="C95" s="176"/>
      <c r="D95" s="177" t="s">
        <v>113</v>
      </c>
      <c r="E95" s="178"/>
      <c r="F95" s="178"/>
      <c r="G95" s="178"/>
      <c r="H95" s="178"/>
      <c r="I95" s="179"/>
      <c r="J95" s="180">
        <f>J137</f>
        <v>0</v>
      </c>
      <c r="K95" s="176"/>
      <c r="L95" s="181"/>
    </row>
    <row r="96" s="9" customFormat="1" ht="19.92" customHeight="1">
      <c r="B96" s="182"/>
      <c r="C96" s="183"/>
      <c r="D96" s="184" t="s">
        <v>114</v>
      </c>
      <c r="E96" s="185"/>
      <c r="F96" s="185"/>
      <c r="G96" s="185"/>
      <c r="H96" s="185"/>
      <c r="I96" s="186"/>
      <c r="J96" s="187">
        <f>J138</f>
        <v>0</v>
      </c>
      <c r="K96" s="183"/>
      <c r="L96" s="188"/>
    </row>
    <row r="97" s="9" customFormat="1" ht="19.92" customHeight="1">
      <c r="B97" s="182"/>
      <c r="C97" s="183"/>
      <c r="D97" s="184" t="s">
        <v>115</v>
      </c>
      <c r="E97" s="185"/>
      <c r="F97" s="185"/>
      <c r="G97" s="185"/>
      <c r="H97" s="185"/>
      <c r="I97" s="186"/>
      <c r="J97" s="187">
        <f>J164</f>
        <v>0</v>
      </c>
      <c r="K97" s="183"/>
      <c r="L97" s="188"/>
    </row>
    <row r="98" s="9" customFormat="1" ht="19.92" customHeight="1">
      <c r="B98" s="182"/>
      <c r="C98" s="183"/>
      <c r="D98" s="184" t="s">
        <v>116</v>
      </c>
      <c r="E98" s="185"/>
      <c r="F98" s="185"/>
      <c r="G98" s="185"/>
      <c r="H98" s="185"/>
      <c r="I98" s="186"/>
      <c r="J98" s="187">
        <f>J186</f>
        <v>0</v>
      </c>
      <c r="K98" s="183"/>
      <c r="L98" s="188"/>
    </row>
    <row r="99" s="9" customFormat="1" ht="19.92" customHeight="1">
      <c r="B99" s="182"/>
      <c r="C99" s="183"/>
      <c r="D99" s="184" t="s">
        <v>117</v>
      </c>
      <c r="E99" s="185"/>
      <c r="F99" s="185"/>
      <c r="G99" s="185"/>
      <c r="H99" s="185"/>
      <c r="I99" s="186"/>
      <c r="J99" s="187">
        <f>J225</f>
        <v>0</v>
      </c>
      <c r="K99" s="183"/>
      <c r="L99" s="188"/>
    </row>
    <row r="100" s="9" customFormat="1" ht="19.92" customHeight="1">
      <c r="B100" s="182"/>
      <c r="C100" s="183"/>
      <c r="D100" s="184" t="s">
        <v>118</v>
      </c>
      <c r="E100" s="185"/>
      <c r="F100" s="185"/>
      <c r="G100" s="185"/>
      <c r="H100" s="185"/>
      <c r="I100" s="186"/>
      <c r="J100" s="187">
        <f>J233</f>
        <v>0</v>
      </c>
      <c r="K100" s="183"/>
      <c r="L100" s="188"/>
    </row>
    <row r="101" s="9" customFormat="1" ht="19.92" customHeight="1">
      <c r="B101" s="182"/>
      <c r="C101" s="183"/>
      <c r="D101" s="184" t="s">
        <v>119</v>
      </c>
      <c r="E101" s="185"/>
      <c r="F101" s="185"/>
      <c r="G101" s="185"/>
      <c r="H101" s="185"/>
      <c r="I101" s="186"/>
      <c r="J101" s="187">
        <f>J241</f>
        <v>0</v>
      </c>
      <c r="K101" s="183"/>
      <c r="L101" s="188"/>
    </row>
    <row r="102" s="9" customFormat="1" ht="19.92" customHeight="1">
      <c r="B102" s="182"/>
      <c r="C102" s="183"/>
      <c r="D102" s="184" t="s">
        <v>120</v>
      </c>
      <c r="E102" s="185"/>
      <c r="F102" s="185"/>
      <c r="G102" s="185"/>
      <c r="H102" s="185"/>
      <c r="I102" s="186"/>
      <c r="J102" s="187">
        <f>J264</f>
        <v>0</v>
      </c>
      <c r="K102" s="183"/>
      <c r="L102" s="188"/>
    </row>
    <row r="103" s="9" customFormat="1" ht="19.92" customHeight="1">
      <c r="B103" s="182"/>
      <c r="C103" s="183"/>
      <c r="D103" s="184" t="s">
        <v>121</v>
      </c>
      <c r="E103" s="185"/>
      <c r="F103" s="185"/>
      <c r="G103" s="185"/>
      <c r="H103" s="185"/>
      <c r="I103" s="186"/>
      <c r="J103" s="187">
        <f>J297</f>
        <v>0</v>
      </c>
      <c r="K103" s="183"/>
      <c r="L103" s="188"/>
    </row>
    <row r="104" s="9" customFormat="1" ht="19.92" customHeight="1">
      <c r="B104" s="182"/>
      <c r="C104" s="183"/>
      <c r="D104" s="184" t="s">
        <v>122</v>
      </c>
      <c r="E104" s="185"/>
      <c r="F104" s="185"/>
      <c r="G104" s="185"/>
      <c r="H104" s="185"/>
      <c r="I104" s="186"/>
      <c r="J104" s="187">
        <f>J307</f>
        <v>0</v>
      </c>
      <c r="K104" s="183"/>
      <c r="L104" s="188"/>
    </row>
    <row r="105" s="8" customFormat="1" ht="24.96" customHeight="1">
      <c r="B105" s="175"/>
      <c r="C105" s="176"/>
      <c r="D105" s="177" t="s">
        <v>123</v>
      </c>
      <c r="E105" s="178"/>
      <c r="F105" s="178"/>
      <c r="G105" s="178"/>
      <c r="H105" s="178"/>
      <c r="I105" s="179"/>
      <c r="J105" s="180">
        <f>J309</f>
        <v>0</v>
      </c>
      <c r="K105" s="176"/>
      <c r="L105" s="181"/>
    </row>
    <row r="106" s="9" customFormat="1" ht="19.92" customHeight="1">
      <c r="B106" s="182"/>
      <c r="C106" s="183"/>
      <c r="D106" s="184" t="s">
        <v>124</v>
      </c>
      <c r="E106" s="185"/>
      <c r="F106" s="185"/>
      <c r="G106" s="185"/>
      <c r="H106" s="185"/>
      <c r="I106" s="186"/>
      <c r="J106" s="187">
        <f>J310</f>
        <v>0</v>
      </c>
      <c r="K106" s="183"/>
      <c r="L106" s="188"/>
    </row>
    <row r="107" s="9" customFormat="1" ht="19.92" customHeight="1">
      <c r="B107" s="182"/>
      <c r="C107" s="183"/>
      <c r="D107" s="184" t="s">
        <v>125</v>
      </c>
      <c r="E107" s="185"/>
      <c r="F107" s="185"/>
      <c r="G107" s="185"/>
      <c r="H107" s="185"/>
      <c r="I107" s="186"/>
      <c r="J107" s="187">
        <f>J324</f>
        <v>0</v>
      </c>
      <c r="K107" s="183"/>
      <c r="L107" s="188"/>
    </row>
    <row r="108" s="9" customFormat="1" ht="19.92" customHeight="1">
      <c r="B108" s="182"/>
      <c r="C108" s="183"/>
      <c r="D108" s="184" t="s">
        <v>126</v>
      </c>
      <c r="E108" s="185"/>
      <c r="F108" s="185"/>
      <c r="G108" s="185"/>
      <c r="H108" s="185"/>
      <c r="I108" s="186"/>
      <c r="J108" s="187">
        <f>J344</f>
        <v>0</v>
      </c>
      <c r="K108" s="183"/>
      <c r="L108" s="188"/>
    </row>
    <row r="109" s="9" customFormat="1" ht="19.92" customHeight="1">
      <c r="B109" s="182"/>
      <c r="C109" s="183"/>
      <c r="D109" s="184" t="s">
        <v>127</v>
      </c>
      <c r="E109" s="185"/>
      <c r="F109" s="185"/>
      <c r="G109" s="185"/>
      <c r="H109" s="185"/>
      <c r="I109" s="186"/>
      <c r="J109" s="187">
        <f>J351</f>
        <v>0</v>
      </c>
      <c r="K109" s="183"/>
      <c r="L109" s="188"/>
    </row>
    <row r="110" s="9" customFormat="1" ht="19.92" customHeight="1">
      <c r="B110" s="182"/>
      <c r="C110" s="183"/>
      <c r="D110" s="184" t="s">
        <v>128</v>
      </c>
      <c r="E110" s="185"/>
      <c r="F110" s="185"/>
      <c r="G110" s="185"/>
      <c r="H110" s="185"/>
      <c r="I110" s="186"/>
      <c r="J110" s="187">
        <f>J356</f>
        <v>0</v>
      </c>
      <c r="K110" s="183"/>
      <c r="L110" s="188"/>
    </row>
    <row r="111" s="9" customFormat="1" ht="19.92" customHeight="1">
      <c r="B111" s="182"/>
      <c r="C111" s="183"/>
      <c r="D111" s="184" t="s">
        <v>129</v>
      </c>
      <c r="E111" s="185"/>
      <c r="F111" s="185"/>
      <c r="G111" s="185"/>
      <c r="H111" s="185"/>
      <c r="I111" s="186"/>
      <c r="J111" s="187">
        <f>J361</f>
        <v>0</v>
      </c>
      <c r="K111" s="183"/>
      <c r="L111" s="188"/>
    </row>
    <row r="112" s="9" customFormat="1" ht="19.92" customHeight="1">
      <c r="B112" s="182"/>
      <c r="C112" s="183"/>
      <c r="D112" s="184" t="s">
        <v>130</v>
      </c>
      <c r="E112" s="185"/>
      <c r="F112" s="185"/>
      <c r="G112" s="185"/>
      <c r="H112" s="185"/>
      <c r="I112" s="186"/>
      <c r="J112" s="187">
        <f>J368</f>
        <v>0</v>
      </c>
      <c r="K112" s="183"/>
      <c r="L112" s="188"/>
    </row>
    <row r="113" s="9" customFormat="1" ht="19.92" customHeight="1">
      <c r="B113" s="182"/>
      <c r="C113" s="183"/>
      <c r="D113" s="184" t="s">
        <v>131</v>
      </c>
      <c r="E113" s="185"/>
      <c r="F113" s="185"/>
      <c r="G113" s="185"/>
      <c r="H113" s="185"/>
      <c r="I113" s="186"/>
      <c r="J113" s="187">
        <f>J372</f>
        <v>0</v>
      </c>
      <c r="K113" s="183"/>
      <c r="L113" s="188"/>
    </row>
    <row r="114" s="8" customFormat="1" ht="24.96" customHeight="1">
      <c r="B114" s="175"/>
      <c r="C114" s="176"/>
      <c r="D114" s="177" t="s">
        <v>132</v>
      </c>
      <c r="E114" s="178"/>
      <c r="F114" s="178"/>
      <c r="G114" s="178"/>
      <c r="H114" s="178"/>
      <c r="I114" s="179"/>
      <c r="J114" s="180">
        <f>J378</f>
        <v>0</v>
      </c>
      <c r="K114" s="176"/>
      <c r="L114" s="181"/>
    </row>
    <row r="115" s="9" customFormat="1" ht="19.92" customHeight="1">
      <c r="B115" s="182"/>
      <c r="C115" s="183"/>
      <c r="D115" s="184" t="s">
        <v>133</v>
      </c>
      <c r="E115" s="185"/>
      <c r="F115" s="185"/>
      <c r="G115" s="185"/>
      <c r="H115" s="185"/>
      <c r="I115" s="186"/>
      <c r="J115" s="187">
        <f>J379</f>
        <v>0</v>
      </c>
      <c r="K115" s="183"/>
      <c r="L115" s="188"/>
    </row>
    <row r="116" s="9" customFormat="1" ht="19.92" customHeight="1">
      <c r="B116" s="182"/>
      <c r="C116" s="183"/>
      <c r="D116" s="184" t="s">
        <v>134</v>
      </c>
      <c r="E116" s="185"/>
      <c r="F116" s="185"/>
      <c r="G116" s="185"/>
      <c r="H116" s="185"/>
      <c r="I116" s="186"/>
      <c r="J116" s="187">
        <f>J386</f>
        <v>0</v>
      </c>
      <c r="K116" s="183"/>
      <c r="L116" s="188"/>
    </row>
    <row r="117" s="8" customFormat="1" ht="24.96" customHeight="1">
      <c r="B117" s="175"/>
      <c r="C117" s="176"/>
      <c r="D117" s="177" t="s">
        <v>135</v>
      </c>
      <c r="E117" s="178"/>
      <c r="F117" s="178"/>
      <c r="G117" s="178"/>
      <c r="H117" s="178"/>
      <c r="I117" s="179"/>
      <c r="J117" s="180">
        <f>J389</f>
        <v>0</v>
      </c>
      <c r="K117" s="176"/>
      <c r="L117" s="181"/>
    </row>
    <row r="118" s="9" customFormat="1" ht="19.92" customHeight="1">
      <c r="B118" s="182"/>
      <c r="C118" s="183"/>
      <c r="D118" s="184" t="s">
        <v>136</v>
      </c>
      <c r="E118" s="185"/>
      <c r="F118" s="185"/>
      <c r="G118" s="185"/>
      <c r="H118" s="185"/>
      <c r="I118" s="186"/>
      <c r="J118" s="187">
        <f>J390</f>
        <v>0</v>
      </c>
      <c r="K118" s="183"/>
      <c r="L118" s="188"/>
    </row>
    <row r="119" s="1" customFormat="1" ht="21.84" customHeight="1">
      <c r="B119" s="36"/>
      <c r="C119" s="37"/>
      <c r="D119" s="37"/>
      <c r="E119" s="37"/>
      <c r="F119" s="37"/>
      <c r="G119" s="37"/>
      <c r="H119" s="37"/>
      <c r="I119" s="132"/>
      <c r="J119" s="37"/>
      <c r="K119" s="37"/>
      <c r="L119" s="41"/>
    </row>
    <row r="120" s="1" customFormat="1" ht="6.96" customHeight="1">
      <c r="B120" s="59"/>
      <c r="C120" s="60"/>
      <c r="D120" s="60"/>
      <c r="E120" s="60"/>
      <c r="F120" s="60"/>
      <c r="G120" s="60"/>
      <c r="H120" s="60"/>
      <c r="I120" s="166"/>
      <c r="J120" s="60"/>
      <c r="K120" s="60"/>
      <c r="L120" s="41"/>
    </row>
    <row r="124" s="1" customFormat="1" ht="6.96" customHeight="1">
      <c r="B124" s="61"/>
      <c r="C124" s="62"/>
      <c r="D124" s="62"/>
      <c r="E124" s="62"/>
      <c r="F124" s="62"/>
      <c r="G124" s="62"/>
      <c r="H124" s="62"/>
      <c r="I124" s="169"/>
      <c r="J124" s="62"/>
      <c r="K124" s="62"/>
      <c r="L124" s="41"/>
    </row>
    <row r="125" s="1" customFormat="1" ht="24.96" customHeight="1">
      <c r="B125" s="36"/>
      <c r="C125" s="21" t="s">
        <v>137</v>
      </c>
      <c r="D125" s="37"/>
      <c r="E125" s="37"/>
      <c r="F125" s="37"/>
      <c r="G125" s="37"/>
      <c r="H125" s="37"/>
      <c r="I125" s="132"/>
      <c r="J125" s="37"/>
      <c r="K125" s="37"/>
      <c r="L125" s="41"/>
    </row>
    <row r="126" s="1" customFormat="1" ht="6.96" customHeight="1">
      <c r="B126" s="36"/>
      <c r="C126" s="37"/>
      <c r="D126" s="37"/>
      <c r="E126" s="37"/>
      <c r="F126" s="37"/>
      <c r="G126" s="37"/>
      <c r="H126" s="37"/>
      <c r="I126" s="132"/>
      <c r="J126" s="37"/>
      <c r="K126" s="37"/>
      <c r="L126" s="41"/>
    </row>
    <row r="127" s="1" customFormat="1" ht="12" customHeight="1">
      <c r="B127" s="36"/>
      <c r="C127" s="30" t="s">
        <v>16</v>
      </c>
      <c r="D127" s="37"/>
      <c r="E127" s="37"/>
      <c r="F127" s="37"/>
      <c r="G127" s="37"/>
      <c r="H127" s="37"/>
      <c r="I127" s="132"/>
      <c r="J127" s="37"/>
      <c r="K127" s="37"/>
      <c r="L127" s="41"/>
    </row>
    <row r="128" s="1" customFormat="1" ht="16.5" customHeight="1">
      <c r="B128" s="36"/>
      <c r="C128" s="37"/>
      <c r="D128" s="37"/>
      <c r="E128" s="69" t="str">
        <f>E7</f>
        <v>Zdokonalení bezbariérovosti školy fomou výtahu na ZŠ Komenského v Horažďovicích</v>
      </c>
      <c r="F128" s="37"/>
      <c r="G128" s="37"/>
      <c r="H128" s="37"/>
      <c r="I128" s="132"/>
      <c r="J128" s="37"/>
      <c r="K128" s="37"/>
      <c r="L128" s="41"/>
    </row>
    <row r="129" s="1" customFormat="1" ht="6.96" customHeight="1">
      <c r="B129" s="36"/>
      <c r="C129" s="37"/>
      <c r="D129" s="37"/>
      <c r="E129" s="37"/>
      <c r="F129" s="37"/>
      <c r="G129" s="37"/>
      <c r="H129" s="37"/>
      <c r="I129" s="132"/>
      <c r="J129" s="37"/>
      <c r="K129" s="37"/>
      <c r="L129" s="41"/>
    </row>
    <row r="130" s="1" customFormat="1" ht="12" customHeight="1">
      <c r="B130" s="36"/>
      <c r="C130" s="30" t="s">
        <v>20</v>
      </c>
      <c r="D130" s="37"/>
      <c r="E130" s="37"/>
      <c r="F130" s="25" t="str">
        <f>F10</f>
        <v>Horažďovice</v>
      </c>
      <c r="G130" s="37"/>
      <c r="H130" s="37"/>
      <c r="I130" s="135" t="s">
        <v>22</v>
      </c>
      <c r="J130" s="72" t="str">
        <f>IF(J10="","",J10)</f>
        <v>29. 1. 2020</v>
      </c>
      <c r="K130" s="37"/>
      <c r="L130" s="41"/>
    </row>
    <row r="131" s="1" customFormat="1" ht="6.96" customHeight="1">
      <c r="B131" s="36"/>
      <c r="C131" s="37"/>
      <c r="D131" s="37"/>
      <c r="E131" s="37"/>
      <c r="F131" s="37"/>
      <c r="G131" s="37"/>
      <c r="H131" s="37"/>
      <c r="I131" s="132"/>
      <c r="J131" s="37"/>
      <c r="K131" s="37"/>
      <c r="L131" s="41"/>
    </row>
    <row r="132" s="1" customFormat="1" ht="15.15" customHeight="1">
      <c r="B132" s="36"/>
      <c r="C132" s="30" t="s">
        <v>24</v>
      </c>
      <c r="D132" s="37"/>
      <c r="E132" s="37"/>
      <c r="F132" s="25" t="str">
        <f>E13</f>
        <v>město Horažďovice</v>
      </c>
      <c r="G132" s="37"/>
      <c r="H132" s="37"/>
      <c r="I132" s="135" t="s">
        <v>30</v>
      </c>
      <c r="J132" s="34" t="str">
        <f>E19</f>
        <v xml:space="preserve"> </v>
      </c>
      <c r="K132" s="37"/>
      <c r="L132" s="41"/>
    </row>
    <row r="133" s="1" customFormat="1" ht="15.15" customHeight="1">
      <c r="B133" s="36"/>
      <c r="C133" s="30" t="s">
        <v>28</v>
      </c>
      <c r="D133" s="37"/>
      <c r="E133" s="37"/>
      <c r="F133" s="25" t="str">
        <f>IF(E16="","",E16)</f>
        <v>Vyplň údaj</v>
      </c>
      <c r="G133" s="37"/>
      <c r="H133" s="37"/>
      <c r="I133" s="135" t="s">
        <v>33</v>
      </c>
      <c r="J133" s="34" t="str">
        <f>E22</f>
        <v>Pavel Matoušek</v>
      </c>
      <c r="K133" s="37"/>
      <c r="L133" s="41"/>
    </row>
    <row r="134" s="1" customFormat="1" ht="10.32" customHeight="1">
      <c r="B134" s="36"/>
      <c r="C134" s="37"/>
      <c r="D134" s="37"/>
      <c r="E134" s="37"/>
      <c r="F134" s="37"/>
      <c r="G134" s="37"/>
      <c r="H134" s="37"/>
      <c r="I134" s="132"/>
      <c r="J134" s="37"/>
      <c r="K134" s="37"/>
      <c r="L134" s="41"/>
    </row>
    <row r="135" s="10" customFormat="1" ht="29.28" customHeight="1">
      <c r="B135" s="189"/>
      <c r="C135" s="190" t="s">
        <v>138</v>
      </c>
      <c r="D135" s="191" t="s">
        <v>61</v>
      </c>
      <c r="E135" s="191" t="s">
        <v>57</v>
      </c>
      <c r="F135" s="191" t="s">
        <v>58</v>
      </c>
      <c r="G135" s="191" t="s">
        <v>139</v>
      </c>
      <c r="H135" s="191" t="s">
        <v>140</v>
      </c>
      <c r="I135" s="192" t="s">
        <v>141</v>
      </c>
      <c r="J135" s="193" t="s">
        <v>110</v>
      </c>
      <c r="K135" s="194" t="s">
        <v>142</v>
      </c>
      <c r="L135" s="195"/>
      <c r="M135" s="93" t="s">
        <v>1</v>
      </c>
      <c r="N135" s="94" t="s">
        <v>40</v>
      </c>
      <c r="O135" s="94" t="s">
        <v>143</v>
      </c>
      <c r="P135" s="94" t="s">
        <v>144</v>
      </c>
      <c r="Q135" s="94" t="s">
        <v>145</v>
      </c>
      <c r="R135" s="94" t="s">
        <v>146</v>
      </c>
      <c r="S135" s="94" t="s">
        <v>147</v>
      </c>
      <c r="T135" s="95" t="s">
        <v>148</v>
      </c>
    </row>
    <row r="136" s="1" customFormat="1" ht="22.8" customHeight="1">
      <c r="B136" s="36"/>
      <c r="C136" s="100" t="s">
        <v>149</v>
      </c>
      <c r="D136" s="37"/>
      <c r="E136" s="37"/>
      <c r="F136" s="37"/>
      <c r="G136" s="37"/>
      <c r="H136" s="37"/>
      <c r="I136" s="132"/>
      <c r="J136" s="196">
        <f>BK136</f>
        <v>0</v>
      </c>
      <c r="K136" s="37"/>
      <c r="L136" s="41"/>
      <c r="M136" s="96"/>
      <c r="N136" s="97"/>
      <c r="O136" s="97"/>
      <c r="P136" s="197">
        <f>P137+P309+P378+P389</f>
        <v>0</v>
      </c>
      <c r="Q136" s="97"/>
      <c r="R136" s="197">
        <f>R137+R309+R378+R389</f>
        <v>131.99427359000001</v>
      </c>
      <c r="S136" s="97"/>
      <c r="T136" s="198">
        <f>T137+T309+T378+T389</f>
        <v>26.392377999999994</v>
      </c>
      <c r="AT136" s="15" t="s">
        <v>75</v>
      </c>
      <c r="AU136" s="15" t="s">
        <v>112</v>
      </c>
      <c r="BK136" s="199">
        <f>BK137+BK309+BK378+BK389</f>
        <v>0</v>
      </c>
    </row>
    <row r="137" s="11" customFormat="1" ht="25.92" customHeight="1">
      <c r="B137" s="200"/>
      <c r="C137" s="201"/>
      <c r="D137" s="202" t="s">
        <v>75</v>
      </c>
      <c r="E137" s="203" t="s">
        <v>150</v>
      </c>
      <c r="F137" s="203" t="s">
        <v>151</v>
      </c>
      <c r="G137" s="201"/>
      <c r="H137" s="201"/>
      <c r="I137" s="204"/>
      <c r="J137" s="205">
        <f>BK137</f>
        <v>0</v>
      </c>
      <c r="K137" s="201"/>
      <c r="L137" s="206"/>
      <c r="M137" s="207"/>
      <c r="N137" s="208"/>
      <c r="O137" s="208"/>
      <c r="P137" s="209">
        <f>P138+P164+P186+P225+P233+P241+P264+P297+P307</f>
        <v>0</v>
      </c>
      <c r="Q137" s="208"/>
      <c r="R137" s="209">
        <f>R138+R164+R186+R225+R233+R241+R264+R297+R307</f>
        <v>131.80876112000001</v>
      </c>
      <c r="S137" s="208"/>
      <c r="T137" s="210">
        <f>T138+T164+T186+T225+T233+T241+T264+T297+T307</f>
        <v>26.298179999999995</v>
      </c>
      <c r="AR137" s="211" t="s">
        <v>81</v>
      </c>
      <c r="AT137" s="212" t="s">
        <v>75</v>
      </c>
      <c r="AU137" s="212" t="s">
        <v>76</v>
      </c>
      <c r="AY137" s="211" t="s">
        <v>152</v>
      </c>
      <c r="BK137" s="213">
        <f>BK138+BK164+BK186+BK225+BK233+BK241+BK264+BK297+BK307</f>
        <v>0</v>
      </c>
    </row>
    <row r="138" s="11" customFormat="1" ht="22.8" customHeight="1">
      <c r="B138" s="200"/>
      <c r="C138" s="201"/>
      <c r="D138" s="202" t="s">
        <v>75</v>
      </c>
      <c r="E138" s="214" t="s">
        <v>81</v>
      </c>
      <c r="F138" s="214" t="s">
        <v>153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SUM(P139:P163)</f>
        <v>0</v>
      </c>
      <c r="Q138" s="208"/>
      <c r="R138" s="209">
        <f>SUM(R139:R163)</f>
        <v>1.986</v>
      </c>
      <c r="S138" s="208"/>
      <c r="T138" s="210">
        <f>SUM(T139:T163)</f>
        <v>15.941879999999998</v>
      </c>
      <c r="AR138" s="211" t="s">
        <v>81</v>
      </c>
      <c r="AT138" s="212" t="s">
        <v>75</v>
      </c>
      <c r="AU138" s="212" t="s">
        <v>81</v>
      </c>
      <c r="AY138" s="211" t="s">
        <v>152</v>
      </c>
      <c r="BK138" s="213">
        <f>SUM(BK139:BK163)</f>
        <v>0</v>
      </c>
    </row>
    <row r="139" s="1" customFormat="1" ht="60" customHeight="1">
      <c r="B139" s="36"/>
      <c r="C139" s="216" t="s">
        <v>85</v>
      </c>
      <c r="D139" s="216" t="s">
        <v>154</v>
      </c>
      <c r="E139" s="217" t="s">
        <v>155</v>
      </c>
      <c r="F139" s="218" t="s">
        <v>156</v>
      </c>
      <c r="G139" s="219" t="s">
        <v>157</v>
      </c>
      <c r="H139" s="220">
        <v>6.1260000000000003</v>
      </c>
      <c r="I139" s="221"/>
      <c r="J139" s="222">
        <f>ROUND(I139*H139,2)</f>
        <v>0</v>
      </c>
      <c r="K139" s="218" t="s">
        <v>158</v>
      </c>
      <c r="L139" s="41"/>
      <c r="M139" s="223" t="s">
        <v>1</v>
      </c>
      <c r="N139" s="224" t="s">
        <v>41</v>
      </c>
      <c r="O139" s="84"/>
      <c r="P139" s="225">
        <f>O139*H139</f>
        <v>0</v>
      </c>
      <c r="Q139" s="225">
        <v>0</v>
      </c>
      <c r="R139" s="225">
        <f>Q139*H139</f>
        <v>0</v>
      </c>
      <c r="S139" s="225">
        <v>0.29999999999999999</v>
      </c>
      <c r="T139" s="226">
        <f>S139*H139</f>
        <v>1.8378000000000001</v>
      </c>
      <c r="AR139" s="227" t="s">
        <v>159</v>
      </c>
      <c r="AT139" s="227" t="s">
        <v>154</v>
      </c>
      <c r="AU139" s="227" t="s">
        <v>85</v>
      </c>
      <c r="AY139" s="15" t="s">
        <v>152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81</v>
      </c>
      <c r="BK139" s="228">
        <f>ROUND(I139*H139,2)</f>
        <v>0</v>
      </c>
      <c r="BL139" s="15" t="s">
        <v>159</v>
      </c>
      <c r="BM139" s="227" t="s">
        <v>160</v>
      </c>
    </row>
    <row r="140" s="12" customFormat="1">
      <c r="B140" s="229"/>
      <c r="C140" s="230"/>
      <c r="D140" s="231" t="s">
        <v>161</v>
      </c>
      <c r="E140" s="232" t="s">
        <v>1</v>
      </c>
      <c r="F140" s="233" t="s">
        <v>162</v>
      </c>
      <c r="G140" s="230"/>
      <c r="H140" s="234">
        <v>6.1260000000000003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161</v>
      </c>
      <c r="AU140" s="240" t="s">
        <v>85</v>
      </c>
      <c r="AV140" s="12" t="s">
        <v>85</v>
      </c>
      <c r="AW140" s="12" t="s">
        <v>32</v>
      </c>
      <c r="AX140" s="12" t="s">
        <v>81</v>
      </c>
      <c r="AY140" s="240" t="s">
        <v>152</v>
      </c>
    </row>
    <row r="141" s="1" customFormat="1" ht="48" customHeight="1">
      <c r="B141" s="36"/>
      <c r="C141" s="216" t="s">
        <v>81</v>
      </c>
      <c r="D141" s="216" t="s">
        <v>154</v>
      </c>
      <c r="E141" s="217" t="s">
        <v>163</v>
      </c>
      <c r="F141" s="218" t="s">
        <v>164</v>
      </c>
      <c r="G141" s="219" t="s">
        <v>157</v>
      </c>
      <c r="H141" s="220">
        <v>78.355999999999995</v>
      </c>
      <c r="I141" s="221"/>
      <c r="J141" s="222">
        <f>ROUND(I141*H141,2)</f>
        <v>0</v>
      </c>
      <c r="K141" s="218" t="s">
        <v>158</v>
      </c>
      <c r="L141" s="41"/>
      <c r="M141" s="223" t="s">
        <v>1</v>
      </c>
      <c r="N141" s="224" t="s">
        <v>41</v>
      </c>
      <c r="O141" s="84"/>
      <c r="P141" s="225">
        <f>O141*H141</f>
        <v>0</v>
      </c>
      <c r="Q141" s="225">
        <v>0</v>
      </c>
      <c r="R141" s="225">
        <f>Q141*H141</f>
        <v>0</v>
      </c>
      <c r="S141" s="225">
        <v>0.17999999999999999</v>
      </c>
      <c r="T141" s="226">
        <f>S141*H141</f>
        <v>14.104079999999998</v>
      </c>
      <c r="AR141" s="227" t="s">
        <v>159</v>
      </c>
      <c r="AT141" s="227" t="s">
        <v>154</v>
      </c>
      <c r="AU141" s="227" t="s">
        <v>85</v>
      </c>
      <c r="AY141" s="15" t="s">
        <v>152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81</v>
      </c>
      <c r="BK141" s="228">
        <f>ROUND(I141*H141,2)</f>
        <v>0</v>
      </c>
      <c r="BL141" s="15" t="s">
        <v>159</v>
      </c>
      <c r="BM141" s="227" t="s">
        <v>165</v>
      </c>
    </row>
    <row r="142" s="12" customFormat="1">
      <c r="B142" s="229"/>
      <c r="C142" s="230"/>
      <c r="D142" s="231" t="s">
        <v>161</v>
      </c>
      <c r="E142" s="232" t="s">
        <v>1</v>
      </c>
      <c r="F142" s="233" t="s">
        <v>166</v>
      </c>
      <c r="G142" s="230"/>
      <c r="H142" s="234">
        <v>78.355999999999995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161</v>
      </c>
      <c r="AU142" s="240" t="s">
        <v>85</v>
      </c>
      <c r="AV142" s="12" t="s">
        <v>85</v>
      </c>
      <c r="AW142" s="12" t="s">
        <v>32</v>
      </c>
      <c r="AX142" s="12" t="s">
        <v>81</v>
      </c>
      <c r="AY142" s="240" t="s">
        <v>152</v>
      </c>
    </row>
    <row r="143" s="1" customFormat="1" ht="36" customHeight="1">
      <c r="B143" s="36"/>
      <c r="C143" s="216" t="s">
        <v>167</v>
      </c>
      <c r="D143" s="216" t="s">
        <v>154</v>
      </c>
      <c r="E143" s="217" t="s">
        <v>168</v>
      </c>
      <c r="F143" s="218" t="s">
        <v>169</v>
      </c>
      <c r="G143" s="219" t="s">
        <v>170</v>
      </c>
      <c r="H143" s="220">
        <v>15.226000000000001</v>
      </c>
      <c r="I143" s="221"/>
      <c r="J143" s="222">
        <f>ROUND(I143*H143,2)</f>
        <v>0</v>
      </c>
      <c r="K143" s="218" t="s">
        <v>158</v>
      </c>
      <c r="L143" s="41"/>
      <c r="M143" s="223" t="s">
        <v>1</v>
      </c>
      <c r="N143" s="224" t="s">
        <v>41</v>
      </c>
      <c r="O143" s="84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227" t="s">
        <v>159</v>
      </c>
      <c r="AT143" s="227" t="s">
        <v>154</v>
      </c>
      <c r="AU143" s="227" t="s">
        <v>85</v>
      </c>
      <c r="AY143" s="15" t="s">
        <v>152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81</v>
      </c>
      <c r="BK143" s="228">
        <f>ROUND(I143*H143,2)</f>
        <v>0</v>
      </c>
      <c r="BL143" s="15" t="s">
        <v>159</v>
      </c>
      <c r="BM143" s="227" t="s">
        <v>171</v>
      </c>
    </row>
    <row r="144" s="12" customFormat="1">
      <c r="B144" s="229"/>
      <c r="C144" s="230"/>
      <c r="D144" s="231" t="s">
        <v>161</v>
      </c>
      <c r="E144" s="232" t="s">
        <v>86</v>
      </c>
      <c r="F144" s="233" t="s">
        <v>172</v>
      </c>
      <c r="G144" s="230"/>
      <c r="H144" s="234">
        <v>9.7599999999999998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161</v>
      </c>
      <c r="AU144" s="240" t="s">
        <v>85</v>
      </c>
      <c r="AV144" s="12" t="s">
        <v>85</v>
      </c>
      <c r="AW144" s="12" t="s">
        <v>32</v>
      </c>
      <c r="AX144" s="12" t="s">
        <v>76</v>
      </c>
      <c r="AY144" s="240" t="s">
        <v>152</v>
      </c>
    </row>
    <row r="145" s="12" customFormat="1">
      <c r="B145" s="229"/>
      <c r="C145" s="230"/>
      <c r="D145" s="231" t="s">
        <v>161</v>
      </c>
      <c r="E145" s="232" t="s">
        <v>1</v>
      </c>
      <c r="F145" s="233" t="s">
        <v>173</v>
      </c>
      <c r="G145" s="230"/>
      <c r="H145" s="234">
        <v>15.226000000000001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161</v>
      </c>
      <c r="AU145" s="240" t="s">
        <v>85</v>
      </c>
      <c r="AV145" s="12" t="s">
        <v>85</v>
      </c>
      <c r="AW145" s="12" t="s">
        <v>32</v>
      </c>
      <c r="AX145" s="12" t="s">
        <v>81</v>
      </c>
      <c r="AY145" s="240" t="s">
        <v>152</v>
      </c>
    </row>
    <row r="146" s="1" customFormat="1" ht="36" customHeight="1">
      <c r="B146" s="36"/>
      <c r="C146" s="216" t="s">
        <v>174</v>
      </c>
      <c r="D146" s="216" t="s">
        <v>154</v>
      </c>
      <c r="E146" s="217" t="s">
        <v>175</v>
      </c>
      <c r="F146" s="218" t="s">
        <v>176</v>
      </c>
      <c r="G146" s="219" t="s">
        <v>170</v>
      </c>
      <c r="H146" s="220">
        <v>4.8799999999999999</v>
      </c>
      <c r="I146" s="221"/>
      <c r="J146" s="222">
        <f>ROUND(I146*H146,2)</f>
        <v>0</v>
      </c>
      <c r="K146" s="218" t="s">
        <v>158</v>
      </c>
      <c r="L146" s="41"/>
      <c r="M146" s="223" t="s">
        <v>1</v>
      </c>
      <c r="N146" s="224" t="s">
        <v>41</v>
      </c>
      <c r="O146" s="84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227" t="s">
        <v>159</v>
      </c>
      <c r="AT146" s="227" t="s">
        <v>154</v>
      </c>
      <c r="AU146" s="227" t="s">
        <v>85</v>
      </c>
      <c r="AY146" s="15" t="s">
        <v>152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81</v>
      </c>
      <c r="BK146" s="228">
        <f>ROUND(I146*H146,2)</f>
        <v>0</v>
      </c>
      <c r="BL146" s="15" t="s">
        <v>159</v>
      </c>
      <c r="BM146" s="227" t="s">
        <v>177</v>
      </c>
    </row>
    <row r="147" s="12" customFormat="1">
      <c r="B147" s="229"/>
      <c r="C147" s="230"/>
      <c r="D147" s="231" t="s">
        <v>161</v>
      </c>
      <c r="E147" s="232" t="s">
        <v>1</v>
      </c>
      <c r="F147" s="233" t="s">
        <v>178</v>
      </c>
      <c r="G147" s="230"/>
      <c r="H147" s="234">
        <v>4.8799999999999999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161</v>
      </c>
      <c r="AU147" s="240" t="s">
        <v>85</v>
      </c>
      <c r="AV147" s="12" t="s">
        <v>85</v>
      </c>
      <c r="AW147" s="12" t="s">
        <v>32</v>
      </c>
      <c r="AX147" s="12" t="s">
        <v>81</v>
      </c>
      <c r="AY147" s="240" t="s">
        <v>152</v>
      </c>
    </row>
    <row r="148" s="1" customFormat="1" ht="48" customHeight="1">
      <c r="B148" s="36"/>
      <c r="C148" s="216" t="s">
        <v>179</v>
      </c>
      <c r="D148" s="216" t="s">
        <v>154</v>
      </c>
      <c r="E148" s="217" t="s">
        <v>180</v>
      </c>
      <c r="F148" s="218" t="s">
        <v>181</v>
      </c>
      <c r="G148" s="219" t="s">
        <v>170</v>
      </c>
      <c r="H148" s="220">
        <v>2.6779999999999999</v>
      </c>
      <c r="I148" s="221"/>
      <c r="J148" s="222">
        <f>ROUND(I148*H148,2)</f>
        <v>0</v>
      </c>
      <c r="K148" s="218" t="s">
        <v>158</v>
      </c>
      <c r="L148" s="41"/>
      <c r="M148" s="223" t="s">
        <v>1</v>
      </c>
      <c r="N148" s="224" t="s">
        <v>41</v>
      </c>
      <c r="O148" s="84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227" t="s">
        <v>159</v>
      </c>
      <c r="AT148" s="227" t="s">
        <v>154</v>
      </c>
      <c r="AU148" s="227" t="s">
        <v>85</v>
      </c>
      <c r="AY148" s="15" t="s">
        <v>152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81</v>
      </c>
      <c r="BK148" s="228">
        <f>ROUND(I148*H148,2)</f>
        <v>0</v>
      </c>
      <c r="BL148" s="15" t="s">
        <v>159</v>
      </c>
      <c r="BM148" s="227" t="s">
        <v>182</v>
      </c>
    </row>
    <row r="149" s="12" customFormat="1">
      <c r="B149" s="229"/>
      <c r="C149" s="230"/>
      <c r="D149" s="231" t="s">
        <v>161</v>
      </c>
      <c r="E149" s="232" t="s">
        <v>1</v>
      </c>
      <c r="F149" s="233" t="s">
        <v>183</v>
      </c>
      <c r="G149" s="230"/>
      <c r="H149" s="234">
        <v>2.6779999999999999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161</v>
      </c>
      <c r="AU149" s="240" t="s">
        <v>85</v>
      </c>
      <c r="AV149" s="12" t="s">
        <v>85</v>
      </c>
      <c r="AW149" s="12" t="s">
        <v>32</v>
      </c>
      <c r="AX149" s="12" t="s">
        <v>81</v>
      </c>
      <c r="AY149" s="240" t="s">
        <v>152</v>
      </c>
    </row>
    <row r="150" s="1" customFormat="1" ht="36" customHeight="1">
      <c r="B150" s="36"/>
      <c r="C150" s="216" t="s">
        <v>184</v>
      </c>
      <c r="D150" s="216" t="s">
        <v>154</v>
      </c>
      <c r="E150" s="217" t="s">
        <v>185</v>
      </c>
      <c r="F150" s="218" t="s">
        <v>186</v>
      </c>
      <c r="G150" s="219" t="s">
        <v>170</v>
      </c>
      <c r="H150" s="220">
        <v>2.6779999999999999</v>
      </c>
      <c r="I150" s="221"/>
      <c r="J150" s="222">
        <f>ROUND(I150*H150,2)</f>
        <v>0</v>
      </c>
      <c r="K150" s="218" t="s">
        <v>158</v>
      </c>
      <c r="L150" s="41"/>
      <c r="M150" s="223" t="s">
        <v>1</v>
      </c>
      <c r="N150" s="224" t="s">
        <v>41</v>
      </c>
      <c r="O150" s="84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227" t="s">
        <v>159</v>
      </c>
      <c r="AT150" s="227" t="s">
        <v>154</v>
      </c>
      <c r="AU150" s="227" t="s">
        <v>85</v>
      </c>
      <c r="AY150" s="15" t="s">
        <v>152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81</v>
      </c>
      <c r="BK150" s="228">
        <f>ROUND(I150*H150,2)</f>
        <v>0</v>
      </c>
      <c r="BL150" s="15" t="s">
        <v>159</v>
      </c>
      <c r="BM150" s="227" t="s">
        <v>187</v>
      </c>
    </row>
    <row r="151" s="1" customFormat="1" ht="48" customHeight="1">
      <c r="B151" s="36"/>
      <c r="C151" s="216" t="s">
        <v>188</v>
      </c>
      <c r="D151" s="216" t="s">
        <v>154</v>
      </c>
      <c r="E151" s="217" t="s">
        <v>189</v>
      </c>
      <c r="F151" s="218" t="s">
        <v>190</v>
      </c>
      <c r="G151" s="219" t="s">
        <v>170</v>
      </c>
      <c r="H151" s="220">
        <v>11.241</v>
      </c>
      <c r="I151" s="221"/>
      <c r="J151" s="222">
        <f>ROUND(I151*H151,2)</f>
        <v>0</v>
      </c>
      <c r="K151" s="218" t="s">
        <v>158</v>
      </c>
      <c r="L151" s="41"/>
      <c r="M151" s="223" t="s">
        <v>1</v>
      </c>
      <c r="N151" s="224" t="s">
        <v>41</v>
      </c>
      <c r="O151" s="84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227" t="s">
        <v>159</v>
      </c>
      <c r="AT151" s="227" t="s">
        <v>154</v>
      </c>
      <c r="AU151" s="227" t="s">
        <v>85</v>
      </c>
      <c r="AY151" s="15" t="s">
        <v>152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81</v>
      </c>
      <c r="BK151" s="228">
        <f>ROUND(I151*H151,2)</f>
        <v>0</v>
      </c>
      <c r="BL151" s="15" t="s">
        <v>159</v>
      </c>
      <c r="BM151" s="227" t="s">
        <v>191</v>
      </c>
    </row>
    <row r="152" s="12" customFormat="1">
      <c r="B152" s="229"/>
      <c r="C152" s="230"/>
      <c r="D152" s="231" t="s">
        <v>161</v>
      </c>
      <c r="E152" s="232" t="s">
        <v>1</v>
      </c>
      <c r="F152" s="233" t="s">
        <v>192</v>
      </c>
      <c r="G152" s="230"/>
      <c r="H152" s="234">
        <v>11.241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161</v>
      </c>
      <c r="AU152" s="240" t="s">
        <v>85</v>
      </c>
      <c r="AV152" s="12" t="s">
        <v>85</v>
      </c>
      <c r="AW152" s="12" t="s">
        <v>32</v>
      </c>
      <c r="AX152" s="12" t="s">
        <v>81</v>
      </c>
      <c r="AY152" s="240" t="s">
        <v>152</v>
      </c>
    </row>
    <row r="153" s="1" customFormat="1" ht="60" customHeight="1">
      <c r="B153" s="36"/>
      <c r="C153" s="216" t="s">
        <v>193</v>
      </c>
      <c r="D153" s="216" t="s">
        <v>154</v>
      </c>
      <c r="E153" s="217" t="s">
        <v>194</v>
      </c>
      <c r="F153" s="218" t="s">
        <v>195</v>
      </c>
      <c r="G153" s="219" t="s">
        <v>170</v>
      </c>
      <c r="H153" s="220">
        <v>16.911000000000001</v>
      </c>
      <c r="I153" s="221"/>
      <c r="J153" s="222">
        <f>ROUND(I153*H153,2)</f>
        <v>0</v>
      </c>
      <c r="K153" s="218" t="s">
        <v>158</v>
      </c>
      <c r="L153" s="41"/>
      <c r="M153" s="223" t="s">
        <v>1</v>
      </c>
      <c r="N153" s="224" t="s">
        <v>41</v>
      </c>
      <c r="O153" s="84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227" t="s">
        <v>159</v>
      </c>
      <c r="AT153" s="227" t="s">
        <v>154</v>
      </c>
      <c r="AU153" s="227" t="s">
        <v>85</v>
      </c>
      <c r="AY153" s="15" t="s">
        <v>152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81</v>
      </c>
      <c r="BK153" s="228">
        <f>ROUND(I153*H153,2)</f>
        <v>0</v>
      </c>
      <c r="BL153" s="15" t="s">
        <v>159</v>
      </c>
      <c r="BM153" s="227" t="s">
        <v>196</v>
      </c>
    </row>
    <row r="154" s="12" customFormat="1">
      <c r="B154" s="229"/>
      <c r="C154" s="230"/>
      <c r="D154" s="231" t="s">
        <v>161</v>
      </c>
      <c r="E154" s="232" t="s">
        <v>1</v>
      </c>
      <c r="F154" s="233" t="s">
        <v>197</v>
      </c>
      <c r="G154" s="230"/>
      <c r="H154" s="234">
        <v>16.911000000000001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161</v>
      </c>
      <c r="AU154" s="240" t="s">
        <v>85</v>
      </c>
      <c r="AV154" s="12" t="s">
        <v>85</v>
      </c>
      <c r="AW154" s="12" t="s">
        <v>32</v>
      </c>
      <c r="AX154" s="12" t="s">
        <v>81</v>
      </c>
      <c r="AY154" s="240" t="s">
        <v>152</v>
      </c>
    </row>
    <row r="155" s="1" customFormat="1" ht="60" customHeight="1">
      <c r="B155" s="36"/>
      <c r="C155" s="216" t="s">
        <v>198</v>
      </c>
      <c r="D155" s="216" t="s">
        <v>154</v>
      </c>
      <c r="E155" s="217" t="s">
        <v>199</v>
      </c>
      <c r="F155" s="218" t="s">
        <v>200</v>
      </c>
      <c r="G155" s="219" t="s">
        <v>170</v>
      </c>
      <c r="H155" s="220">
        <v>828.63900000000001</v>
      </c>
      <c r="I155" s="221"/>
      <c r="J155" s="222">
        <f>ROUND(I155*H155,2)</f>
        <v>0</v>
      </c>
      <c r="K155" s="218" t="s">
        <v>158</v>
      </c>
      <c r="L155" s="41"/>
      <c r="M155" s="223" t="s">
        <v>1</v>
      </c>
      <c r="N155" s="224" t="s">
        <v>41</v>
      </c>
      <c r="O155" s="84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AR155" s="227" t="s">
        <v>159</v>
      </c>
      <c r="AT155" s="227" t="s">
        <v>154</v>
      </c>
      <c r="AU155" s="227" t="s">
        <v>85</v>
      </c>
      <c r="AY155" s="15" t="s">
        <v>152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81</v>
      </c>
      <c r="BK155" s="228">
        <f>ROUND(I155*H155,2)</f>
        <v>0</v>
      </c>
      <c r="BL155" s="15" t="s">
        <v>159</v>
      </c>
      <c r="BM155" s="227" t="s">
        <v>201</v>
      </c>
    </row>
    <row r="156" s="12" customFormat="1">
      <c r="B156" s="229"/>
      <c r="C156" s="230"/>
      <c r="D156" s="231" t="s">
        <v>161</v>
      </c>
      <c r="E156" s="232" t="s">
        <v>1</v>
      </c>
      <c r="F156" s="233" t="s">
        <v>202</v>
      </c>
      <c r="G156" s="230"/>
      <c r="H156" s="234">
        <v>118.377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161</v>
      </c>
      <c r="AU156" s="240" t="s">
        <v>85</v>
      </c>
      <c r="AV156" s="12" t="s">
        <v>85</v>
      </c>
      <c r="AW156" s="12" t="s">
        <v>32</v>
      </c>
      <c r="AX156" s="12" t="s">
        <v>81</v>
      </c>
      <c r="AY156" s="240" t="s">
        <v>152</v>
      </c>
    </row>
    <row r="157" s="12" customFormat="1">
      <c r="B157" s="229"/>
      <c r="C157" s="230"/>
      <c r="D157" s="231" t="s">
        <v>161</v>
      </c>
      <c r="E157" s="230"/>
      <c r="F157" s="233" t="s">
        <v>203</v>
      </c>
      <c r="G157" s="230"/>
      <c r="H157" s="234">
        <v>828.63900000000001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161</v>
      </c>
      <c r="AU157" s="240" t="s">
        <v>85</v>
      </c>
      <c r="AV157" s="12" t="s">
        <v>85</v>
      </c>
      <c r="AW157" s="12" t="s">
        <v>4</v>
      </c>
      <c r="AX157" s="12" t="s">
        <v>81</v>
      </c>
      <c r="AY157" s="240" t="s">
        <v>152</v>
      </c>
    </row>
    <row r="158" s="1" customFormat="1" ht="60" customHeight="1">
      <c r="B158" s="36"/>
      <c r="C158" s="216" t="s">
        <v>204</v>
      </c>
      <c r="D158" s="216" t="s">
        <v>154</v>
      </c>
      <c r="E158" s="217" t="s">
        <v>205</v>
      </c>
      <c r="F158" s="218" t="s">
        <v>206</v>
      </c>
      <c r="G158" s="219" t="s">
        <v>170</v>
      </c>
      <c r="H158" s="220">
        <v>0.99299999999999999</v>
      </c>
      <c r="I158" s="221"/>
      <c r="J158" s="222">
        <f>ROUND(I158*H158,2)</f>
        <v>0</v>
      </c>
      <c r="K158" s="218" t="s">
        <v>158</v>
      </c>
      <c r="L158" s="41"/>
      <c r="M158" s="223" t="s">
        <v>1</v>
      </c>
      <c r="N158" s="224" t="s">
        <v>41</v>
      </c>
      <c r="O158" s="84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AR158" s="227" t="s">
        <v>159</v>
      </c>
      <c r="AT158" s="227" t="s">
        <v>154</v>
      </c>
      <c r="AU158" s="227" t="s">
        <v>85</v>
      </c>
      <c r="AY158" s="15" t="s">
        <v>152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81</v>
      </c>
      <c r="BK158" s="228">
        <f>ROUND(I158*H158,2)</f>
        <v>0</v>
      </c>
      <c r="BL158" s="15" t="s">
        <v>159</v>
      </c>
      <c r="BM158" s="227" t="s">
        <v>207</v>
      </c>
    </row>
    <row r="159" s="12" customFormat="1">
      <c r="B159" s="229"/>
      <c r="C159" s="230"/>
      <c r="D159" s="231" t="s">
        <v>161</v>
      </c>
      <c r="E159" s="232" t="s">
        <v>1</v>
      </c>
      <c r="F159" s="233" t="s">
        <v>208</v>
      </c>
      <c r="G159" s="230"/>
      <c r="H159" s="234">
        <v>0.99299999999999999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161</v>
      </c>
      <c r="AU159" s="240" t="s">
        <v>85</v>
      </c>
      <c r="AV159" s="12" t="s">
        <v>85</v>
      </c>
      <c r="AW159" s="12" t="s">
        <v>32</v>
      </c>
      <c r="AX159" s="12" t="s">
        <v>81</v>
      </c>
      <c r="AY159" s="240" t="s">
        <v>152</v>
      </c>
    </row>
    <row r="160" s="1" customFormat="1" ht="16.5" customHeight="1">
      <c r="B160" s="36"/>
      <c r="C160" s="241" t="s">
        <v>209</v>
      </c>
      <c r="D160" s="241" t="s">
        <v>210</v>
      </c>
      <c r="E160" s="242" t="s">
        <v>211</v>
      </c>
      <c r="F160" s="243" t="s">
        <v>212</v>
      </c>
      <c r="G160" s="244" t="s">
        <v>213</v>
      </c>
      <c r="H160" s="245">
        <v>1.986</v>
      </c>
      <c r="I160" s="246"/>
      <c r="J160" s="247">
        <f>ROUND(I160*H160,2)</f>
        <v>0</v>
      </c>
      <c r="K160" s="243" t="s">
        <v>158</v>
      </c>
      <c r="L160" s="248"/>
      <c r="M160" s="249" t="s">
        <v>1</v>
      </c>
      <c r="N160" s="250" t="s">
        <v>41</v>
      </c>
      <c r="O160" s="84"/>
      <c r="P160" s="225">
        <f>O160*H160</f>
        <v>0</v>
      </c>
      <c r="Q160" s="225">
        <v>1</v>
      </c>
      <c r="R160" s="225">
        <f>Q160*H160</f>
        <v>1.986</v>
      </c>
      <c r="S160" s="225">
        <v>0</v>
      </c>
      <c r="T160" s="226">
        <f>S160*H160</f>
        <v>0</v>
      </c>
      <c r="AR160" s="227" t="s">
        <v>214</v>
      </c>
      <c r="AT160" s="227" t="s">
        <v>210</v>
      </c>
      <c r="AU160" s="227" t="s">
        <v>85</v>
      </c>
      <c r="AY160" s="15" t="s">
        <v>152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81</v>
      </c>
      <c r="BK160" s="228">
        <f>ROUND(I160*H160,2)</f>
        <v>0</v>
      </c>
      <c r="BL160" s="15" t="s">
        <v>159</v>
      </c>
      <c r="BM160" s="227" t="s">
        <v>215</v>
      </c>
    </row>
    <row r="161" s="12" customFormat="1">
      <c r="B161" s="229"/>
      <c r="C161" s="230"/>
      <c r="D161" s="231" t="s">
        <v>161</v>
      </c>
      <c r="E161" s="230"/>
      <c r="F161" s="233" t="s">
        <v>216</v>
      </c>
      <c r="G161" s="230"/>
      <c r="H161" s="234">
        <v>1.986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161</v>
      </c>
      <c r="AU161" s="240" t="s">
        <v>85</v>
      </c>
      <c r="AV161" s="12" t="s">
        <v>85</v>
      </c>
      <c r="AW161" s="12" t="s">
        <v>4</v>
      </c>
      <c r="AX161" s="12" t="s">
        <v>81</v>
      </c>
      <c r="AY161" s="240" t="s">
        <v>152</v>
      </c>
    </row>
    <row r="162" s="1" customFormat="1" ht="60" customHeight="1">
      <c r="B162" s="36"/>
      <c r="C162" s="216" t="s">
        <v>217</v>
      </c>
      <c r="D162" s="216" t="s">
        <v>154</v>
      </c>
      <c r="E162" s="217" t="s">
        <v>218</v>
      </c>
      <c r="F162" s="218" t="s">
        <v>219</v>
      </c>
      <c r="G162" s="219" t="s">
        <v>170</v>
      </c>
      <c r="H162" s="220">
        <v>0.71399999999999997</v>
      </c>
      <c r="I162" s="221"/>
      <c r="J162" s="222">
        <f>ROUND(I162*H162,2)</f>
        <v>0</v>
      </c>
      <c r="K162" s="218" t="s">
        <v>158</v>
      </c>
      <c r="L162" s="41"/>
      <c r="M162" s="223" t="s">
        <v>1</v>
      </c>
      <c r="N162" s="224" t="s">
        <v>41</v>
      </c>
      <c r="O162" s="84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227" t="s">
        <v>159</v>
      </c>
      <c r="AT162" s="227" t="s">
        <v>154</v>
      </c>
      <c r="AU162" s="227" t="s">
        <v>85</v>
      </c>
      <c r="AY162" s="15" t="s">
        <v>152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81</v>
      </c>
      <c r="BK162" s="228">
        <f>ROUND(I162*H162,2)</f>
        <v>0</v>
      </c>
      <c r="BL162" s="15" t="s">
        <v>159</v>
      </c>
      <c r="BM162" s="227" t="s">
        <v>220</v>
      </c>
    </row>
    <row r="163" s="12" customFormat="1">
      <c r="B163" s="229"/>
      <c r="C163" s="230"/>
      <c r="D163" s="231" t="s">
        <v>161</v>
      </c>
      <c r="E163" s="232" t="s">
        <v>1</v>
      </c>
      <c r="F163" s="233" t="s">
        <v>221</v>
      </c>
      <c r="G163" s="230"/>
      <c r="H163" s="234">
        <v>0.71399999999999997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161</v>
      </c>
      <c r="AU163" s="240" t="s">
        <v>85</v>
      </c>
      <c r="AV163" s="12" t="s">
        <v>85</v>
      </c>
      <c r="AW163" s="12" t="s">
        <v>32</v>
      </c>
      <c r="AX163" s="12" t="s">
        <v>81</v>
      </c>
      <c r="AY163" s="240" t="s">
        <v>152</v>
      </c>
    </row>
    <row r="164" s="11" customFormat="1" ht="22.8" customHeight="1">
      <c r="B164" s="200"/>
      <c r="C164" s="201"/>
      <c r="D164" s="202" t="s">
        <v>75</v>
      </c>
      <c r="E164" s="214" t="s">
        <v>85</v>
      </c>
      <c r="F164" s="214" t="s">
        <v>222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SUM(P165:P185)</f>
        <v>0</v>
      </c>
      <c r="Q164" s="208"/>
      <c r="R164" s="209">
        <f>SUM(R165:R185)</f>
        <v>20.257214950000005</v>
      </c>
      <c r="S164" s="208"/>
      <c r="T164" s="210">
        <f>SUM(T165:T185)</f>
        <v>0</v>
      </c>
      <c r="AR164" s="211" t="s">
        <v>81</v>
      </c>
      <c r="AT164" s="212" t="s">
        <v>75</v>
      </c>
      <c r="AU164" s="212" t="s">
        <v>81</v>
      </c>
      <c r="AY164" s="211" t="s">
        <v>152</v>
      </c>
      <c r="BK164" s="213">
        <f>SUM(BK165:BK185)</f>
        <v>0</v>
      </c>
    </row>
    <row r="165" s="1" customFormat="1" ht="36" customHeight="1">
      <c r="B165" s="36"/>
      <c r="C165" s="216" t="s">
        <v>214</v>
      </c>
      <c r="D165" s="216" t="s">
        <v>154</v>
      </c>
      <c r="E165" s="217" t="s">
        <v>223</v>
      </c>
      <c r="F165" s="218" t="s">
        <v>224</v>
      </c>
      <c r="G165" s="219" t="s">
        <v>170</v>
      </c>
      <c r="H165" s="220">
        <v>0.48799999999999999</v>
      </c>
      <c r="I165" s="221"/>
      <c r="J165" s="222">
        <f>ROUND(I165*H165,2)</f>
        <v>0</v>
      </c>
      <c r="K165" s="218" t="s">
        <v>158</v>
      </c>
      <c r="L165" s="41"/>
      <c r="M165" s="223" t="s">
        <v>1</v>
      </c>
      <c r="N165" s="224" t="s">
        <v>41</v>
      </c>
      <c r="O165" s="84"/>
      <c r="P165" s="225">
        <f>O165*H165</f>
        <v>0</v>
      </c>
      <c r="Q165" s="225">
        <v>2.1600000000000001</v>
      </c>
      <c r="R165" s="225">
        <f>Q165*H165</f>
        <v>1.0540800000000001</v>
      </c>
      <c r="S165" s="225">
        <v>0</v>
      </c>
      <c r="T165" s="226">
        <f>S165*H165</f>
        <v>0</v>
      </c>
      <c r="AR165" s="227" t="s">
        <v>159</v>
      </c>
      <c r="AT165" s="227" t="s">
        <v>154</v>
      </c>
      <c r="AU165" s="227" t="s">
        <v>85</v>
      </c>
      <c r="AY165" s="15" t="s">
        <v>152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81</v>
      </c>
      <c r="BK165" s="228">
        <f>ROUND(I165*H165,2)</f>
        <v>0</v>
      </c>
      <c r="BL165" s="15" t="s">
        <v>159</v>
      </c>
      <c r="BM165" s="227" t="s">
        <v>225</v>
      </c>
    </row>
    <row r="166" s="12" customFormat="1">
      <c r="B166" s="229"/>
      <c r="C166" s="230"/>
      <c r="D166" s="231" t="s">
        <v>161</v>
      </c>
      <c r="E166" s="232" t="s">
        <v>1</v>
      </c>
      <c r="F166" s="233" t="s">
        <v>226</v>
      </c>
      <c r="G166" s="230"/>
      <c r="H166" s="234">
        <v>0.48799999999999999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161</v>
      </c>
      <c r="AU166" s="240" t="s">
        <v>85</v>
      </c>
      <c r="AV166" s="12" t="s">
        <v>85</v>
      </c>
      <c r="AW166" s="12" t="s">
        <v>32</v>
      </c>
      <c r="AX166" s="12" t="s">
        <v>81</v>
      </c>
      <c r="AY166" s="240" t="s">
        <v>152</v>
      </c>
    </row>
    <row r="167" s="1" customFormat="1" ht="24" customHeight="1">
      <c r="B167" s="36"/>
      <c r="C167" s="216" t="s">
        <v>227</v>
      </c>
      <c r="D167" s="216" t="s">
        <v>154</v>
      </c>
      <c r="E167" s="217" t="s">
        <v>228</v>
      </c>
      <c r="F167" s="218" t="s">
        <v>229</v>
      </c>
      <c r="G167" s="219" t="s">
        <v>170</v>
      </c>
      <c r="H167" s="220">
        <v>1.464</v>
      </c>
      <c r="I167" s="221"/>
      <c r="J167" s="222">
        <f>ROUND(I167*H167,2)</f>
        <v>0</v>
      </c>
      <c r="K167" s="218" t="s">
        <v>158</v>
      </c>
      <c r="L167" s="41"/>
      <c r="M167" s="223" t="s">
        <v>1</v>
      </c>
      <c r="N167" s="224" t="s">
        <v>41</v>
      </c>
      <c r="O167" s="84"/>
      <c r="P167" s="225">
        <f>O167*H167</f>
        <v>0</v>
      </c>
      <c r="Q167" s="225">
        <v>2.45329</v>
      </c>
      <c r="R167" s="225">
        <f>Q167*H167</f>
        <v>3.5916165599999998</v>
      </c>
      <c r="S167" s="225">
        <v>0</v>
      </c>
      <c r="T167" s="226">
        <f>S167*H167</f>
        <v>0</v>
      </c>
      <c r="AR167" s="227" t="s">
        <v>159</v>
      </c>
      <c r="AT167" s="227" t="s">
        <v>154</v>
      </c>
      <c r="AU167" s="227" t="s">
        <v>85</v>
      </c>
      <c r="AY167" s="15" t="s">
        <v>152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81</v>
      </c>
      <c r="BK167" s="228">
        <f>ROUND(I167*H167,2)</f>
        <v>0</v>
      </c>
      <c r="BL167" s="15" t="s">
        <v>159</v>
      </c>
      <c r="BM167" s="227" t="s">
        <v>230</v>
      </c>
    </row>
    <row r="168" s="12" customFormat="1">
      <c r="B168" s="229"/>
      <c r="C168" s="230"/>
      <c r="D168" s="231" t="s">
        <v>161</v>
      </c>
      <c r="E168" s="232" t="s">
        <v>1</v>
      </c>
      <c r="F168" s="233" t="s">
        <v>231</v>
      </c>
      <c r="G168" s="230"/>
      <c r="H168" s="234">
        <v>1.464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161</v>
      </c>
      <c r="AU168" s="240" t="s">
        <v>85</v>
      </c>
      <c r="AV168" s="12" t="s">
        <v>85</v>
      </c>
      <c r="AW168" s="12" t="s">
        <v>32</v>
      </c>
      <c r="AX168" s="12" t="s">
        <v>81</v>
      </c>
      <c r="AY168" s="240" t="s">
        <v>152</v>
      </c>
    </row>
    <row r="169" s="1" customFormat="1" ht="24" customHeight="1">
      <c r="B169" s="36"/>
      <c r="C169" s="216" t="s">
        <v>8</v>
      </c>
      <c r="D169" s="216" t="s">
        <v>154</v>
      </c>
      <c r="E169" s="217" t="s">
        <v>232</v>
      </c>
      <c r="F169" s="218" t="s">
        <v>233</v>
      </c>
      <c r="G169" s="219" t="s">
        <v>170</v>
      </c>
      <c r="H169" s="220">
        <v>3.843</v>
      </c>
      <c r="I169" s="221"/>
      <c r="J169" s="222">
        <f>ROUND(I169*H169,2)</f>
        <v>0</v>
      </c>
      <c r="K169" s="218" t="s">
        <v>158</v>
      </c>
      <c r="L169" s="41"/>
      <c r="M169" s="223" t="s">
        <v>1</v>
      </c>
      <c r="N169" s="224" t="s">
        <v>41</v>
      </c>
      <c r="O169" s="84"/>
      <c r="P169" s="225">
        <f>O169*H169</f>
        <v>0</v>
      </c>
      <c r="Q169" s="225">
        <v>2.45329</v>
      </c>
      <c r="R169" s="225">
        <f>Q169*H169</f>
        <v>9.4279934700000005</v>
      </c>
      <c r="S169" s="225">
        <v>0</v>
      </c>
      <c r="T169" s="226">
        <f>S169*H169</f>
        <v>0</v>
      </c>
      <c r="AR169" s="227" t="s">
        <v>159</v>
      </c>
      <c r="AT169" s="227" t="s">
        <v>154</v>
      </c>
      <c r="AU169" s="227" t="s">
        <v>85</v>
      </c>
      <c r="AY169" s="15" t="s">
        <v>152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81</v>
      </c>
      <c r="BK169" s="228">
        <f>ROUND(I169*H169,2)</f>
        <v>0</v>
      </c>
      <c r="BL169" s="15" t="s">
        <v>159</v>
      </c>
      <c r="BM169" s="227" t="s">
        <v>234</v>
      </c>
    </row>
    <row r="170" s="12" customFormat="1">
      <c r="B170" s="229"/>
      <c r="C170" s="230"/>
      <c r="D170" s="231" t="s">
        <v>161</v>
      </c>
      <c r="E170" s="232" t="s">
        <v>1</v>
      </c>
      <c r="F170" s="233" t="s">
        <v>235</v>
      </c>
      <c r="G170" s="230"/>
      <c r="H170" s="234">
        <v>3.843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161</v>
      </c>
      <c r="AU170" s="240" t="s">
        <v>85</v>
      </c>
      <c r="AV170" s="12" t="s">
        <v>85</v>
      </c>
      <c r="AW170" s="12" t="s">
        <v>32</v>
      </c>
      <c r="AX170" s="12" t="s">
        <v>81</v>
      </c>
      <c r="AY170" s="240" t="s">
        <v>152</v>
      </c>
    </row>
    <row r="171" s="1" customFormat="1" ht="24" customHeight="1">
      <c r="B171" s="36"/>
      <c r="C171" s="216" t="s">
        <v>236</v>
      </c>
      <c r="D171" s="216" t="s">
        <v>154</v>
      </c>
      <c r="E171" s="217" t="s">
        <v>237</v>
      </c>
      <c r="F171" s="218" t="s">
        <v>238</v>
      </c>
      <c r="G171" s="219" t="s">
        <v>170</v>
      </c>
      <c r="H171" s="220">
        <v>2.258</v>
      </c>
      <c r="I171" s="221"/>
      <c r="J171" s="222">
        <f>ROUND(I171*H171,2)</f>
        <v>0</v>
      </c>
      <c r="K171" s="218" t="s">
        <v>158</v>
      </c>
      <c r="L171" s="41"/>
      <c r="M171" s="223" t="s">
        <v>1</v>
      </c>
      <c r="N171" s="224" t="s">
        <v>41</v>
      </c>
      <c r="O171" s="84"/>
      <c r="P171" s="225">
        <f>O171*H171</f>
        <v>0</v>
      </c>
      <c r="Q171" s="225">
        <v>2.45329</v>
      </c>
      <c r="R171" s="225">
        <f>Q171*H171</f>
        <v>5.5395288200000001</v>
      </c>
      <c r="S171" s="225">
        <v>0</v>
      </c>
      <c r="T171" s="226">
        <f>S171*H171</f>
        <v>0</v>
      </c>
      <c r="AR171" s="227" t="s">
        <v>159</v>
      </c>
      <c r="AT171" s="227" t="s">
        <v>154</v>
      </c>
      <c r="AU171" s="227" t="s">
        <v>85</v>
      </c>
      <c r="AY171" s="15" t="s">
        <v>152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81</v>
      </c>
      <c r="BK171" s="228">
        <f>ROUND(I171*H171,2)</f>
        <v>0</v>
      </c>
      <c r="BL171" s="15" t="s">
        <v>159</v>
      </c>
      <c r="BM171" s="227" t="s">
        <v>239</v>
      </c>
    </row>
    <row r="172" s="12" customFormat="1">
      <c r="B172" s="229"/>
      <c r="C172" s="230"/>
      <c r="D172" s="231" t="s">
        <v>161</v>
      </c>
      <c r="E172" s="232" t="s">
        <v>1</v>
      </c>
      <c r="F172" s="233" t="s">
        <v>240</v>
      </c>
      <c r="G172" s="230"/>
      <c r="H172" s="234">
        <v>2.258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161</v>
      </c>
      <c r="AU172" s="240" t="s">
        <v>85</v>
      </c>
      <c r="AV172" s="12" t="s">
        <v>85</v>
      </c>
      <c r="AW172" s="12" t="s">
        <v>32</v>
      </c>
      <c r="AX172" s="12" t="s">
        <v>81</v>
      </c>
      <c r="AY172" s="240" t="s">
        <v>152</v>
      </c>
    </row>
    <row r="173" s="1" customFormat="1" ht="16.5" customHeight="1">
      <c r="B173" s="36"/>
      <c r="C173" s="216" t="s">
        <v>241</v>
      </c>
      <c r="D173" s="216" t="s">
        <v>154</v>
      </c>
      <c r="E173" s="217" t="s">
        <v>242</v>
      </c>
      <c r="F173" s="218" t="s">
        <v>243</v>
      </c>
      <c r="G173" s="219" t="s">
        <v>157</v>
      </c>
      <c r="H173" s="220">
        <v>7.5259999999999998</v>
      </c>
      <c r="I173" s="221"/>
      <c r="J173" s="222">
        <f>ROUND(I173*H173,2)</f>
        <v>0</v>
      </c>
      <c r="K173" s="218" t="s">
        <v>158</v>
      </c>
      <c r="L173" s="41"/>
      <c r="M173" s="223" t="s">
        <v>1</v>
      </c>
      <c r="N173" s="224" t="s">
        <v>41</v>
      </c>
      <c r="O173" s="84"/>
      <c r="P173" s="225">
        <f>O173*H173</f>
        <v>0</v>
      </c>
      <c r="Q173" s="225">
        <v>0.00346</v>
      </c>
      <c r="R173" s="225">
        <f>Q173*H173</f>
        <v>0.026039959999999997</v>
      </c>
      <c r="S173" s="225">
        <v>0</v>
      </c>
      <c r="T173" s="226">
        <f>S173*H173</f>
        <v>0</v>
      </c>
      <c r="AR173" s="227" t="s">
        <v>159</v>
      </c>
      <c r="AT173" s="227" t="s">
        <v>154</v>
      </c>
      <c r="AU173" s="227" t="s">
        <v>85</v>
      </c>
      <c r="AY173" s="15" t="s">
        <v>152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81</v>
      </c>
      <c r="BK173" s="228">
        <f>ROUND(I173*H173,2)</f>
        <v>0</v>
      </c>
      <c r="BL173" s="15" t="s">
        <v>159</v>
      </c>
      <c r="BM173" s="227" t="s">
        <v>244</v>
      </c>
    </row>
    <row r="174" s="12" customFormat="1">
      <c r="B174" s="229"/>
      <c r="C174" s="230"/>
      <c r="D174" s="231" t="s">
        <v>161</v>
      </c>
      <c r="E174" s="232" t="s">
        <v>1</v>
      </c>
      <c r="F174" s="233" t="s">
        <v>245</v>
      </c>
      <c r="G174" s="230"/>
      <c r="H174" s="234">
        <v>7.5259999999999998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161</v>
      </c>
      <c r="AU174" s="240" t="s">
        <v>85</v>
      </c>
      <c r="AV174" s="12" t="s">
        <v>85</v>
      </c>
      <c r="AW174" s="12" t="s">
        <v>32</v>
      </c>
      <c r="AX174" s="12" t="s">
        <v>76</v>
      </c>
      <c r="AY174" s="240" t="s">
        <v>152</v>
      </c>
    </row>
    <row r="175" s="13" customFormat="1">
      <c r="B175" s="251"/>
      <c r="C175" s="252"/>
      <c r="D175" s="231" t="s">
        <v>161</v>
      </c>
      <c r="E175" s="253" t="s">
        <v>92</v>
      </c>
      <c r="F175" s="254" t="s">
        <v>246</v>
      </c>
      <c r="G175" s="252"/>
      <c r="H175" s="255">
        <v>7.5259999999999998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AT175" s="261" t="s">
        <v>161</v>
      </c>
      <c r="AU175" s="261" t="s">
        <v>85</v>
      </c>
      <c r="AV175" s="13" t="s">
        <v>247</v>
      </c>
      <c r="AW175" s="13" t="s">
        <v>32</v>
      </c>
      <c r="AX175" s="13" t="s">
        <v>81</v>
      </c>
      <c r="AY175" s="261" t="s">
        <v>152</v>
      </c>
    </row>
    <row r="176" s="1" customFormat="1" ht="24" customHeight="1">
      <c r="B176" s="36"/>
      <c r="C176" s="216" t="s">
        <v>248</v>
      </c>
      <c r="D176" s="216" t="s">
        <v>154</v>
      </c>
      <c r="E176" s="217" t="s">
        <v>249</v>
      </c>
      <c r="F176" s="218" t="s">
        <v>250</v>
      </c>
      <c r="G176" s="219" t="s">
        <v>157</v>
      </c>
      <c r="H176" s="220">
        <v>7.5259999999999998</v>
      </c>
      <c r="I176" s="221"/>
      <c r="J176" s="222">
        <f>ROUND(I176*H176,2)</f>
        <v>0</v>
      </c>
      <c r="K176" s="218" t="s">
        <v>158</v>
      </c>
      <c r="L176" s="41"/>
      <c r="M176" s="223" t="s">
        <v>1</v>
      </c>
      <c r="N176" s="224" t="s">
        <v>41</v>
      </c>
      <c r="O176" s="84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AR176" s="227" t="s">
        <v>159</v>
      </c>
      <c r="AT176" s="227" t="s">
        <v>154</v>
      </c>
      <c r="AU176" s="227" t="s">
        <v>85</v>
      </c>
      <c r="AY176" s="15" t="s">
        <v>152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81</v>
      </c>
      <c r="BK176" s="228">
        <f>ROUND(I176*H176,2)</f>
        <v>0</v>
      </c>
      <c r="BL176" s="15" t="s">
        <v>159</v>
      </c>
      <c r="BM176" s="227" t="s">
        <v>251</v>
      </c>
    </row>
    <row r="177" s="12" customFormat="1">
      <c r="B177" s="229"/>
      <c r="C177" s="230"/>
      <c r="D177" s="231" t="s">
        <v>161</v>
      </c>
      <c r="E177" s="232" t="s">
        <v>1</v>
      </c>
      <c r="F177" s="233" t="s">
        <v>92</v>
      </c>
      <c r="G177" s="230"/>
      <c r="H177" s="234">
        <v>7.5259999999999998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161</v>
      </c>
      <c r="AU177" s="240" t="s">
        <v>85</v>
      </c>
      <c r="AV177" s="12" t="s">
        <v>85</v>
      </c>
      <c r="AW177" s="12" t="s">
        <v>32</v>
      </c>
      <c r="AX177" s="12" t="s">
        <v>81</v>
      </c>
      <c r="AY177" s="240" t="s">
        <v>152</v>
      </c>
    </row>
    <row r="178" s="1" customFormat="1" ht="16.5" customHeight="1">
      <c r="B178" s="36"/>
      <c r="C178" s="216" t="s">
        <v>7</v>
      </c>
      <c r="D178" s="216" t="s">
        <v>154</v>
      </c>
      <c r="E178" s="217" t="s">
        <v>252</v>
      </c>
      <c r="F178" s="218" t="s">
        <v>253</v>
      </c>
      <c r="G178" s="219" t="s">
        <v>157</v>
      </c>
      <c r="H178" s="220">
        <v>7.5259999999999998</v>
      </c>
      <c r="I178" s="221"/>
      <c r="J178" s="222">
        <f>ROUND(I178*H178,2)</f>
        <v>0</v>
      </c>
      <c r="K178" s="218" t="s">
        <v>1</v>
      </c>
      <c r="L178" s="41"/>
      <c r="M178" s="223" t="s">
        <v>1</v>
      </c>
      <c r="N178" s="224" t="s">
        <v>41</v>
      </c>
      <c r="O178" s="84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227" t="s">
        <v>159</v>
      </c>
      <c r="AT178" s="227" t="s">
        <v>154</v>
      </c>
      <c r="AU178" s="227" t="s">
        <v>85</v>
      </c>
      <c r="AY178" s="15" t="s">
        <v>152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81</v>
      </c>
      <c r="BK178" s="228">
        <f>ROUND(I178*H178,2)</f>
        <v>0</v>
      </c>
      <c r="BL178" s="15" t="s">
        <v>159</v>
      </c>
      <c r="BM178" s="227" t="s">
        <v>254</v>
      </c>
    </row>
    <row r="179" s="12" customFormat="1">
      <c r="B179" s="229"/>
      <c r="C179" s="230"/>
      <c r="D179" s="231" t="s">
        <v>161</v>
      </c>
      <c r="E179" s="232" t="s">
        <v>1</v>
      </c>
      <c r="F179" s="233" t="s">
        <v>92</v>
      </c>
      <c r="G179" s="230"/>
      <c r="H179" s="234">
        <v>7.5259999999999998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161</v>
      </c>
      <c r="AU179" s="240" t="s">
        <v>85</v>
      </c>
      <c r="AV179" s="12" t="s">
        <v>85</v>
      </c>
      <c r="AW179" s="12" t="s">
        <v>32</v>
      </c>
      <c r="AX179" s="12" t="s">
        <v>81</v>
      </c>
      <c r="AY179" s="240" t="s">
        <v>152</v>
      </c>
    </row>
    <row r="180" s="1" customFormat="1" ht="16.5" customHeight="1">
      <c r="B180" s="36"/>
      <c r="C180" s="216" t="s">
        <v>255</v>
      </c>
      <c r="D180" s="216" t="s">
        <v>154</v>
      </c>
      <c r="E180" s="217" t="s">
        <v>256</v>
      </c>
      <c r="F180" s="218" t="s">
        <v>257</v>
      </c>
      <c r="G180" s="219" t="s">
        <v>213</v>
      </c>
      <c r="H180" s="220">
        <v>0.0040000000000000001</v>
      </c>
      <c r="I180" s="221"/>
      <c r="J180" s="222">
        <f>ROUND(I180*H180,2)</f>
        <v>0</v>
      </c>
      <c r="K180" s="218" t="s">
        <v>158</v>
      </c>
      <c r="L180" s="41"/>
      <c r="M180" s="223" t="s">
        <v>1</v>
      </c>
      <c r="N180" s="224" t="s">
        <v>41</v>
      </c>
      <c r="O180" s="84"/>
      <c r="P180" s="225">
        <f>O180*H180</f>
        <v>0</v>
      </c>
      <c r="Q180" s="225">
        <v>1.0591699999999999</v>
      </c>
      <c r="R180" s="225">
        <f>Q180*H180</f>
        <v>0.0042366799999999996</v>
      </c>
      <c r="S180" s="225">
        <v>0</v>
      </c>
      <c r="T180" s="226">
        <f>S180*H180</f>
        <v>0</v>
      </c>
      <c r="AR180" s="227" t="s">
        <v>159</v>
      </c>
      <c r="AT180" s="227" t="s">
        <v>154</v>
      </c>
      <c r="AU180" s="227" t="s">
        <v>85</v>
      </c>
      <c r="AY180" s="15" t="s">
        <v>152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81</v>
      </c>
      <c r="BK180" s="228">
        <f>ROUND(I180*H180,2)</f>
        <v>0</v>
      </c>
      <c r="BL180" s="15" t="s">
        <v>159</v>
      </c>
      <c r="BM180" s="227" t="s">
        <v>258</v>
      </c>
    </row>
    <row r="181" s="12" customFormat="1">
      <c r="B181" s="229"/>
      <c r="C181" s="230"/>
      <c r="D181" s="231" t="s">
        <v>161</v>
      </c>
      <c r="E181" s="232" t="s">
        <v>1</v>
      </c>
      <c r="F181" s="233" t="s">
        <v>259</v>
      </c>
      <c r="G181" s="230"/>
      <c r="H181" s="234">
        <v>0.0040000000000000001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161</v>
      </c>
      <c r="AU181" s="240" t="s">
        <v>85</v>
      </c>
      <c r="AV181" s="12" t="s">
        <v>85</v>
      </c>
      <c r="AW181" s="12" t="s">
        <v>32</v>
      </c>
      <c r="AX181" s="12" t="s">
        <v>81</v>
      </c>
      <c r="AY181" s="240" t="s">
        <v>152</v>
      </c>
    </row>
    <row r="182" s="1" customFormat="1" ht="24" customHeight="1">
      <c r="B182" s="36"/>
      <c r="C182" s="216" t="s">
        <v>260</v>
      </c>
      <c r="D182" s="216" t="s">
        <v>154</v>
      </c>
      <c r="E182" s="217" t="s">
        <v>261</v>
      </c>
      <c r="F182" s="218" t="s">
        <v>262</v>
      </c>
      <c r="G182" s="219" t="s">
        <v>213</v>
      </c>
      <c r="H182" s="220">
        <v>0.216</v>
      </c>
      <c r="I182" s="221"/>
      <c r="J182" s="222">
        <f>ROUND(I182*H182,2)</f>
        <v>0</v>
      </c>
      <c r="K182" s="218" t="s">
        <v>158</v>
      </c>
      <c r="L182" s="41"/>
      <c r="M182" s="223" t="s">
        <v>1</v>
      </c>
      <c r="N182" s="224" t="s">
        <v>41</v>
      </c>
      <c r="O182" s="84"/>
      <c r="P182" s="225">
        <f>O182*H182</f>
        <v>0</v>
      </c>
      <c r="Q182" s="225">
        <v>1.0601700000000001</v>
      </c>
      <c r="R182" s="225">
        <f>Q182*H182</f>
        <v>0.22899672000000002</v>
      </c>
      <c r="S182" s="225">
        <v>0</v>
      </c>
      <c r="T182" s="226">
        <f>S182*H182</f>
        <v>0</v>
      </c>
      <c r="AR182" s="227" t="s">
        <v>159</v>
      </c>
      <c r="AT182" s="227" t="s">
        <v>154</v>
      </c>
      <c r="AU182" s="227" t="s">
        <v>85</v>
      </c>
      <c r="AY182" s="15" t="s">
        <v>152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81</v>
      </c>
      <c r="BK182" s="228">
        <f>ROUND(I182*H182,2)</f>
        <v>0</v>
      </c>
      <c r="BL182" s="15" t="s">
        <v>159</v>
      </c>
      <c r="BM182" s="227" t="s">
        <v>263</v>
      </c>
    </row>
    <row r="183" s="12" customFormat="1">
      <c r="B183" s="229"/>
      <c r="C183" s="230"/>
      <c r="D183" s="231" t="s">
        <v>161</v>
      </c>
      <c r="E183" s="232" t="s">
        <v>1</v>
      </c>
      <c r="F183" s="233" t="s">
        <v>264</v>
      </c>
      <c r="G183" s="230"/>
      <c r="H183" s="234">
        <v>0.216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161</v>
      </c>
      <c r="AU183" s="240" t="s">
        <v>85</v>
      </c>
      <c r="AV183" s="12" t="s">
        <v>85</v>
      </c>
      <c r="AW183" s="12" t="s">
        <v>32</v>
      </c>
      <c r="AX183" s="12" t="s">
        <v>81</v>
      </c>
      <c r="AY183" s="240" t="s">
        <v>152</v>
      </c>
    </row>
    <row r="184" s="1" customFormat="1" ht="24" customHeight="1">
      <c r="B184" s="36"/>
      <c r="C184" s="216" t="s">
        <v>265</v>
      </c>
      <c r="D184" s="216" t="s">
        <v>154</v>
      </c>
      <c r="E184" s="217" t="s">
        <v>266</v>
      </c>
      <c r="F184" s="218" t="s">
        <v>267</v>
      </c>
      <c r="G184" s="219" t="s">
        <v>213</v>
      </c>
      <c r="H184" s="220">
        <v>0.36199999999999999</v>
      </c>
      <c r="I184" s="221"/>
      <c r="J184" s="222">
        <f>ROUND(I184*H184,2)</f>
        <v>0</v>
      </c>
      <c r="K184" s="218" t="s">
        <v>158</v>
      </c>
      <c r="L184" s="41"/>
      <c r="M184" s="223" t="s">
        <v>1</v>
      </c>
      <c r="N184" s="224" t="s">
        <v>41</v>
      </c>
      <c r="O184" s="84"/>
      <c r="P184" s="225">
        <f>O184*H184</f>
        <v>0</v>
      </c>
      <c r="Q184" s="225">
        <v>1.06277</v>
      </c>
      <c r="R184" s="225">
        <f>Q184*H184</f>
        <v>0.38472274000000001</v>
      </c>
      <c r="S184" s="225">
        <v>0</v>
      </c>
      <c r="T184" s="226">
        <f>S184*H184</f>
        <v>0</v>
      </c>
      <c r="AR184" s="227" t="s">
        <v>159</v>
      </c>
      <c r="AT184" s="227" t="s">
        <v>154</v>
      </c>
      <c r="AU184" s="227" t="s">
        <v>85</v>
      </c>
      <c r="AY184" s="15" t="s">
        <v>152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81</v>
      </c>
      <c r="BK184" s="228">
        <f>ROUND(I184*H184,2)</f>
        <v>0</v>
      </c>
      <c r="BL184" s="15" t="s">
        <v>159</v>
      </c>
      <c r="BM184" s="227" t="s">
        <v>268</v>
      </c>
    </row>
    <row r="185" s="12" customFormat="1">
      <c r="B185" s="229"/>
      <c r="C185" s="230"/>
      <c r="D185" s="231" t="s">
        <v>161</v>
      </c>
      <c r="E185" s="232" t="s">
        <v>1</v>
      </c>
      <c r="F185" s="233" t="s">
        <v>269</v>
      </c>
      <c r="G185" s="230"/>
      <c r="H185" s="234">
        <v>0.36199999999999999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161</v>
      </c>
      <c r="AU185" s="240" t="s">
        <v>85</v>
      </c>
      <c r="AV185" s="12" t="s">
        <v>85</v>
      </c>
      <c r="AW185" s="12" t="s">
        <v>32</v>
      </c>
      <c r="AX185" s="12" t="s">
        <v>81</v>
      </c>
      <c r="AY185" s="240" t="s">
        <v>152</v>
      </c>
    </row>
    <row r="186" s="11" customFormat="1" ht="22.8" customHeight="1">
      <c r="B186" s="200"/>
      <c r="C186" s="201"/>
      <c r="D186" s="202" t="s">
        <v>75</v>
      </c>
      <c r="E186" s="214" t="s">
        <v>247</v>
      </c>
      <c r="F186" s="214" t="s">
        <v>270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SUM(P187:P224)</f>
        <v>0</v>
      </c>
      <c r="Q186" s="208"/>
      <c r="R186" s="209">
        <f>SUM(R187:R224)</f>
        <v>92.520416050000009</v>
      </c>
      <c r="S186" s="208"/>
      <c r="T186" s="210">
        <f>SUM(T187:T224)</f>
        <v>0</v>
      </c>
      <c r="AR186" s="211" t="s">
        <v>81</v>
      </c>
      <c r="AT186" s="212" t="s">
        <v>75</v>
      </c>
      <c r="AU186" s="212" t="s">
        <v>81</v>
      </c>
      <c r="AY186" s="211" t="s">
        <v>152</v>
      </c>
      <c r="BK186" s="213">
        <f>SUM(BK187:BK224)</f>
        <v>0</v>
      </c>
    </row>
    <row r="187" s="1" customFormat="1" ht="36" customHeight="1">
      <c r="B187" s="36"/>
      <c r="C187" s="216" t="s">
        <v>271</v>
      </c>
      <c r="D187" s="216" t="s">
        <v>154</v>
      </c>
      <c r="E187" s="217" t="s">
        <v>272</v>
      </c>
      <c r="F187" s="218" t="s">
        <v>273</v>
      </c>
      <c r="G187" s="219" t="s">
        <v>170</v>
      </c>
      <c r="H187" s="220">
        <v>2.8799999999999999</v>
      </c>
      <c r="I187" s="221"/>
      <c r="J187" s="222">
        <f>ROUND(I187*H187,2)</f>
        <v>0</v>
      </c>
      <c r="K187" s="218" t="s">
        <v>158</v>
      </c>
      <c r="L187" s="41"/>
      <c r="M187" s="223" t="s">
        <v>1</v>
      </c>
      <c r="N187" s="224" t="s">
        <v>41</v>
      </c>
      <c r="O187" s="84"/>
      <c r="P187" s="225">
        <f>O187*H187</f>
        <v>0</v>
      </c>
      <c r="Q187" s="225">
        <v>1.8775</v>
      </c>
      <c r="R187" s="225">
        <f>Q187*H187</f>
        <v>5.4071999999999996</v>
      </c>
      <c r="S187" s="225">
        <v>0</v>
      </c>
      <c r="T187" s="226">
        <f>S187*H187</f>
        <v>0</v>
      </c>
      <c r="AR187" s="227" t="s">
        <v>159</v>
      </c>
      <c r="AT187" s="227" t="s">
        <v>154</v>
      </c>
      <c r="AU187" s="227" t="s">
        <v>85</v>
      </c>
      <c r="AY187" s="15" t="s">
        <v>152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81</v>
      </c>
      <c r="BK187" s="228">
        <f>ROUND(I187*H187,2)</f>
        <v>0</v>
      </c>
      <c r="BL187" s="15" t="s">
        <v>159</v>
      </c>
      <c r="BM187" s="227" t="s">
        <v>274</v>
      </c>
    </row>
    <row r="188" s="12" customFormat="1">
      <c r="B188" s="229"/>
      <c r="C188" s="230"/>
      <c r="D188" s="231" t="s">
        <v>161</v>
      </c>
      <c r="E188" s="232" t="s">
        <v>1</v>
      </c>
      <c r="F188" s="233" t="s">
        <v>275</v>
      </c>
      <c r="G188" s="230"/>
      <c r="H188" s="234">
        <v>2.8799999999999999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161</v>
      </c>
      <c r="AU188" s="240" t="s">
        <v>85</v>
      </c>
      <c r="AV188" s="12" t="s">
        <v>85</v>
      </c>
      <c r="AW188" s="12" t="s">
        <v>32</v>
      </c>
      <c r="AX188" s="12" t="s">
        <v>81</v>
      </c>
      <c r="AY188" s="240" t="s">
        <v>152</v>
      </c>
    </row>
    <row r="189" s="1" customFormat="1" ht="36" customHeight="1">
      <c r="B189" s="36"/>
      <c r="C189" s="216" t="s">
        <v>276</v>
      </c>
      <c r="D189" s="216" t="s">
        <v>154</v>
      </c>
      <c r="E189" s="217" t="s">
        <v>277</v>
      </c>
      <c r="F189" s="218" t="s">
        <v>278</v>
      </c>
      <c r="G189" s="219" t="s">
        <v>170</v>
      </c>
      <c r="H189" s="220">
        <v>29.960999999999999</v>
      </c>
      <c r="I189" s="221"/>
      <c r="J189" s="222">
        <f>ROUND(I189*H189,2)</f>
        <v>0</v>
      </c>
      <c r="K189" s="218" t="s">
        <v>158</v>
      </c>
      <c r="L189" s="41"/>
      <c r="M189" s="223" t="s">
        <v>1</v>
      </c>
      <c r="N189" s="224" t="s">
        <v>41</v>
      </c>
      <c r="O189" s="84"/>
      <c r="P189" s="225">
        <f>O189*H189</f>
        <v>0</v>
      </c>
      <c r="Q189" s="225">
        <v>2.45329</v>
      </c>
      <c r="R189" s="225">
        <f>Q189*H189</f>
        <v>73.503021689999997</v>
      </c>
      <c r="S189" s="225">
        <v>0</v>
      </c>
      <c r="T189" s="226">
        <f>S189*H189</f>
        <v>0</v>
      </c>
      <c r="AR189" s="227" t="s">
        <v>159</v>
      </c>
      <c r="AT189" s="227" t="s">
        <v>154</v>
      </c>
      <c r="AU189" s="227" t="s">
        <v>85</v>
      </c>
      <c r="AY189" s="15" t="s">
        <v>152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81</v>
      </c>
      <c r="BK189" s="228">
        <f>ROUND(I189*H189,2)</f>
        <v>0</v>
      </c>
      <c r="BL189" s="15" t="s">
        <v>159</v>
      </c>
      <c r="BM189" s="227" t="s">
        <v>279</v>
      </c>
    </row>
    <row r="190" s="12" customFormat="1">
      <c r="B190" s="229"/>
      <c r="C190" s="230"/>
      <c r="D190" s="231" t="s">
        <v>161</v>
      </c>
      <c r="E190" s="232" t="s">
        <v>1</v>
      </c>
      <c r="F190" s="233" t="s">
        <v>280</v>
      </c>
      <c r="G190" s="230"/>
      <c r="H190" s="234">
        <v>29.960999999999999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161</v>
      </c>
      <c r="AU190" s="240" t="s">
        <v>85</v>
      </c>
      <c r="AV190" s="12" t="s">
        <v>85</v>
      </c>
      <c r="AW190" s="12" t="s">
        <v>32</v>
      </c>
      <c r="AX190" s="12" t="s">
        <v>81</v>
      </c>
      <c r="AY190" s="240" t="s">
        <v>152</v>
      </c>
    </row>
    <row r="191" s="1" customFormat="1" ht="16.5" customHeight="1">
      <c r="B191" s="36"/>
      <c r="C191" s="216" t="s">
        <v>281</v>
      </c>
      <c r="D191" s="216" t="s">
        <v>154</v>
      </c>
      <c r="E191" s="217" t="s">
        <v>282</v>
      </c>
      <c r="F191" s="218" t="s">
        <v>283</v>
      </c>
      <c r="G191" s="219" t="s">
        <v>157</v>
      </c>
      <c r="H191" s="220">
        <v>165.12000000000001</v>
      </c>
      <c r="I191" s="221"/>
      <c r="J191" s="222">
        <f>ROUND(I191*H191,2)</f>
        <v>0</v>
      </c>
      <c r="K191" s="218" t="s">
        <v>158</v>
      </c>
      <c r="L191" s="41"/>
      <c r="M191" s="223" t="s">
        <v>1</v>
      </c>
      <c r="N191" s="224" t="s">
        <v>41</v>
      </c>
      <c r="O191" s="84"/>
      <c r="P191" s="225">
        <f>O191*H191</f>
        <v>0</v>
      </c>
      <c r="Q191" s="225">
        <v>0.00313</v>
      </c>
      <c r="R191" s="225">
        <f>Q191*H191</f>
        <v>0.5168256</v>
      </c>
      <c r="S191" s="225">
        <v>0</v>
      </c>
      <c r="T191" s="226">
        <f>S191*H191</f>
        <v>0</v>
      </c>
      <c r="AR191" s="227" t="s">
        <v>159</v>
      </c>
      <c r="AT191" s="227" t="s">
        <v>154</v>
      </c>
      <c r="AU191" s="227" t="s">
        <v>85</v>
      </c>
      <c r="AY191" s="15" t="s">
        <v>152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81</v>
      </c>
      <c r="BK191" s="228">
        <f>ROUND(I191*H191,2)</f>
        <v>0</v>
      </c>
      <c r="BL191" s="15" t="s">
        <v>159</v>
      </c>
      <c r="BM191" s="227" t="s">
        <v>284</v>
      </c>
    </row>
    <row r="192" s="12" customFormat="1">
      <c r="B192" s="229"/>
      <c r="C192" s="230"/>
      <c r="D192" s="231" t="s">
        <v>161</v>
      </c>
      <c r="E192" s="232" t="s">
        <v>1</v>
      </c>
      <c r="F192" s="233" t="s">
        <v>285</v>
      </c>
      <c r="G192" s="230"/>
      <c r="H192" s="234">
        <v>165.12000000000001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161</v>
      </c>
      <c r="AU192" s="240" t="s">
        <v>85</v>
      </c>
      <c r="AV192" s="12" t="s">
        <v>85</v>
      </c>
      <c r="AW192" s="12" t="s">
        <v>32</v>
      </c>
      <c r="AX192" s="12" t="s">
        <v>76</v>
      </c>
      <c r="AY192" s="240" t="s">
        <v>152</v>
      </c>
    </row>
    <row r="193" s="13" customFormat="1">
      <c r="B193" s="251"/>
      <c r="C193" s="252"/>
      <c r="D193" s="231" t="s">
        <v>161</v>
      </c>
      <c r="E193" s="253" t="s">
        <v>102</v>
      </c>
      <c r="F193" s="254" t="s">
        <v>246</v>
      </c>
      <c r="G193" s="252"/>
      <c r="H193" s="255">
        <v>165.12000000000001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AT193" s="261" t="s">
        <v>161</v>
      </c>
      <c r="AU193" s="261" t="s">
        <v>85</v>
      </c>
      <c r="AV193" s="13" t="s">
        <v>247</v>
      </c>
      <c r="AW193" s="13" t="s">
        <v>32</v>
      </c>
      <c r="AX193" s="13" t="s">
        <v>81</v>
      </c>
      <c r="AY193" s="261" t="s">
        <v>152</v>
      </c>
    </row>
    <row r="194" s="1" customFormat="1" ht="24" customHeight="1">
      <c r="B194" s="36"/>
      <c r="C194" s="216" t="s">
        <v>286</v>
      </c>
      <c r="D194" s="216" t="s">
        <v>154</v>
      </c>
      <c r="E194" s="217" t="s">
        <v>287</v>
      </c>
      <c r="F194" s="218" t="s">
        <v>288</v>
      </c>
      <c r="G194" s="219" t="s">
        <v>157</v>
      </c>
      <c r="H194" s="220">
        <v>165.12000000000001</v>
      </c>
      <c r="I194" s="221"/>
      <c r="J194" s="222">
        <f>ROUND(I194*H194,2)</f>
        <v>0</v>
      </c>
      <c r="K194" s="218" t="s">
        <v>158</v>
      </c>
      <c r="L194" s="41"/>
      <c r="M194" s="223" t="s">
        <v>1</v>
      </c>
      <c r="N194" s="224" t="s">
        <v>41</v>
      </c>
      <c r="O194" s="84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AR194" s="227" t="s">
        <v>159</v>
      </c>
      <c r="AT194" s="227" t="s">
        <v>154</v>
      </c>
      <c r="AU194" s="227" t="s">
        <v>85</v>
      </c>
      <c r="AY194" s="15" t="s">
        <v>152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81</v>
      </c>
      <c r="BK194" s="228">
        <f>ROUND(I194*H194,2)</f>
        <v>0</v>
      </c>
      <c r="BL194" s="15" t="s">
        <v>159</v>
      </c>
      <c r="BM194" s="227" t="s">
        <v>289</v>
      </c>
    </row>
    <row r="195" s="12" customFormat="1">
      <c r="B195" s="229"/>
      <c r="C195" s="230"/>
      <c r="D195" s="231" t="s">
        <v>161</v>
      </c>
      <c r="E195" s="232" t="s">
        <v>1</v>
      </c>
      <c r="F195" s="233" t="s">
        <v>102</v>
      </c>
      <c r="G195" s="230"/>
      <c r="H195" s="234">
        <v>165.12000000000001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161</v>
      </c>
      <c r="AU195" s="240" t="s">
        <v>85</v>
      </c>
      <c r="AV195" s="12" t="s">
        <v>85</v>
      </c>
      <c r="AW195" s="12" t="s">
        <v>32</v>
      </c>
      <c r="AX195" s="12" t="s">
        <v>81</v>
      </c>
      <c r="AY195" s="240" t="s">
        <v>152</v>
      </c>
    </row>
    <row r="196" s="1" customFormat="1" ht="16.5" customHeight="1">
      <c r="B196" s="36"/>
      <c r="C196" s="216" t="s">
        <v>290</v>
      </c>
      <c r="D196" s="216" t="s">
        <v>154</v>
      </c>
      <c r="E196" s="217" t="s">
        <v>291</v>
      </c>
      <c r="F196" s="218" t="s">
        <v>292</v>
      </c>
      <c r="G196" s="219" t="s">
        <v>157</v>
      </c>
      <c r="H196" s="220">
        <v>22.829999999999998</v>
      </c>
      <c r="I196" s="221"/>
      <c r="J196" s="222">
        <f>ROUND(I196*H196,2)</f>
        <v>0</v>
      </c>
      <c r="K196" s="218" t="s">
        <v>158</v>
      </c>
      <c r="L196" s="41"/>
      <c r="M196" s="223" t="s">
        <v>1</v>
      </c>
      <c r="N196" s="224" t="s">
        <v>41</v>
      </c>
      <c r="O196" s="84"/>
      <c r="P196" s="225">
        <f>O196*H196</f>
        <v>0</v>
      </c>
      <c r="Q196" s="225">
        <v>0.0033999999999999998</v>
      </c>
      <c r="R196" s="225">
        <f>Q196*H196</f>
        <v>0.077621999999999997</v>
      </c>
      <c r="S196" s="225">
        <v>0</v>
      </c>
      <c r="T196" s="226">
        <f>S196*H196</f>
        <v>0</v>
      </c>
      <c r="AR196" s="227" t="s">
        <v>159</v>
      </c>
      <c r="AT196" s="227" t="s">
        <v>154</v>
      </c>
      <c r="AU196" s="227" t="s">
        <v>85</v>
      </c>
      <c r="AY196" s="15" t="s">
        <v>152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81</v>
      </c>
      <c r="BK196" s="228">
        <f>ROUND(I196*H196,2)</f>
        <v>0</v>
      </c>
      <c r="BL196" s="15" t="s">
        <v>159</v>
      </c>
      <c r="BM196" s="227" t="s">
        <v>293</v>
      </c>
    </row>
    <row r="197" s="12" customFormat="1">
      <c r="B197" s="229"/>
      <c r="C197" s="230"/>
      <c r="D197" s="231" t="s">
        <v>161</v>
      </c>
      <c r="E197" s="232" t="s">
        <v>1</v>
      </c>
      <c r="F197" s="233" t="s">
        <v>294</v>
      </c>
      <c r="G197" s="230"/>
      <c r="H197" s="234">
        <v>22.829999999999998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161</v>
      </c>
      <c r="AU197" s="240" t="s">
        <v>85</v>
      </c>
      <c r="AV197" s="12" t="s">
        <v>85</v>
      </c>
      <c r="AW197" s="12" t="s">
        <v>32</v>
      </c>
      <c r="AX197" s="12" t="s">
        <v>76</v>
      </c>
      <c r="AY197" s="240" t="s">
        <v>152</v>
      </c>
    </row>
    <row r="198" s="13" customFormat="1">
      <c r="B198" s="251"/>
      <c r="C198" s="252"/>
      <c r="D198" s="231" t="s">
        <v>161</v>
      </c>
      <c r="E198" s="253" t="s">
        <v>104</v>
      </c>
      <c r="F198" s="254" t="s">
        <v>246</v>
      </c>
      <c r="G198" s="252"/>
      <c r="H198" s="255">
        <v>22.829999999999998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AT198" s="261" t="s">
        <v>161</v>
      </c>
      <c r="AU198" s="261" t="s">
        <v>85</v>
      </c>
      <c r="AV198" s="13" t="s">
        <v>247</v>
      </c>
      <c r="AW198" s="13" t="s">
        <v>32</v>
      </c>
      <c r="AX198" s="13" t="s">
        <v>81</v>
      </c>
      <c r="AY198" s="261" t="s">
        <v>152</v>
      </c>
    </row>
    <row r="199" s="1" customFormat="1" ht="16.5" customHeight="1">
      <c r="B199" s="36"/>
      <c r="C199" s="216" t="s">
        <v>295</v>
      </c>
      <c r="D199" s="216" t="s">
        <v>154</v>
      </c>
      <c r="E199" s="217" t="s">
        <v>296</v>
      </c>
      <c r="F199" s="218" t="s">
        <v>297</v>
      </c>
      <c r="G199" s="219" t="s">
        <v>157</v>
      </c>
      <c r="H199" s="220">
        <v>22.829999999999998</v>
      </c>
      <c r="I199" s="221"/>
      <c r="J199" s="222">
        <f>ROUND(I199*H199,2)</f>
        <v>0</v>
      </c>
      <c r="K199" s="218" t="s">
        <v>158</v>
      </c>
      <c r="L199" s="41"/>
      <c r="M199" s="223" t="s">
        <v>1</v>
      </c>
      <c r="N199" s="224" t="s">
        <v>41</v>
      </c>
      <c r="O199" s="84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AR199" s="227" t="s">
        <v>159</v>
      </c>
      <c r="AT199" s="227" t="s">
        <v>154</v>
      </c>
      <c r="AU199" s="227" t="s">
        <v>85</v>
      </c>
      <c r="AY199" s="15" t="s">
        <v>152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81</v>
      </c>
      <c r="BK199" s="228">
        <f>ROUND(I199*H199,2)</f>
        <v>0</v>
      </c>
      <c r="BL199" s="15" t="s">
        <v>159</v>
      </c>
      <c r="BM199" s="227" t="s">
        <v>298</v>
      </c>
    </row>
    <row r="200" s="12" customFormat="1">
      <c r="B200" s="229"/>
      <c r="C200" s="230"/>
      <c r="D200" s="231" t="s">
        <v>161</v>
      </c>
      <c r="E200" s="232" t="s">
        <v>1</v>
      </c>
      <c r="F200" s="233" t="s">
        <v>104</v>
      </c>
      <c r="G200" s="230"/>
      <c r="H200" s="234">
        <v>22.829999999999998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161</v>
      </c>
      <c r="AU200" s="240" t="s">
        <v>85</v>
      </c>
      <c r="AV200" s="12" t="s">
        <v>85</v>
      </c>
      <c r="AW200" s="12" t="s">
        <v>32</v>
      </c>
      <c r="AX200" s="12" t="s">
        <v>81</v>
      </c>
      <c r="AY200" s="240" t="s">
        <v>152</v>
      </c>
    </row>
    <row r="201" s="1" customFormat="1" ht="16.5" customHeight="1">
      <c r="B201" s="36"/>
      <c r="C201" s="216" t="s">
        <v>299</v>
      </c>
      <c r="D201" s="216" t="s">
        <v>154</v>
      </c>
      <c r="E201" s="217" t="s">
        <v>300</v>
      </c>
      <c r="F201" s="218" t="s">
        <v>301</v>
      </c>
      <c r="G201" s="219" t="s">
        <v>157</v>
      </c>
      <c r="H201" s="220">
        <v>187.94999999999999</v>
      </c>
      <c r="I201" s="221"/>
      <c r="J201" s="222">
        <f>ROUND(I201*H201,2)</f>
        <v>0</v>
      </c>
      <c r="K201" s="218" t="s">
        <v>158</v>
      </c>
      <c r="L201" s="41"/>
      <c r="M201" s="223" t="s">
        <v>1</v>
      </c>
      <c r="N201" s="224" t="s">
        <v>41</v>
      </c>
      <c r="O201" s="84"/>
      <c r="P201" s="225">
        <f>O201*H201</f>
        <v>0</v>
      </c>
      <c r="Q201" s="225">
        <v>0.0025999999999999999</v>
      </c>
      <c r="R201" s="225">
        <f>Q201*H201</f>
        <v>0.48866999999999994</v>
      </c>
      <c r="S201" s="225">
        <v>0</v>
      </c>
      <c r="T201" s="226">
        <f>S201*H201</f>
        <v>0</v>
      </c>
      <c r="AR201" s="227" t="s">
        <v>159</v>
      </c>
      <c r="AT201" s="227" t="s">
        <v>154</v>
      </c>
      <c r="AU201" s="227" t="s">
        <v>85</v>
      </c>
      <c r="AY201" s="15" t="s">
        <v>152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81</v>
      </c>
      <c r="BK201" s="228">
        <f>ROUND(I201*H201,2)</f>
        <v>0</v>
      </c>
      <c r="BL201" s="15" t="s">
        <v>159</v>
      </c>
      <c r="BM201" s="227" t="s">
        <v>302</v>
      </c>
    </row>
    <row r="202" s="12" customFormat="1">
      <c r="B202" s="229"/>
      <c r="C202" s="230"/>
      <c r="D202" s="231" t="s">
        <v>161</v>
      </c>
      <c r="E202" s="232" t="s">
        <v>1</v>
      </c>
      <c r="F202" s="233" t="s">
        <v>303</v>
      </c>
      <c r="G202" s="230"/>
      <c r="H202" s="234">
        <v>187.94999999999999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161</v>
      </c>
      <c r="AU202" s="240" t="s">
        <v>85</v>
      </c>
      <c r="AV202" s="12" t="s">
        <v>85</v>
      </c>
      <c r="AW202" s="12" t="s">
        <v>32</v>
      </c>
      <c r="AX202" s="12" t="s">
        <v>81</v>
      </c>
      <c r="AY202" s="240" t="s">
        <v>152</v>
      </c>
    </row>
    <row r="203" s="1" customFormat="1" ht="36" customHeight="1">
      <c r="B203" s="36"/>
      <c r="C203" s="216" t="s">
        <v>304</v>
      </c>
      <c r="D203" s="216" t="s">
        <v>154</v>
      </c>
      <c r="E203" s="217" t="s">
        <v>305</v>
      </c>
      <c r="F203" s="218" t="s">
        <v>306</v>
      </c>
      <c r="G203" s="219" t="s">
        <v>213</v>
      </c>
      <c r="H203" s="220">
        <v>0.063</v>
      </c>
      <c r="I203" s="221"/>
      <c r="J203" s="222">
        <f>ROUND(I203*H203,2)</f>
        <v>0</v>
      </c>
      <c r="K203" s="218" t="s">
        <v>158</v>
      </c>
      <c r="L203" s="41"/>
      <c r="M203" s="223" t="s">
        <v>1</v>
      </c>
      <c r="N203" s="224" t="s">
        <v>41</v>
      </c>
      <c r="O203" s="84"/>
      <c r="P203" s="225">
        <f>O203*H203</f>
        <v>0</v>
      </c>
      <c r="Q203" s="225">
        <v>1.04715</v>
      </c>
      <c r="R203" s="225">
        <f>Q203*H203</f>
        <v>0.06597045</v>
      </c>
      <c r="S203" s="225">
        <v>0</v>
      </c>
      <c r="T203" s="226">
        <f>S203*H203</f>
        <v>0</v>
      </c>
      <c r="AR203" s="227" t="s">
        <v>159</v>
      </c>
      <c r="AT203" s="227" t="s">
        <v>154</v>
      </c>
      <c r="AU203" s="227" t="s">
        <v>85</v>
      </c>
      <c r="AY203" s="15" t="s">
        <v>152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81</v>
      </c>
      <c r="BK203" s="228">
        <f>ROUND(I203*H203,2)</f>
        <v>0</v>
      </c>
      <c r="BL203" s="15" t="s">
        <v>159</v>
      </c>
      <c r="BM203" s="227" t="s">
        <v>307</v>
      </c>
    </row>
    <row r="204" s="12" customFormat="1">
      <c r="B204" s="229"/>
      <c r="C204" s="230"/>
      <c r="D204" s="231" t="s">
        <v>161</v>
      </c>
      <c r="E204" s="232" t="s">
        <v>1</v>
      </c>
      <c r="F204" s="233" t="s">
        <v>308</v>
      </c>
      <c r="G204" s="230"/>
      <c r="H204" s="234">
        <v>0.063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161</v>
      </c>
      <c r="AU204" s="240" t="s">
        <v>85</v>
      </c>
      <c r="AV204" s="12" t="s">
        <v>85</v>
      </c>
      <c r="AW204" s="12" t="s">
        <v>32</v>
      </c>
      <c r="AX204" s="12" t="s">
        <v>81</v>
      </c>
      <c r="AY204" s="240" t="s">
        <v>152</v>
      </c>
    </row>
    <row r="205" s="1" customFormat="1" ht="36" customHeight="1">
      <c r="B205" s="36"/>
      <c r="C205" s="216" t="s">
        <v>309</v>
      </c>
      <c r="D205" s="216" t="s">
        <v>154</v>
      </c>
      <c r="E205" s="217" t="s">
        <v>310</v>
      </c>
      <c r="F205" s="218" t="s">
        <v>311</v>
      </c>
      <c r="G205" s="219" t="s">
        <v>213</v>
      </c>
      <c r="H205" s="220">
        <v>0.996</v>
      </c>
      <c r="I205" s="221"/>
      <c r="J205" s="222">
        <f>ROUND(I205*H205,2)</f>
        <v>0</v>
      </c>
      <c r="K205" s="218" t="s">
        <v>158</v>
      </c>
      <c r="L205" s="41"/>
      <c r="M205" s="223" t="s">
        <v>1</v>
      </c>
      <c r="N205" s="224" t="s">
        <v>41</v>
      </c>
      <c r="O205" s="84"/>
      <c r="P205" s="225">
        <f>O205*H205</f>
        <v>0</v>
      </c>
      <c r="Q205" s="225">
        <v>1.04881</v>
      </c>
      <c r="R205" s="225">
        <f>Q205*H205</f>
        <v>1.04461476</v>
      </c>
      <c r="S205" s="225">
        <v>0</v>
      </c>
      <c r="T205" s="226">
        <f>S205*H205</f>
        <v>0</v>
      </c>
      <c r="AR205" s="227" t="s">
        <v>159</v>
      </c>
      <c r="AT205" s="227" t="s">
        <v>154</v>
      </c>
      <c r="AU205" s="227" t="s">
        <v>85</v>
      </c>
      <c r="AY205" s="15" t="s">
        <v>152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81</v>
      </c>
      <c r="BK205" s="228">
        <f>ROUND(I205*H205,2)</f>
        <v>0</v>
      </c>
      <c r="BL205" s="15" t="s">
        <v>159</v>
      </c>
      <c r="BM205" s="227" t="s">
        <v>312</v>
      </c>
    </row>
    <row r="206" s="12" customFormat="1">
      <c r="B206" s="229"/>
      <c r="C206" s="230"/>
      <c r="D206" s="231" t="s">
        <v>161</v>
      </c>
      <c r="E206" s="232" t="s">
        <v>1</v>
      </c>
      <c r="F206" s="233" t="s">
        <v>313</v>
      </c>
      <c r="G206" s="230"/>
      <c r="H206" s="234">
        <v>0.996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161</v>
      </c>
      <c r="AU206" s="240" t="s">
        <v>85</v>
      </c>
      <c r="AV206" s="12" t="s">
        <v>85</v>
      </c>
      <c r="AW206" s="12" t="s">
        <v>32</v>
      </c>
      <c r="AX206" s="12" t="s">
        <v>81</v>
      </c>
      <c r="AY206" s="240" t="s">
        <v>152</v>
      </c>
    </row>
    <row r="207" s="1" customFormat="1" ht="36" customHeight="1">
      <c r="B207" s="36"/>
      <c r="C207" s="216" t="s">
        <v>314</v>
      </c>
      <c r="D207" s="216" t="s">
        <v>154</v>
      </c>
      <c r="E207" s="217" t="s">
        <v>315</v>
      </c>
      <c r="F207" s="218" t="s">
        <v>316</v>
      </c>
      <c r="G207" s="219" t="s">
        <v>213</v>
      </c>
      <c r="H207" s="220">
        <v>2.863</v>
      </c>
      <c r="I207" s="221"/>
      <c r="J207" s="222">
        <f>ROUND(I207*H207,2)</f>
        <v>0</v>
      </c>
      <c r="K207" s="218" t="s">
        <v>158</v>
      </c>
      <c r="L207" s="41"/>
      <c r="M207" s="223" t="s">
        <v>1</v>
      </c>
      <c r="N207" s="224" t="s">
        <v>41</v>
      </c>
      <c r="O207" s="84"/>
      <c r="P207" s="225">
        <f>O207*H207</f>
        <v>0</v>
      </c>
      <c r="Q207" s="225">
        <v>1.06277</v>
      </c>
      <c r="R207" s="225">
        <f>Q207*H207</f>
        <v>3.04271051</v>
      </c>
      <c r="S207" s="225">
        <v>0</v>
      </c>
      <c r="T207" s="226">
        <f>S207*H207</f>
        <v>0</v>
      </c>
      <c r="AR207" s="227" t="s">
        <v>159</v>
      </c>
      <c r="AT207" s="227" t="s">
        <v>154</v>
      </c>
      <c r="AU207" s="227" t="s">
        <v>85</v>
      </c>
      <c r="AY207" s="15" t="s">
        <v>152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81</v>
      </c>
      <c r="BK207" s="228">
        <f>ROUND(I207*H207,2)</f>
        <v>0</v>
      </c>
      <c r="BL207" s="15" t="s">
        <v>159</v>
      </c>
      <c r="BM207" s="227" t="s">
        <v>317</v>
      </c>
    </row>
    <row r="208" s="12" customFormat="1">
      <c r="B208" s="229"/>
      <c r="C208" s="230"/>
      <c r="D208" s="231" t="s">
        <v>161</v>
      </c>
      <c r="E208" s="232" t="s">
        <v>1</v>
      </c>
      <c r="F208" s="233" t="s">
        <v>318</v>
      </c>
      <c r="G208" s="230"/>
      <c r="H208" s="234">
        <v>2.863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161</v>
      </c>
      <c r="AU208" s="240" t="s">
        <v>85</v>
      </c>
      <c r="AV208" s="12" t="s">
        <v>85</v>
      </c>
      <c r="AW208" s="12" t="s">
        <v>32</v>
      </c>
      <c r="AX208" s="12" t="s">
        <v>81</v>
      </c>
      <c r="AY208" s="240" t="s">
        <v>152</v>
      </c>
    </row>
    <row r="209" s="1" customFormat="1" ht="24" customHeight="1">
      <c r="B209" s="36"/>
      <c r="C209" s="216" t="s">
        <v>319</v>
      </c>
      <c r="D209" s="216" t="s">
        <v>154</v>
      </c>
      <c r="E209" s="217" t="s">
        <v>320</v>
      </c>
      <c r="F209" s="218" t="s">
        <v>321</v>
      </c>
      <c r="G209" s="219" t="s">
        <v>322</v>
      </c>
      <c r="H209" s="220">
        <v>6</v>
      </c>
      <c r="I209" s="221"/>
      <c r="J209" s="222">
        <f>ROUND(I209*H209,2)</f>
        <v>0</v>
      </c>
      <c r="K209" s="218" t="s">
        <v>158</v>
      </c>
      <c r="L209" s="41"/>
      <c r="M209" s="223" t="s">
        <v>1</v>
      </c>
      <c r="N209" s="224" t="s">
        <v>41</v>
      </c>
      <c r="O209" s="84"/>
      <c r="P209" s="225">
        <f>O209*H209</f>
        <v>0</v>
      </c>
      <c r="Q209" s="225">
        <v>0.0058900000000000003</v>
      </c>
      <c r="R209" s="225">
        <f>Q209*H209</f>
        <v>0.035340000000000003</v>
      </c>
      <c r="S209" s="225">
        <v>0</v>
      </c>
      <c r="T209" s="226">
        <f>S209*H209</f>
        <v>0</v>
      </c>
      <c r="AR209" s="227" t="s">
        <v>159</v>
      </c>
      <c r="AT209" s="227" t="s">
        <v>154</v>
      </c>
      <c r="AU209" s="227" t="s">
        <v>85</v>
      </c>
      <c r="AY209" s="15" t="s">
        <v>152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81</v>
      </c>
      <c r="BK209" s="228">
        <f>ROUND(I209*H209,2)</f>
        <v>0</v>
      </c>
      <c r="BL209" s="15" t="s">
        <v>159</v>
      </c>
      <c r="BM209" s="227" t="s">
        <v>323</v>
      </c>
    </row>
    <row r="210" s="12" customFormat="1">
      <c r="B210" s="229"/>
      <c r="C210" s="230"/>
      <c r="D210" s="231" t="s">
        <v>161</v>
      </c>
      <c r="E210" s="232" t="s">
        <v>1</v>
      </c>
      <c r="F210" s="233" t="s">
        <v>324</v>
      </c>
      <c r="G210" s="230"/>
      <c r="H210" s="234">
        <v>6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161</v>
      </c>
      <c r="AU210" s="240" t="s">
        <v>85</v>
      </c>
      <c r="AV210" s="12" t="s">
        <v>85</v>
      </c>
      <c r="AW210" s="12" t="s">
        <v>32</v>
      </c>
      <c r="AX210" s="12" t="s">
        <v>81</v>
      </c>
      <c r="AY210" s="240" t="s">
        <v>152</v>
      </c>
    </row>
    <row r="211" s="1" customFormat="1" ht="24" customHeight="1">
      <c r="B211" s="36"/>
      <c r="C211" s="216" t="s">
        <v>325</v>
      </c>
      <c r="D211" s="216" t="s">
        <v>154</v>
      </c>
      <c r="E211" s="217" t="s">
        <v>326</v>
      </c>
      <c r="F211" s="218" t="s">
        <v>327</v>
      </c>
      <c r="G211" s="219" t="s">
        <v>170</v>
      </c>
      <c r="H211" s="220">
        <v>1.3919999999999999</v>
      </c>
      <c r="I211" s="221"/>
      <c r="J211" s="222">
        <f>ROUND(I211*H211,2)</f>
        <v>0</v>
      </c>
      <c r="K211" s="218" t="s">
        <v>158</v>
      </c>
      <c r="L211" s="41"/>
      <c r="M211" s="223" t="s">
        <v>1</v>
      </c>
      <c r="N211" s="224" t="s">
        <v>41</v>
      </c>
      <c r="O211" s="84"/>
      <c r="P211" s="225">
        <f>O211*H211</f>
        <v>0</v>
      </c>
      <c r="Q211" s="225">
        <v>1.94302</v>
      </c>
      <c r="R211" s="225">
        <f>Q211*H211</f>
        <v>2.70468384</v>
      </c>
      <c r="S211" s="225">
        <v>0</v>
      </c>
      <c r="T211" s="226">
        <f>S211*H211</f>
        <v>0</v>
      </c>
      <c r="AR211" s="227" t="s">
        <v>159</v>
      </c>
      <c r="AT211" s="227" t="s">
        <v>154</v>
      </c>
      <c r="AU211" s="227" t="s">
        <v>85</v>
      </c>
      <c r="AY211" s="15" t="s">
        <v>152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81</v>
      </c>
      <c r="BK211" s="228">
        <f>ROUND(I211*H211,2)</f>
        <v>0</v>
      </c>
      <c r="BL211" s="15" t="s">
        <v>159</v>
      </c>
      <c r="BM211" s="227" t="s">
        <v>328</v>
      </c>
    </row>
    <row r="212" s="12" customFormat="1">
      <c r="B212" s="229"/>
      <c r="C212" s="230"/>
      <c r="D212" s="231" t="s">
        <v>161</v>
      </c>
      <c r="E212" s="232" t="s">
        <v>1</v>
      </c>
      <c r="F212" s="233" t="s">
        <v>329</v>
      </c>
      <c r="G212" s="230"/>
      <c r="H212" s="234">
        <v>1.3919999999999999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161</v>
      </c>
      <c r="AU212" s="240" t="s">
        <v>85</v>
      </c>
      <c r="AV212" s="12" t="s">
        <v>85</v>
      </c>
      <c r="AW212" s="12" t="s">
        <v>32</v>
      </c>
      <c r="AX212" s="12" t="s">
        <v>81</v>
      </c>
      <c r="AY212" s="240" t="s">
        <v>152</v>
      </c>
    </row>
    <row r="213" s="1" customFormat="1" ht="24" customHeight="1">
      <c r="B213" s="36"/>
      <c r="C213" s="216" t="s">
        <v>330</v>
      </c>
      <c r="D213" s="216" t="s">
        <v>154</v>
      </c>
      <c r="E213" s="217" t="s">
        <v>331</v>
      </c>
      <c r="F213" s="218" t="s">
        <v>332</v>
      </c>
      <c r="G213" s="219" t="s">
        <v>213</v>
      </c>
      <c r="H213" s="220">
        <v>0.253</v>
      </c>
      <c r="I213" s="221"/>
      <c r="J213" s="222">
        <f>ROUND(I213*H213,2)</f>
        <v>0</v>
      </c>
      <c r="K213" s="218" t="s">
        <v>158</v>
      </c>
      <c r="L213" s="41"/>
      <c r="M213" s="223" t="s">
        <v>1</v>
      </c>
      <c r="N213" s="224" t="s">
        <v>41</v>
      </c>
      <c r="O213" s="84"/>
      <c r="P213" s="225">
        <f>O213*H213</f>
        <v>0</v>
      </c>
      <c r="Q213" s="225">
        <v>1.0900000000000001</v>
      </c>
      <c r="R213" s="225">
        <f>Q213*H213</f>
        <v>0.27577000000000002</v>
      </c>
      <c r="S213" s="225">
        <v>0</v>
      </c>
      <c r="T213" s="226">
        <f>S213*H213</f>
        <v>0</v>
      </c>
      <c r="AR213" s="227" t="s">
        <v>159</v>
      </c>
      <c r="AT213" s="227" t="s">
        <v>154</v>
      </c>
      <c r="AU213" s="227" t="s">
        <v>85</v>
      </c>
      <c r="AY213" s="15" t="s">
        <v>152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5" t="s">
        <v>81</v>
      </c>
      <c r="BK213" s="228">
        <f>ROUND(I213*H213,2)</f>
        <v>0</v>
      </c>
      <c r="BL213" s="15" t="s">
        <v>159</v>
      </c>
      <c r="BM213" s="227" t="s">
        <v>333</v>
      </c>
    </row>
    <row r="214" s="12" customFormat="1">
      <c r="B214" s="229"/>
      <c r="C214" s="230"/>
      <c r="D214" s="231" t="s">
        <v>161</v>
      </c>
      <c r="E214" s="232" t="s">
        <v>1</v>
      </c>
      <c r="F214" s="233" t="s">
        <v>334</v>
      </c>
      <c r="G214" s="230"/>
      <c r="H214" s="234">
        <v>0.253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161</v>
      </c>
      <c r="AU214" s="240" t="s">
        <v>85</v>
      </c>
      <c r="AV214" s="12" t="s">
        <v>85</v>
      </c>
      <c r="AW214" s="12" t="s">
        <v>32</v>
      </c>
      <c r="AX214" s="12" t="s">
        <v>81</v>
      </c>
      <c r="AY214" s="240" t="s">
        <v>152</v>
      </c>
    </row>
    <row r="215" s="1" customFormat="1" ht="36" customHeight="1">
      <c r="B215" s="36"/>
      <c r="C215" s="216" t="s">
        <v>335</v>
      </c>
      <c r="D215" s="216" t="s">
        <v>154</v>
      </c>
      <c r="E215" s="217" t="s">
        <v>336</v>
      </c>
      <c r="F215" s="218" t="s">
        <v>337</v>
      </c>
      <c r="G215" s="219" t="s">
        <v>157</v>
      </c>
      <c r="H215" s="220">
        <v>5.5199999999999996</v>
      </c>
      <c r="I215" s="221"/>
      <c r="J215" s="222">
        <f>ROUND(I215*H215,2)</f>
        <v>0</v>
      </c>
      <c r="K215" s="218" t="s">
        <v>158</v>
      </c>
      <c r="L215" s="41"/>
      <c r="M215" s="223" t="s">
        <v>1</v>
      </c>
      <c r="N215" s="224" t="s">
        <v>41</v>
      </c>
      <c r="O215" s="84"/>
      <c r="P215" s="225">
        <f>O215*H215</f>
        <v>0</v>
      </c>
      <c r="Q215" s="225">
        <v>0.028570000000000002</v>
      </c>
      <c r="R215" s="225">
        <f>Q215*H215</f>
        <v>0.1577064</v>
      </c>
      <c r="S215" s="225">
        <v>0</v>
      </c>
      <c r="T215" s="226">
        <f>S215*H215</f>
        <v>0</v>
      </c>
      <c r="AR215" s="227" t="s">
        <v>159</v>
      </c>
      <c r="AT215" s="227" t="s">
        <v>154</v>
      </c>
      <c r="AU215" s="227" t="s">
        <v>85</v>
      </c>
      <c r="AY215" s="15" t="s">
        <v>152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81</v>
      </c>
      <c r="BK215" s="228">
        <f>ROUND(I215*H215,2)</f>
        <v>0</v>
      </c>
      <c r="BL215" s="15" t="s">
        <v>159</v>
      </c>
      <c r="BM215" s="227" t="s">
        <v>338</v>
      </c>
    </row>
    <row r="216" s="12" customFormat="1">
      <c r="B216" s="229"/>
      <c r="C216" s="230"/>
      <c r="D216" s="231" t="s">
        <v>161</v>
      </c>
      <c r="E216" s="232" t="s">
        <v>1</v>
      </c>
      <c r="F216" s="233" t="s">
        <v>339</v>
      </c>
      <c r="G216" s="230"/>
      <c r="H216" s="234">
        <v>5.5199999999999996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161</v>
      </c>
      <c r="AU216" s="240" t="s">
        <v>85</v>
      </c>
      <c r="AV216" s="12" t="s">
        <v>85</v>
      </c>
      <c r="AW216" s="12" t="s">
        <v>32</v>
      </c>
      <c r="AX216" s="12" t="s">
        <v>81</v>
      </c>
      <c r="AY216" s="240" t="s">
        <v>152</v>
      </c>
    </row>
    <row r="217" s="1" customFormat="1" ht="36" customHeight="1">
      <c r="B217" s="36"/>
      <c r="C217" s="216" t="s">
        <v>340</v>
      </c>
      <c r="D217" s="216" t="s">
        <v>154</v>
      </c>
      <c r="E217" s="217" t="s">
        <v>341</v>
      </c>
      <c r="F217" s="218" t="s">
        <v>342</v>
      </c>
      <c r="G217" s="219" t="s">
        <v>157</v>
      </c>
      <c r="H217" s="220">
        <v>3.48</v>
      </c>
      <c r="I217" s="221"/>
      <c r="J217" s="222">
        <f>ROUND(I217*H217,2)</f>
        <v>0</v>
      </c>
      <c r="K217" s="218" t="s">
        <v>158</v>
      </c>
      <c r="L217" s="41"/>
      <c r="M217" s="223" t="s">
        <v>1</v>
      </c>
      <c r="N217" s="224" t="s">
        <v>41</v>
      </c>
      <c r="O217" s="84"/>
      <c r="P217" s="225">
        <f>O217*H217</f>
        <v>0</v>
      </c>
      <c r="Q217" s="225">
        <v>0.17818000000000001</v>
      </c>
      <c r="R217" s="225">
        <f>Q217*H217</f>
        <v>0.62006640000000002</v>
      </c>
      <c r="S217" s="225">
        <v>0</v>
      </c>
      <c r="T217" s="226">
        <f>S217*H217</f>
        <v>0</v>
      </c>
      <c r="AR217" s="227" t="s">
        <v>159</v>
      </c>
      <c r="AT217" s="227" t="s">
        <v>154</v>
      </c>
      <c r="AU217" s="227" t="s">
        <v>85</v>
      </c>
      <c r="AY217" s="15" t="s">
        <v>152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81</v>
      </c>
      <c r="BK217" s="228">
        <f>ROUND(I217*H217,2)</f>
        <v>0</v>
      </c>
      <c r="BL217" s="15" t="s">
        <v>159</v>
      </c>
      <c r="BM217" s="227" t="s">
        <v>343</v>
      </c>
    </row>
    <row r="218" s="12" customFormat="1">
      <c r="B218" s="229"/>
      <c r="C218" s="230"/>
      <c r="D218" s="231" t="s">
        <v>161</v>
      </c>
      <c r="E218" s="232" t="s">
        <v>1</v>
      </c>
      <c r="F218" s="233" t="s">
        <v>344</v>
      </c>
      <c r="G218" s="230"/>
      <c r="H218" s="234">
        <v>3.48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161</v>
      </c>
      <c r="AU218" s="240" t="s">
        <v>85</v>
      </c>
      <c r="AV218" s="12" t="s">
        <v>85</v>
      </c>
      <c r="AW218" s="12" t="s">
        <v>32</v>
      </c>
      <c r="AX218" s="12" t="s">
        <v>81</v>
      </c>
      <c r="AY218" s="240" t="s">
        <v>152</v>
      </c>
    </row>
    <row r="219" s="1" customFormat="1" ht="60" customHeight="1">
      <c r="B219" s="36"/>
      <c r="C219" s="216" t="s">
        <v>345</v>
      </c>
      <c r="D219" s="216" t="s">
        <v>154</v>
      </c>
      <c r="E219" s="217" t="s">
        <v>346</v>
      </c>
      <c r="F219" s="218" t="s">
        <v>347</v>
      </c>
      <c r="G219" s="219" t="s">
        <v>157</v>
      </c>
      <c r="H219" s="220">
        <v>12.92</v>
      </c>
      <c r="I219" s="221"/>
      <c r="J219" s="222">
        <f>ROUND(I219*H219,2)</f>
        <v>0</v>
      </c>
      <c r="K219" s="218" t="s">
        <v>158</v>
      </c>
      <c r="L219" s="41"/>
      <c r="M219" s="223" t="s">
        <v>1</v>
      </c>
      <c r="N219" s="224" t="s">
        <v>41</v>
      </c>
      <c r="O219" s="84"/>
      <c r="P219" s="225">
        <f>O219*H219</f>
        <v>0</v>
      </c>
      <c r="Q219" s="225">
        <v>0.16039999999999999</v>
      </c>
      <c r="R219" s="225">
        <f>Q219*H219</f>
        <v>2.072368</v>
      </c>
      <c r="S219" s="225">
        <v>0</v>
      </c>
      <c r="T219" s="226">
        <f>S219*H219</f>
        <v>0</v>
      </c>
      <c r="AR219" s="227" t="s">
        <v>159</v>
      </c>
      <c r="AT219" s="227" t="s">
        <v>154</v>
      </c>
      <c r="AU219" s="227" t="s">
        <v>85</v>
      </c>
      <c r="AY219" s="15" t="s">
        <v>152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5" t="s">
        <v>81</v>
      </c>
      <c r="BK219" s="228">
        <f>ROUND(I219*H219,2)</f>
        <v>0</v>
      </c>
      <c r="BL219" s="15" t="s">
        <v>159</v>
      </c>
      <c r="BM219" s="227" t="s">
        <v>348</v>
      </c>
    </row>
    <row r="220" s="12" customFormat="1">
      <c r="B220" s="229"/>
      <c r="C220" s="230"/>
      <c r="D220" s="231" t="s">
        <v>161</v>
      </c>
      <c r="E220" s="232" t="s">
        <v>1</v>
      </c>
      <c r="F220" s="233" t="s">
        <v>349</v>
      </c>
      <c r="G220" s="230"/>
      <c r="H220" s="234">
        <v>12.92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161</v>
      </c>
      <c r="AU220" s="240" t="s">
        <v>85</v>
      </c>
      <c r="AV220" s="12" t="s">
        <v>85</v>
      </c>
      <c r="AW220" s="12" t="s">
        <v>32</v>
      </c>
      <c r="AX220" s="12" t="s">
        <v>81</v>
      </c>
      <c r="AY220" s="240" t="s">
        <v>152</v>
      </c>
    </row>
    <row r="221" s="1" customFormat="1" ht="36" customHeight="1">
      <c r="B221" s="36"/>
      <c r="C221" s="216" t="s">
        <v>350</v>
      </c>
      <c r="D221" s="216" t="s">
        <v>154</v>
      </c>
      <c r="E221" s="217" t="s">
        <v>351</v>
      </c>
      <c r="F221" s="218" t="s">
        <v>352</v>
      </c>
      <c r="G221" s="219" t="s">
        <v>157</v>
      </c>
      <c r="H221" s="220">
        <v>5.5199999999999996</v>
      </c>
      <c r="I221" s="221"/>
      <c r="J221" s="222">
        <f>ROUND(I221*H221,2)</f>
        <v>0</v>
      </c>
      <c r="K221" s="218" t="s">
        <v>158</v>
      </c>
      <c r="L221" s="41"/>
      <c r="M221" s="223" t="s">
        <v>1</v>
      </c>
      <c r="N221" s="224" t="s">
        <v>41</v>
      </c>
      <c r="O221" s="84"/>
      <c r="P221" s="225">
        <f>O221*H221</f>
        <v>0</v>
      </c>
      <c r="Q221" s="225">
        <v>0.45432</v>
      </c>
      <c r="R221" s="225">
        <f>Q221*H221</f>
        <v>2.5078464</v>
      </c>
      <c r="S221" s="225">
        <v>0</v>
      </c>
      <c r="T221" s="226">
        <f>S221*H221</f>
        <v>0</v>
      </c>
      <c r="AR221" s="227" t="s">
        <v>159</v>
      </c>
      <c r="AT221" s="227" t="s">
        <v>154</v>
      </c>
      <c r="AU221" s="227" t="s">
        <v>85</v>
      </c>
      <c r="AY221" s="15" t="s">
        <v>152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81</v>
      </c>
      <c r="BK221" s="228">
        <f>ROUND(I221*H221,2)</f>
        <v>0</v>
      </c>
      <c r="BL221" s="15" t="s">
        <v>159</v>
      </c>
      <c r="BM221" s="227" t="s">
        <v>353</v>
      </c>
    </row>
    <row r="222" s="12" customFormat="1">
      <c r="B222" s="229"/>
      <c r="C222" s="230"/>
      <c r="D222" s="231" t="s">
        <v>161</v>
      </c>
      <c r="E222" s="232" t="s">
        <v>1</v>
      </c>
      <c r="F222" s="233" t="s">
        <v>339</v>
      </c>
      <c r="G222" s="230"/>
      <c r="H222" s="234">
        <v>5.5199999999999996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161</v>
      </c>
      <c r="AU222" s="240" t="s">
        <v>85</v>
      </c>
      <c r="AV222" s="12" t="s">
        <v>85</v>
      </c>
      <c r="AW222" s="12" t="s">
        <v>32</v>
      </c>
      <c r="AX222" s="12" t="s">
        <v>81</v>
      </c>
      <c r="AY222" s="240" t="s">
        <v>152</v>
      </c>
    </row>
    <row r="223" s="1" customFormat="1" ht="16.5" customHeight="1">
      <c r="B223" s="36"/>
      <c r="C223" s="216" t="s">
        <v>354</v>
      </c>
      <c r="D223" s="216" t="s">
        <v>154</v>
      </c>
      <c r="E223" s="217" t="s">
        <v>355</v>
      </c>
      <c r="F223" s="218" t="s">
        <v>356</v>
      </c>
      <c r="G223" s="219" t="s">
        <v>357</v>
      </c>
      <c r="H223" s="220">
        <v>1</v>
      </c>
      <c r="I223" s="221"/>
      <c r="J223" s="222">
        <f>ROUND(I223*H223,2)</f>
        <v>0</v>
      </c>
      <c r="K223" s="218" t="s">
        <v>1</v>
      </c>
      <c r="L223" s="41"/>
      <c r="M223" s="223" t="s">
        <v>1</v>
      </c>
      <c r="N223" s="224" t="s">
        <v>41</v>
      </c>
      <c r="O223" s="84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AR223" s="227" t="s">
        <v>159</v>
      </c>
      <c r="AT223" s="227" t="s">
        <v>154</v>
      </c>
      <c r="AU223" s="227" t="s">
        <v>85</v>
      </c>
      <c r="AY223" s="15" t="s">
        <v>152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5" t="s">
        <v>81</v>
      </c>
      <c r="BK223" s="228">
        <f>ROUND(I223*H223,2)</f>
        <v>0</v>
      </c>
      <c r="BL223" s="15" t="s">
        <v>159</v>
      </c>
      <c r="BM223" s="227" t="s">
        <v>358</v>
      </c>
    </row>
    <row r="224" s="1" customFormat="1" ht="16.5" customHeight="1">
      <c r="B224" s="36"/>
      <c r="C224" s="216" t="s">
        <v>359</v>
      </c>
      <c r="D224" s="216" t="s">
        <v>154</v>
      </c>
      <c r="E224" s="217" t="s">
        <v>360</v>
      </c>
      <c r="F224" s="218" t="s">
        <v>361</v>
      </c>
      <c r="G224" s="219" t="s">
        <v>357</v>
      </c>
      <c r="H224" s="220">
        <v>1</v>
      </c>
      <c r="I224" s="221"/>
      <c r="J224" s="222">
        <f>ROUND(I224*H224,2)</f>
        <v>0</v>
      </c>
      <c r="K224" s="218" t="s">
        <v>1</v>
      </c>
      <c r="L224" s="41"/>
      <c r="M224" s="223" t="s">
        <v>1</v>
      </c>
      <c r="N224" s="224" t="s">
        <v>41</v>
      </c>
      <c r="O224" s="84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AR224" s="227" t="s">
        <v>159</v>
      </c>
      <c r="AT224" s="227" t="s">
        <v>154</v>
      </c>
      <c r="AU224" s="227" t="s">
        <v>85</v>
      </c>
      <c r="AY224" s="15" t="s">
        <v>152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81</v>
      </c>
      <c r="BK224" s="228">
        <f>ROUND(I224*H224,2)</f>
        <v>0</v>
      </c>
      <c r="BL224" s="15" t="s">
        <v>159</v>
      </c>
      <c r="BM224" s="227" t="s">
        <v>362</v>
      </c>
    </row>
    <row r="225" s="11" customFormat="1" ht="22.8" customHeight="1">
      <c r="B225" s="200"/>
      <c r="C225" s="201"/>
      <c r="D225" s="202" t="s">
        <v>75</v>
      </c>
      <c r="E225" s="214" t="s">
        <v>159</v>
      </c>
      <c r="F225" s="214" t="s">
        <v>363</v>
      </c>
      <c r="G225" s="201"/>
      <c r="H225" s="201"/>
      <c r="I225" s="204"/>
      <c r="J225" s="215">
        <f>BK225</f>
        <v>0</v>
      </c>
      <c r="K225" s="201"/>
      <c r="L225" s="206"/>
      <c r="M225" s="207"/>
      <c r="N225" s="208"/>
      <c r="O225" s="208"/>
      <c r="P225" s="209">
        <f>SUM(P226:P232)</f>
        <v>0</v>
      </c>
      <c r="Q225" s="208"/>
      <c r="R225" s="209">
        <f>SUM(R226:R232)</f>
        <v>4.1463450899999996</v>
      </c>
      <c r="S225" s="208"/>
      <c r="T225" s="210">
        <f>SUM(T226:T232)</f>
        <v>0</v>
      </c>
      <c r="AR225" s="211" t="s">
        <v>81</v>
      </c>
      <c r="AT225" s="212" t="s">
        <v>75</v>
      </c>
      <c r="AU225" s="212" t="s">
        <v>81</v>
      </c>
      <c r="AY225" s="211" t="s">
        <v>152</v>
      </c>
      <c r="BK225" s="213">
        <f>SUM(BK226:BK232)</f>
        <v>0</v>
      </c>
    </row>
    <row r="226" s="1" customFormat="1" ht="48" customHeight="1">
      <c r="B226" s="36"/>
      <c r="C226" s="216" t="s">
        <v>364</v>
      </c>
      <c r="D226" s="216" t="s">
        <v>154</v>
      </c>
      <c r="E226" s="217" t="s">
        <v>365</v>
      </c>
      <c r="F226" s="218" t="s">
        <v>366</v>
      </c>
      <c r="G226" s="219" t="s">
        <v>170</v>
      </c>
      <c r="H226" s="220">
        <v>1.6830000000000001</v>
      </c>
      <c r="I226" s="221"/>
      <c r="J226" s="222">
        <f>ROUND(I226*H226,2)</f>
        <v>0</v>
      </c>
      <c r="K226" s="218" t="s">
        <v>158</v>
      </c>
      <c r="L226" s="41"/>
      <c r="M226" s="223" t="s">
        <v>1</v>
      </c>
      <c r="N226" s="224" t="s">
        <v>41</v>
      </c>
      <c r="O226" s="84"/>
      <c r="P226" s="225">
        <f>O226*H226</f>
        <v>0</v>
      </c>
      <c r="Q226" s="225">
        <v>2.45343</v>
      </c>
      <c r="R226" s="225">
        <f>Q226*H226</f>
        <v>4.12912269</v>
      </c>
      <c r="S226" s="225">
        <v>0</v>
      </c>
      <c r="T226" s="226">
        <f>S226*H226</f>
        <v>0</v>
      </c>
      <c r="AR226" s="227" t="s">
        <v>159</v>
      </c>
      <c r="AT226" s="227" t="s">
        <v>154</v>
      </c>
      <c r="AU226" s="227" t="s">
        <v>85</v>
      </c>
      <c r="AY226" s="15" t="s">
        <v>152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5" t="s">
        <v>81</v>
      </c>
      <c r="BK226" s="228">
        <f>ROUND(I226*H226,2)</f>
        <v>0</v>
      </c>
      <c r="BL226" s="15" t="s">
        <v>159</v>
      </c>
      <c r="BM226" s="227" t="s">
        <v>367</v>
      </c>
    </row>
    <row r="227" s="12" customFormat="1">
      <c r="B227" s="229"/>
      <c r="C227" s="230"/>
      <c r="D227" s="231" t="s">
        <v>161</v>
      </c>
      <c r="E227" s="232" t="s">
        <v>1</v>
      </c>
      <c r="F227" s="233" t="s">
        <v>368</v>
      </c>
      <c r="G227" s="230"/>
      <c r="H227" s="234">
        <v>1.6830000000000001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161</v>
      </c>
      <c r="AU227" s="240" t="s">
        <v>85</v>
      </c>
      <c r="AV227" s="12" t="s">
        <v>85</v>
      </c>
      <c r="AW227" s="12" t="s">
        <v>32</v>
      </c>
      <c r="AX227" s="12" t="s">
        <v>81</v>
      </c>
      <c r="AY227" s="240" t="s">
        <v>152</v>
      </c>
    </row>
    <row r="228" s="1" customFormat="1" ht="36" customHeight="1">
      <c r="B228" s="36"/>
      <c r="C228" s="216" t="s">
        <v>369</v>
      </c>
      <c r="D228" s="216" t="s">
        <v>154</v>
      </c>
      <c r="E228" s="217" t="s">
        <v>370</v>
      </c>
      <c r="F228" s="218" t="s">
        <v>371</v>
      </c>
      <c r="G228" s="219" t="s">
        <v>157</v>
      </c>
      <c r="H228" s="220">
        <v>3.1200000000000001</v>
      </c>
      <c r="I228" s="221"/>
      <c r="J228" s="222">
        <f>ROUND(I228*H228,2)</f>
        <v>0</v>
      </c>
      <c r="K228" s="218" t="s">
        <v>158</v>
      </c>
      <c r="L228" s="41"/>
      <c r="M228" s="223" t="s">
        <v>1</v>
      </c>
      <c r="N228" s="224" t="s">
        <v>41</v>
      </c>
      <c r="O228" s="84"/>
      <c r="P228" s="225">
        <f>O228*H228</f>
        <v>0</v>
      </c>
      <c r="Q228" s="225">
        <v>0.0055199999999999997</v>
      </c>
      <c r="R228" s="225">
        <f>Q228*H228</f>
        <v>0.017222399999999999</v>
      </c>
      <c r="S228" s="225">
        <v>0</v>
      </c>
      <c r="T228" s="226">
        <f>S228*H228</f>
        <v>0</v>
      </c>
      <c r="AR228" s="227" t="s">
        <v>159</v>
      </c>
      <c r="AT228" s="227" t="s">
        <v>154</v>
      </c>
      <c r="AU228" s="227" t="s">
        <v>85</v>
      </c>
      <c r="AY228" s="15" t="s">
        <v>152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5" t="s">
        <v>81</v>
      </c>
      <c r="BK228" s="228">
        <f>ROUND(I228*H228,2)</f>
        <v>0</v>
      </c>
      <c r="BL228" s="15" t="s">
        <v>159</v>
      </c>
      <c r="BM228" s="227" t="s">
        <v>372</v>
      </c>
    </row>
    <row r="229" s="12" customFormat="1">
      <c r="B229" s="229"/>
      <c r="C229" s="230"/>
      <c r="D229" s="231" t="s">
        <v>161</v>
      </c>
      <c r="E229" s="232" t="s">
        <v>1</v>
      </c>
      <c r="F229" s="233" t="s">
        <v>373</v>
      </c>
      <c r="G229" s="230"/>
      <c r="H229" s="234">
        <v>3.1200000000000001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161</v>
      </c>
      <c r="AU229" s="240" t="s">
        <v>85</v>
      </c>
      <c r="AV229" s="12" t="s">
        <v>85</v>
      </c>
      <c r="AW229" s="12" t="s">
        <v>32</v>
      </c>
      <c r="AX229" s="12" t="s">
        <v>81</v>
      </c>
      <c r="AY229" s="240" t="s">
        <v>152</v>
      </c>
    </row>
    <row r="230" s="1" customFormat="1" ht="36" customHeight="1">
      <c r="B230" s="36"/>
      <c r="C230" s="216" t="s">
        <v>374</v>
      </c>
      <c r="D230" s="216" t="s">
        <v>154</v>
      </c>
      <c r="E230" s="217" t="s">
        <v>375</v>
      </c>
      <c r="F230" s="218" t="s">
        <v>376</v>
      </c>
      <c r="G230" s="219" t="s">
        <v>157</v>
      </c>
      <c r="H230" s="220">
        <v>3.1200000000000001</v>
      </c>
      <c r="I230" s="221"/>
      <c r="J230" s="222">
        <f>ROUND(I230*H230,2)</f>
        <v>0</v>
      </c>
      <c r="K230" s="218" t="s">
        <v>158</v>
      </c>
      <c r="L230" s="41"/>
      <c r="M230" s="223" t="s">
        <v>1</v>
      </c>
      <c r="N230" s="224" t="s">
        <v>41</v>
      </c>
      <c r="O230" s="84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AR230" s="227" t="s">
        <v>159</v>
      </c>
      <c r="AT230" s="227" t="s">
        <v>154</v>
      </c>
      <c r="AU230" s="227" t="s">
        <v>85</v>
      </c>
      <c r="AY230" s="15" t="s">
        <v>152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81</v>
      </c>
      <c r="BK230" s="228">
        <f>ROUND(I230*H230,2)</f>
        <v>0</v>
      </c>
      <c r="BL230" s="15" t="s">
        <v>159</v>
      </c>
      <c r="BM230" s="227" t="s">
        <v>377</v>
      </c>
    </row>
    <row r="231" s="1" customFormat="1" ht="16.5" customHeight="1">
      <c r="B231" s="36"/>
      <c r="C231" s="216" t="s">
        <v>378</v>
      </c>
      <c r="D231" s="216" t="s">
        <v>154</v>
      </c>
      <c r="E231" s="217" t="s">
        <v>379</v>
      </c>
      <c r="F231" s="218" t="s">
        <v>380</v>
      </c>
      <c r="G231" s="219" t="s">
        <v>157</v>
      </c>
      <c r="H231" s="220">
        <v>5.6100000000000003</v>
      </c>
      <c r="I231" s="221"/>
      <c r="J231" s="222">
        <f>ROUND(I231*H231,2)</f>
        <v>0</v>
      </c>
      <c r="K231" s="218" t="s">
        <v>1</v>
      </c>
      <c r="L231" s="41"/>
      <c r="M231" s="223" t="s">
        <v>1</v>
      </c>
      <c r="N231" s="224" t="s">
        <v>41</v>
      </c>
      <c r="O231" s="84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AR231" s="227" t="s">
        <v>159</v>
      </c>
      <c r="AT231" s="227" t="s">
        <v>154</v>
      </c>
      <c r="AU231" s="227" t="s">
        <v>85</v>
      </c>
      <c r="AY231" s="15" t="s">
        <v>152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5" t="s">
        <v>81</v>
      </c>
      <c r="BK231" s="228">
        <f>ROUND(I231*H231,2)</f>
        <v>0</v>
      </c>
      <c r="BL231" s="15" t="s">
        <v>159</v>
      </c>
      <c r="BM231" s="227" t="s">
        <v>381</v>
      </c>
    </row>
    <row r="232" s="12" customFormat="1">
      <c r="B232" s="229"/>
      <c r="C232" s="230"/>
      <c r="D232" s="231" t="s">
        <v>161</v>
      </c>
      <c r="E232" s="232" t="s">
        <v>1</v>
      </c>
      <c r="F232" s="233" t="s">
        <v>382</v>
      </c>
      <c r="G232" s="230"/>
      <c r="H232" s="234">
        <v>5.6100000000000003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161</v>
      </c>
      <c r="AU232" s="240" t="s">
        <v>85</v>
      </c>
      <c r="AV232" s="12" t="s">
        <v>85</v>
      </c>
      <c r="AW232" s="12" t="s">
        <v>32</v>
      </c>
      <c r="AX232" s="12" t="s">
        <v>81</v>
      </c>
      <c r="AY232" s="240" t="s">
        <v>152</v>
      </c>
    </row>
    <row r="233" s="11" customFormat="1" ht="22.8" customHeight="1">
      <c r="B233" s="200"/>
      <c r="C233" s="201"/>
      <c r="D233" s="202" t="s">
        <v>75</v>
      </c>
      <c r="E233" s="214" t="s">
        <v>167</v>
      </c>
      <c r="F233" s="214" t="s">
        <v>383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SUM(P234:P240)</f>
        <v>0</v>
      </c>
      <c r="Q233" s="208"/>
      <c r="R233" s="209">
        <f>SUM(R234:R240)</f>
        <v>6.1627362500000009</v>
      </c>
      <c r="S233" s="208"/>
      <c r="T233" s="210">
        <f>SUM(T234:T240)</f>
        <v>0</v>
      </c>
      <c r="AR233" s="211" t="s">
        <v>81</v>
      </c>
      <c r="AT233" s="212" t="s">
        <v>75</v>
      </c>
      <c r="AU233" s="212" t="s">
        <v>81</v>
      </c>
      <c r="AY233" s="211" t="s">
        <v>152</v>
      </c>
      <c r="BK233" s="213">
        <f>SUM(BK234:BK240)</f>
        <v>0</v>
      </c>
    </row>
    <row r="234" s="1" customFormat="1" ht="36" customHeight="1">
      <c r="B234" s="36"/>
      <c r="C234" s="216" t="s">
        <v>384</v>
      </c>
      <c r="D234" s="216" t="s">
        <v>154</v>
      </c>
      <c r="E234" s="217" t="s">
        <v>385</v>
      </c>
      <c r="F234" s="218" t="s">
        <v>386</v>
      </c>
      <c r="G234" s="219" t="s">
        <v>157</v>
      </c>
      <c r="H234" s="220">
        <v>8.0350000000000001</v>
      </c>
      <c r="I234" s="221"/>
      <c r="J234" s="222">
        <f>ROUND(I234*H234,2)</f>
        <v>0</v>
      </c>
      <c r="K234" s="218" t="s">
        <v>158</v>
      </c>
      <c r="L234" s="41"/>
      <c r="M234" s="223" t="s">
        <v>1</v>
      </c>
      <c r="N234" s="224" t="s">
        <v>41</v>
      </c>
      <c r="O234" s="84"/>
      <c r="P234" s="225">
        <f>O234*H234</f>
        <v>0</v>
      </c>
      <c r="Q234" s="225">
        <v>0.2024</v>
      </c>
      <c r="R234" s="225">
        <f>Q234*H234</f>
        <v>1.6262840000000001</v>
      </c>
      <c r="S234" s="225">
        <v>0</v>
      </c>
      <c r="T234" s="226">
        <f>S234*H234</f>
        <v>0</v>
      </c>
      <c r="AR234" s="227" t="s">
        <v>159</v>
      </c>
      <c r="AT234" s="227" t="s">
        <v>154</v>
      </c>
      <c r="AU234" s="227" t="s">
        <v>85</v>
      </c>
      <c r="AY234" s="15" t="s">
        <v>152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5" t="s">
        <v>81</v>
      </c>
      <c r="BK234" s="228">
        <f>ROUND(I234*H234,2)</f>
        <v>0</v>
      </c>
      <c r="BL234" s="15" t="s">
        <v>159</v>
      </c>
      <c r="BM234" s="227" t="s">
        <v>387</v>
      </c>
    </row>
    <row r="235" s="12" customFormat="1">
      <c r="B235" s="229"/>
      <c r="C235" s="230"/>
      <c r="D235" s="231" t="s">
        <v>161</v>
      </c>
      <c r="E235" s="232" t="s">
        <v>1</v>
      </c>
      <c r="F235" s="233" t="s">
        <v>388</v>
      </c>
      <c r="G235" s="230"/>
      <c r="H235" s="234">
        <v>8.0350000000000001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161</v>
      </c>
      <c r="AU235" s="240" t="s">
        <v>85</v>
      </c>
      <c r="AV235" s="12" t="s">
        <v>85</v>
      </c>
      <c r="AW235" s="12" t="s">
        <v>32</v>
      </c>
      <c r="AX235" s="12" t="s">
        <v>81</v>
      </c>
      <c r="AY235" s="240" t="s">
        <v>152</v>
      </c>
    </row>
    <row r="236" s="1" customFormat="1" ht="72" customHeight="1">
      <c r="B236" s="36"/>
      <c r="C236" s="216" t="s">
        <v>389</v>
      </c>
      <c r="D236" s="216" t="s">
        <v>154</v>
      </c>
      <c r="E236" s="217" t="s">
        <v>390</v>
      </c>
      <c r="F236" s="218" t="s">
        <v>391</v>
      </c>
      <c r="G236" s="219" t="s">
        <v>157</v>
      </c>
      <c r="H236" s="220">
        <v>52.965000000000003</v>
      </c>
      <c r="I236" s="221"/>
      <c r="J236" s="222">
        <f>ROUND(I236*H236,2)</f>
        <v>0</v>
      </c>
      <c r="K236" s="218" t="s">
        <v>158</v>
      </c>
      <c r="L236" s="41"/>
      <c r="M236" s="223" t="s">
        <v>1</v>
      </c>
      <c r="N236" s="224" t="s">
        <v>41</v>
      </c>
      <c r="O236" s="84"/>
      <c r="P236" s="225">
        <f>O236*H236</f>
        <v>0</v>
      </c>
      <c r="Q236" s="225">
        <v>0.085650000000000004</v>
      </c>
      <c r="R236" s="225">
        <f>Q236*H236</f>
        <v>4.5364522500000009</v>
      </c>
      <c r="S236" s="225">
        <v>0</v>
      </c>
      <c r="T236" s="226">
        <f>S236*H236</f>
        <v>0</v>
      </c>
      <c r="AR236" s="227" t="s">
        <v>159</v>
      </c>
      <c r="AT236" s="227" t="s">
        <v>154</v>
      </c>
      <c r="AU236" s="227" t="s">
        <v>85</v>
      </c>
      <c r="AY236" s="15" t="s">
        <v>152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5" t="s">
        <v>81</v>
      </c>
      <c r="BK236" s="228">
        <f>ROUND(I236*H236,2)</f>
        <v>0</v>
      </c>
      <c r="BL236" s="15" t="s">
        <v>159</v>
      </c>
      <c r="BM236" s="227" t="s">
        <v>392</v>
      </c>
    </row>
    <row r="237" s="12" customFormat="1">
      <c r="B237" s="229"/>
      <c r="C237" s="230"/>
      <c r="D237" s="231" t="s">
        <v>161</v>
      </c>
      <c r="E237" s="232" t="s">
        <v>94</v>
      </c>
      <c r="F237" s="233" t="s">
        <v>393</v>
      </c>
      <c r="G237" s="230"/>
      <c r="H237" s="234">
        <v>52.965000000000003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161</v>
      </c>
      <c r="AU237" s="240" t="s">
        <v>85</v>
      </c>
      <c r="AV237" s="12" t="s">
        <v>85</v>
      </c>
      <c r="AW237" s="12" t="s">
        <v>32</v>
      </c>
      <c r="AX237" s="12" t="s">
        <v>81</v>
      </c>
      <c r="AY237" s="240" t="s">
        <v>152</v>
      </c>
    </row>
    <row r="238" s="1" customFormat="1" ht="16.5" customHeight="1">
      <c r="B238" s="36"/>
      <c r="C238" s="241" t="s">
        <v>394</v>
      </c>
      <c r="D238" s="241" t="s">
        <v>210</v>
      </c>
      <c r="E238" s="242" t="s">
        <v>395</v>
      </c>
      <c r="F238" s="243" t="s">
        <v>396</v>
      </c>
      <c r="G238" s="244" t="s">
        <v>1</v>
      </c>
      <c r="H238" s="245">
        <v>55.613</v>
      </c>
      <c r="I238" s="246"/>
      <c r="J238" s="247">
        <f>ROUND(I238*H238,2)</f>
        <v>0</v>
      </c>
      <c r="K238" s="243" t="s">
        <v>1</v>
      </c>
      <c r="L238" s="248"/>
      <c r="M238" s="249" t="s">
        <v>1</v>
      </c>
      <c r="N238" s="250" t="s">
        <v>41</v>
      </c>
      <c r="O238" s="84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AR238" s="227" t="s">
        <v>214</v>
      </c>
      <c r="AT238" s="227" t="s">
        <v>210</v>
      </c>
      <c r="AU238" s="227" t="s">
        <v>85</v>
      </c>
      <c r="AY238" s="15" t="s">
        <v>152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5" t="s">
        <v>81</v>
      </c>
      <c r="BK238" s="228">
        <f>ROUND(I238*H238,2)</f>
        <v>0</v>
      </c>
      <c r="BL238" s="15" t="s">
        <v>159</v>
      </c>
      <c r="BM238" s="227" t="s">
        <v>397</v>
      </c>
    </row>
    <row r="239" s="12" customFormat="1">
      <c r="B239" s="229"/>
      <c r="C239" s="230"/>
      <c r="D239" s="231" t="s">
        <v>161</v>
      </c>
      <c r="E239" s="232" t="s">
        <v>1</v>
      </c>
      <c r="F239" s="233" t="s">
        <v>398</v>
      </c>
      <c r="G239" s="230"/>
      <c r="H239" s="234">
        <v>55.613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161</v>
      </c>
      <c r="AU239" s="240" t="s">
        <v>85</v>
      </c>
      <c r="AV239" s="12" t="s">
        <v>85</v>
      </c>
      <c r="AW239" s="12" t="s">
        <v>32</v>
      </c>
      <c r="AX239" s="12" t="s">
        <v>81</v>
      </c>
      <c r="AY239" s="240" t="s">
        <v>152</v>
      </c>
    </row>
    <row r="240" s="1" customFormat="1" ht="16.5" customHeight="1">
      <c r="B240" s="36"/>
      <c r="C240" s="216" t="s">
        <v>399</v>
      </c>
      <c r="D240" s="216" t="s">
        <v>154</v>
      </c>
      <c r="E240" s="217" t="s">
        <v>400</v>
      </c>
      <c r="F240" s="218" t="s">
        <v>401</v>
      </c>
      <c r="G240" s="219" t="s">
        <v>357</v>
      </c>
      <c r="H240" s="220">
        <v>1</v>
      </c>
      <c r="I240" s="221"/>
      <c r="J240" s="222">
        <f>ROUND(I240*H240,2)</f>
        <v>0</v>
      </c>
      <c r="K240" s="218" t="s">
        <v>1</v>
      </c>
      <c r="L240" s="41"/>
      <c r="M240" s="223" t="s">
        <v>1</v>
      </c>
      <c r="N240" s="224" t="s">
        <v>41</v>
      </c>
      <c r="O240" s="84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AR240" s="227" t="s">
        <v>159</v>
      </c>
      <c r="AT240" s="227" t="s">
        <v>154</v>
      </c>
      <c r="AU240" s="227" t="s">
        <v>85</v>
      </c>
      <c r="AY240" s="15" t="s">
        <v>152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81</v>
      </c>
      <c r="BK240" s="228">
        <f>ROUND(I240*H240,2)</f>
        <v>0</v>
      </c>
      <c r="BL240" s="15" t="s">
        <v>159</v>
      </c>
      <c r="BM240" s="227" t="s">
        <v>402</v>
      </c>
    </row>
    <row r="241" s="11" customFormat="1" ht="22.8" customHeight="1">
      <c r="B241" s="200"/>
      <c r="C241" s="201"/>
      <c r="D241" s="202" t="s">
        <v>75</v>
      </c>
      <c r="E241" s="214" t="s">
        <v>174</v>
      </c>
      <c r="F241" s="214" t="s">
        <v>403</v>
      </c>
      <c r="G241" s="201"/>
      <c r="H241" s="201"/>
      <c r="I241" s="204"/>
      <c r="J241" s="215">
        <f>BK241</f>
        <v>0</v>
      </c>
      <c r="K241" s="201"/>
      <c r="L241" s="206"/>
      <c r="M241" s="207"/>
      <c r="N241" s="208"/>
      <c r="O241" s="208"/>
      <c r="P241" s="209">
        <f>SUM(P242:P263)</f>
        <v>0</v>
      </c>
      <c r="Q241" s="208"/>
      <c r="R241" s="209">
        <f>SUM(R242:R263)</f>
        <v>3.33506678</v>
      </c>
      <c r="S241" s="208"/>
      <c r="T241" s="210">
        <f>SUM(T242:T263)</f>
        <v>0</v>
      </c>
      <c r="AR241" s="211" t="s">
        <v>81</v>
      </c>
      <c r="AT241" s="212" t="s">
        <v>75</v>
      </c>
      <c r="AU241" s="212" t="s">
        <v>81</v>
      </c>
      <c r="AY241" s="211" t="s">
        <v>152</v>
      </c>
      <c r="BK241" s="213">
        <f>SUM(BK242:BK263)</f>
        <v>0</v>
      </c>
    </row>
    <row r="242" s="1" customFormat="1" ht="24" customHeight="1">
      <c r="B242" s="36"/>
      <c r="C242" s="216" t="s">
        <v>404</v>
      </c>
      <c r="D242" s="216" t="s">
        <v>154</v>
      </c>
      <c r="E242" s="217" t="s">
        <v>405</v>
      </c>
      <c r="F242" s="218" t="s">
        <v>406</v>
      </c>
      <c r="G242" s="219" t="s">
        <v>157</v>
      </c>
      <c r="H242" s="220">
        <v>3.4340000000000002</v>
      </c>
      <c r="I242" s="221"/>
      <c r="J242" s="222">
        <f>ROUND(I242*H242,2)</f>
        <v>0</v>
      </c>
      <c r="K242" s="218" t="s">
        <v>158</v>
      </c>
      <c r="L242" s="41"/>
      <c r="M242" s="223" t="s">
        <v>1</v>
      </c>
      <c r="N242" s="224" t="s">
        <v>41</v>
      </c>
      <c r="O242" s="84"/>
      <c r="P242" s="225">
        <f>O242*H242</f>
        <v>0</v>
      </c>
      <c r="Q242" s="225">
        <v>0.041529999999999997</v>
      </c>
      <c r="R242" s="225">
        <f>Q242*H242</f>
        <v>0.14261402000000001</v>
      </c>
      <c r="S242" s="225">
        <v>0</v>
      </c>
      <c r="T242" s="226">
        <f>S242*H242</f>
        <v>0</v>
      </c>
      <c r="AR242" s="227" t="s">
        <v>159</v>
      </c>
      <c r="AT242" s="227" t="s">
        <v>154</v>
      </c>
      <c r="AU242" s="227" t="s">
        <v>85</v>
      </c>
      <c r="AY242" s="15" t="s">
        <v>152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5" t="s">
        <v>81</v>
      </c>
      <c r="BK242" s="228">
        <f>ROUND(I242*H242,2)</f>
        <v>0</v>
      </c>
      <c r="BL242" s="15" t="s">
        <v>159</v>
      </c>
      <c r="BM242" s="227" t="s">
        <v>407</v>
      </c>
    </row>
    <row r="243" s="12" customFormat="1">
      <c r="B243" s="229"/>
      <c r="C243" s="230"/>
      <c r="D243" s="231" t="s">
        <v>161</v>
      </c>
      <c r="E243" s="232" t="s">
        <v>1</v>
      </c>
      <c r="F243" s="233" t="s">
        <v>408</v>
      </c>
      <c r="G243" s="230"/>
      <c r="H243" s="234">
        <v>3.4340000000000002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161</v>
      </c>
      <c r="AU243" s="240" t="s">
        <v>85</v>
      </c>
      <c r="AV243" s="12" t="s">
        <v>85</v>
      </c>
      <c r="AW243" s="12" t="s">
        <v>32</v>
      </c>
      <c r="AX243" s="12" t="s">
        <v>81</v>
      </c>
      <c r="AY243" s="240" t="s">
        <v>152</v>
      </c>
    </row>
    <row r="244" s="1" customFormat="1" ht="36" customHeight="1">
      <c r="B244" s="36"/>
      <c r="C244" s="216" t="s">
        <v>409</v>
      </c>
      <c r="D244" s="216" t="s">
        <v>154</v>
      </c>
      <c r="E244" s="217" t="s">
        <v>410</v>
      </c>
      <c r="F244" s="218" t="s">
        <v>411</v>
      </c>
      <c r="G244" s="219" t="s">
        <v>157</v>
      </c>
      <c r="H244" s="220">
        <v>128.05000000000001</v>
      </c>
      <c r="I244" s="221"/>
      <c r="J244" s="222">
        <f>ROUND(I244*H244,2)</f>
        <v>0</v>
      </c>
      <c r="K244" s="218" t="s">
        <v>158</v>
      </c>
      <c r="L244" s="41"/>
      <c r="M244" s="223" t="s">
        <v>1</v>
      </c>
      <c r="N244" s="224" t="s">
        <v>41</v>
      </c>
      <c r="O244" s="84"/>
      <c r="P244" s="225">
        <f>O244*H244</f>
        <v>0</v>
      </c>
      <c r="Q244" s="225">
        <v>0.0083800000000000003</v>
      </c>
      <c r="R244" s="225">
        <f>Q244*H244</f>
        <v>1.0730590000000002</v>
      </c>
      <c r="S244" s="225">
        <v>0</v>
      </c>
      <c r="T244" s="226">
        <f>S244*H244</f>
        <v>0</v>
      </c>
      <c r="AR244" s="227" t="s">
        <v>159</v>
      </c>
      <c r="AT244" s="227" t="s">
        <v>154</v>
      </c>
      <c r="AU244" s="227" t="s">
        <v>85</v>
      </c>
      <c r="AY244" s="15" t="s">
        <v>152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5" t="s">
        <v>81</v>
      </c>
      <c r="BK244" s="228">
        <f>ROUND(I244*H244,2)</f>
        <v>0</v>
      </c>
      <c r="BL244" s="15" t="s">
        <v>159</v>
      </c>
      <c r="BM244" s="227" t="s">
        <v>412</v>
      </c>
    </row>
    <row r="245" s="12" customFormat="1">
      <c r="B245" s="229"/>
      <c r="C245" s="230"/>
      <c r="D245" s="231" t="s">
        <v>161</v>
      </c>
      <c r="E245" s="232" t="s">
        <v>106</v>
      </c>
      <c r="F245" s="233" t="s">
        <v>413</v>
      </c>
      <c r="G245" s="230"/>
      <c r="H245" s="234">
        <v>128.05000000000001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161</v>
      </c>
      <c r="AU245" s="240" t="s">
        <v>85</v>
      </c>
      <c r="AV245" s="12" t="s">
        <v>85</v>
      </c>
      <c r="AW245" s="12" t="s">
        <v>32</v>
      </c>
      <c r="AX245" s="12" t="s">
        <v>81</v>
      </c>
      <c r="AY245" s="240" t="s">
        <v>152</v>
      </c>
    </row>
    <row r="246" s="1" customFormat="1" ht="16.5" customHeight="1">
      <c r="B246" s="36"/>
      <c r="C246" s="241" t="s">
        <v>414</v>
      </c>
      <c r="D246" s="241" t="s">
        <v>210</v>
      </c>
      <c r="E246" s="242" t="s">
        <v>415</v>
      </c>
      <c r="F246" s="243" t="s">
        <v>416</v>
      </c>
      <c r="G246" s="244" t="s">
        <v>157</v>
      </c>
      <c r="H246" s="245">
        <v>130.61099999999999</v>
      </c>
      <c r="I246" s="246"/>
      <c r="J246" s="247">
        <f>ROUND(I246*H246,2)</f>
        <v>0</v>
      </c>
      <c r="K246" s="243" t="s">
        <v>158</v>
      </c>
      <c r="L246" s="248"/>
      <c r="M246" s="249" t="s">
        <v>1</v>
      </c>
      <c r="N246" s="250" t="s">
        <v>41</v>
      </c>
      <c r="O246" s="84"/>
      <c r="P246" s="225">
        <f>O246*H246</f>
        <v>0</v>
      </c>
      <c r="Q246" s="225">
        <v>0.0023</v>
      </c>
      <c r="R246" s="225">
        <f>Q246*H246</f>
        <v>0.30040529999999999</v>
      </c>
      <c r="S246" s="225">
        <v>0</v>
      </c>
      <c r="T246" s="226">
        <f>S246*H246</f>
        <v>0</v>
      </c>
      <c r="AR246" s="227" t="s">
        <v>214</v>
      </c>
      <c r="AT246" s="227" t="s">
        <v>210</v>
      </c>
      <c r="AU246" s="227" t="s">
        <v>85</v>
      </c>
      <c r="AY246" s="15" t="s">
        <v>152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5" t="s">
        <v>81</v>
      </c>
      <c r="BK246" s="228">
        <f>ROUND(I246*H246,2)</f>
        <v>0</v>
      </c>
      <c r="BL246" s="15" t="s">
        <v>159</v>
      </c>
      <c r="BM246" s="227" t="s">
        <v>417</v>
      </c>
    </row>
    <row r="247" s="12" customFormat="1">
      <c r="B247" s="229"/>
      <c r="C247" s="230"/>
      <c r="D247" s="231" t="s">
        <v>161</v>
      </c>
      <c r="E247" s="232" t="s">
        <v>1</v>
      </c>
      <c r="F247" s="233" t="s">
        <v>106</v>
      </c>
      <c r="G247" s="230"/>
      <c r="H247" s="234">
        <v>128.05000000000001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161</v>
      </c>
      <c r="AU247" s="240" t="s">
        <v>85</v>
      </c>
      <c r="AV247" s="12" t="s">
        <v>85</v>
      </c>
      <c r="AW247" s="12" t="s">
        <v>32</v>
      </c>
      <c r="AX247" s="12" t="s">
        <v>81</v>
      </c>
      <c r="AY247" s="240" t="s">
        <v>152</v>
      </c>
    </row>
    <row r="248" s="12" customFormat="1">
      <c r="B248" s="229"/>
      <c r="C248" s="230"/>
      <c r="D248" s="231" t="s">
        <v>161</v>
      </c>
      <c r="E248" s="230"/>
      <c r="F248" s="233" t="s">
        <v>418</v>
      </c>
      <c r="G248" s="230"/>
      <c r="H248" s="234">
        <v>130.61099999999999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161</v>
      </c>
      <c r="AU248" s="240" t="s">
        <v>85</v>
      </c>
      <c r="AV248" s="12" t="s">
        <v>85</v>
      </c>
      <c r="AW248" s="12" t="s">
        <v>4</v>
      </c>
      <c r="AX248" s="12" t="s">
        <v>81</v>
      </c>
      <c r="AY248" s="240" t="s">
        <v>152</v>
      </c>
    </row>
    <row r="249" s="1" customFormat="1" ht="36" customHeight="1">
      <c r="B249" s="36"/>
      <c r="C249" s="216" t="s">
        <v>419</v>
      </c>
      <c r="D249" s="216" t="s">
        <v>154</v>
      </c>
      <c r="E249" s="217" t="s">
        <v>420</v>
      </c>
      <c r="F249" s="218" t="s">
        <v>421</v>
      </c>
      <c r="G249" s="219" t="s">
        <v>157</v>
      </c>
      <c r="H249" s="220">
        <v>6.3600000000000003</v>
      </c>
      <c r="I249" s="221"/>
      <c r="J249" s="222">
        <f>ROUND(I249*H249,2)</f>
        <v>0</v>
      </c>
      <c r="K249" s="218" t="s">
        <v>158</v>
      </c>
      <c r="L249" s="41"/>
      <c r="M249" s="223" t="s">
        <v>1</v>
      </c>
      <c r="N249" s="224" t="s">
        <v>41</v>
      </c>
      <c r="O249" s="84"/>
      <c r="P249" s="225">
        <f>O249*H249</f>
        <v>0</v>
      </c>
      <c r="Q249" s="225">
        <v>0.0086499999999999997</v>
      </c>
      <c r="R249" s="225">
        <f>Q249*H249</f>
        <v>0.055014</v>
      </c>
      <c r="S249" s="225">
        <v>0</v>
      </c>
      <c r="T249" s="226">
        <f>S249*H249</f>
        <v>0</v>
      </c>
      <c r="AR249" s="227" t="s">
        <v>159</v>
      </c>
      <c r="AT249" s="227" t="s">
        <v>154</v>
      </c>
      <c r="AU249" s="227" t="s">
        <v>85</v>
      </c>
      <c r="AY249" s="15" t="s">
        <v>152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5" t="s">
        <v>81</v>
      </c>
      <c r="BK249" s="228">
        <f>ROUND(I249*H249,2)</f>
        <v>0</v>
      </c>
      <c r="BL249" s="15" t="s">
        <v>159</v>
      </c>
      <c r="BM249" s="227" t="s">
        <v>422</v>
      </c>
    </row>
    <row r="250" s="12" customFormat="1">
      <c r="B250" s="229"/>
      <c r="C250" s="230"/>
      <c r="D250" s="231" t="s">
        <v>161</v>
      </c>
      <c r="E250" s="232" t="s">
        <v>1</v>
      </c>
      <c r="F250" s="233" t="s">
        <v>423</v>
      </c>
      <c r="G250" s="230"/>
      <c r="H250" s="234">
        <v>6.3600000000000003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161</v>
      </c>
      <c r="AU250" s="240" t="s">
        <v>85</v>
      </c>
      <c r="AV250" s="12" t="s">
        <v>85</v>
      </c>
      <c r="AW250" s="12" t="s">
        <v>32</v>
      </c>
      <c r="AX250" s="12" t="s">
        <v>81</v>
      </c>
      <c r="AY250" s="240" t="s">
        <v>152</v>
      </c>
    </row>
    <row r="251" s="1" customFormat="1" ht="48" customHeight="1">
      <c r="B251" s="36"/>
      <c r="C251" s="241" t="s">
        <v>424</v>
      </c>
      <c r="D251" s="241" t="s">
        <v>210</v>
      </c>
      <c r="E251" s="242" t="s">
        <v>425</v>
      </c>
      <c r="F251" s="243" t="s">
        <v>426</v>
      </c>
      <c r="G251" s="244" t="s">
        <v>157</v>
      </c>
      <c r="H251" s="245">
        <v>7.6959999999999997</v>
      </c>
      <c r="I251" s="246"/>
      <c r="J251" s="247">
        <f>ROUND(I251*H251,2)</f>
        <v>0</v>
      </c>
      <c r="K251" s="243" t="s">
        <v>158</v>
      </c>
      <c r="L251" s="248"/>
      <c r="M251" s="249" t="s">
        <v>1</v>
      </c>
      <c r="N251" s="250" t="s">
        <v>41</v>
      </c>
      <c r="O251" s="84"/>
      <c r="P251" s="225">
        <f>O251*H251</f>
        <v>0</v>
      </c>
      <c r="Q251" s="225">
        <v>0.0048999999999999998</v>
      </c>
      <c r="R251" s="225">
        <f>Q251*H251</f>
        <v>0.037710399999999998</v>
      </c>
      <c r="S251" s="225">
        <v>0</v>
      </c>
      <c r="T251" s="226">
        <f>S251*H251</f>
        <v>0</v>
      </c>
      <c r="AR251" s="227" t="s">
        <v>214</v>
      </c>
      <c r="AT251" s="227" t="s">
        <v>210</v>
      </c>
      <c r="AU251" s="227" t="s">
        <v>85</v>
      </c>
      <c r="AY251" s="15" t="s">
        <v>152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5" t="s">
        <v>81</v>
      </c>
      <c r="BK251" s="228">
        <f>ROUND(I251*H251,2)</f>
        <v>0</v>
      </c>
      <c r="BL251" s="15" t="s">
        <v>159</v>
      </c>
      <c r="BM251" s="227" t="s">
        <v>427</v>
      </c>
    </row>
    <row r="252" s="12" customFormat="1">
      <c r="B252" s="229"/>
      <c r="C252" s="230"/>
      <c r="D252" s="231" t="s">
        <v>161</v>
      </c>
      <c r="E252" s="232" t="s">
        <v>1</v>
      </c>
      <c r="F252" s="233" t="s">
        <v>428</v>
      </c>
      <c r="G252" s="230"/>
      <c r="H252" s="234">
        <v>6.9960000000000004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161</v>
      </c>
      <c r="AU252" s="240" t="s">
        <v>85</v>
      </c>
      <c r="AV252" s="12" t="s">
        <v>85</v>
      </c>
      <c r="AW252" s="12" t="s">
        <v>32</v>
      </c>
      <c r="AX252" s="12" t="s">
        <v>81</v>
      </c>
      <c r="AY252" s="240" t="s">
        <v>152</v>
      </c>
    </row>
    <row r="253" s="12" customFormat="1">
      <c r="B253" s="229"/>
      <c r="C253" s="230"/>
      <c r="D253" s="231" t="s">
        <v>161</v>
      </c>
      <c r="E253" s="230"/>
      <c r="F253" s="233" t="s">
        <v>429</v>
      </c>
      <c r="G253" s="230"/>
      <c r="H253" s="234">
        <v>7.6959999999999997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161</v>
      </c>
      <c r="AU253" s="240" t="s">
        <v>85</v>
      </c>
      <c r="AV253" s="12" t="s">
        <v>85</v>
      </c>
      <c r="AW253" s="12" t="s">
        <v>4</v>
      </c>
      <c r="AX253" s="12" t="s">
        <v>81</v>
      </c>
      <c r="AY253" s="240" t="s">
        <v>152</v>
      </c>
    </row>
    <row r="254" s="1" customFormat="1" ht="36" customHeight="1">
      <c r="B254" s="36"/>
      <c r="C254" s="216" t="s">
        <v>430</v>
      </c>
      <c r="D254" s="216" t="s">
        <v>154</v>
      </c>
      <c r="E254" s="217" t="s">
        <v>431</v>
      </c>
      <c r="F254" s="218" t="s">
        <v>432</v>
      </c>
      <c r="G254" s="219" t="s">
        <v>322</v>
      </c>
      <c r="H254" s="220">
        <v>5.7999999999999998</v>
      </c>
      <c r="I254" s="221"/>
      <c r="J254" s="222">
        <f>ROUND(I254*H254,2)</f>
        <v>0</v>
      </c>
      <c r="K254" s="218" t="s">
        <v>158</v>
      </c>
      <c r="L254" s="41"/>
      <c r="M254" s="223" t="s">
        <v>1</v>
      </c>
      <c r="N254" s="224" t="s">
        <v>41</v>
      </c>
      <c r="O254" s="84"/>
      <c r="P254" s="225">
        <f>O254*H254</f>
        <v>0</v>
      </c>
      <c r="Q254" s="225">
        <v>0.0017600000000000001</v>
      </c>
      <c r="R254" s="225">
        <f>Q254*H254</f>
        <v>0.010208</v>
      </c>
      <c r="S254" s="225">
        <v>0</v>
      </c>
      <c r="T254" s="226">
        <f>S254*H254</f>
        <v>0</v>
      </c>
      <c r="AR254" s="227" t="s">
        <v>159</v>
      </c>
      <c r="AT254" s="227" t="s">
        <v>154</v>
      </c>
      <c r="AU254" s="227" t="s">
        <v>85</v>
      </c>
      <c r="AY254" s="15" t="s">
        <v>152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5" t="s">
        <v>81</v>
      </c>
      <c r="BK254" s="228">
        <f>ROUND(I254*H254,2)</f>
        <v>0</v>
      </c>
      <c r="BL254" s="15" t="s">
        <v>159</v>
      </c>
      <c r="BM254" s="227" t="s">
        <v>433</v>
      </c>
    </row>
    <row r="255" s="12" customFormat="1">
      <c r="B255" s="229"/>
      <c r="C255" s="230"/>
      <c r="D255" s="231" t="s">
        <v>161</v>
      </c>
      <c r="E255" s="232" t="s">
        <v>1</v>
      </c>
      <c r="F255" s="233" t="s">
        <v>434</v>
      </c>
      <c r="G255" s="230"/>
      <c r="H255" s="234">
        <v>5.7999999999999998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161</v>
      </c>
      <c r="AU255" s="240" t="s">
        <v>85</v>
      </c>
      <c r="AV255" s="12" t="s">
        <v>85</v>
      </c>
      <c r="AW255" s="12" t="s">
        <v>32</v>
      </c>
      <c r="AX255" s="12" t="s">
        <v>81</v>
      </c>
      <c r="AY255" s="240" t="s">
        <v>152</v>
      </c>
    </row>
    <row r="256" s="1" customFormat="1" ht="48" customHeight="1">
      <c r="B256" s="36"/>
      <c r="C256" s="241" t="s">
        <v>435</v>
      </c>
      <c r="D256" s="241" t="s">
        <v>210</v>
      </c>
      <c r="E256" s="242" t="s">
        <v>436</v>
      </c>
      <c r="F256" s="243" t="s">
        <v>437</v>
      </c>
      <c r="G256" s="244" t="s">
        <v>157</v>
      </c>
      <c r="H256" s="245">
        <v>1.4039999999999999</v>
      </c>
      <c r="I256" s="246"/>
      <c r="J256" s="247">
        <f>ROUND(I256*H256,2)</f>
        <v>0</v>
      </c>
      <c r="K256" s="243" t="s">
        <v>158</v>
      </c>
      <c r="L256" s="248"/>
      <c r="M256" s="249" t="s">
        <v>1</v>
      </c>
      <c r="N256" s="250" t="s">
        <v>41</v>
      </c>
      <c r="O256" s="84"/>
      <c r="P256" s="225">
        <f>O256*H256</f>
        <v>0</v>
      </c>
      <c r="Q256" s="225">
        <v>0.0014</v>
      </c>
      <c r="R256" s="225">
        <f>Q256*H256</f>
        <v>0.0019656000000000001</v>
      </c>
      <c r="S256" s="225">
        <v>0</v>
      </c>
      <c r="T256" s="226">
        <f>S256*H256</f>
        <v>0</v>
      </c>
      <c r="AR256" s="227" t="s">
        <v>214</v>
      </c>
      <c r="AT256" s="227" t="s">
        <v>210</v>
      </c>
      <c r="AU256" s="227" t="s">
        <v>85</v>
      </c>
      <c r="AY256" s="15" t="s">
        <v>152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5" t="s">
        <v>81</v>
      </c>
      <c r="BK256" s="228">
        <f>ROUND(I256*H256,2)</f>
        <v>0</v>
      </c>
      <c r="BL256" s="15" t="s">
        <v>159</v>
      </c>
      <c r="BM256" s="227" t="s">
        <v>438</v>
      </c>
    </row>
    <row r="257" s="12" customFormat="1">
      <c r="B257" s="229"/>
      <c r="C257" s="230"/>
      <c r="D257" s="231" t="s">
        <v>161</v>
      </c>
      <c r="E257" s="230"/>
      <c r="F257" s="233" t="s">
        <v>439</v>
      </c>
      <c r="G257" s="230"/>
      <c r="H257" s="234">
        <v>1.4039999999999999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161</v>
      </c>
      <c r="AU257" s="240" t="s">
        <v>85</v>
      </c>
      <c r="AV257" s="12" t="s">
        <v>85</v>
      </c>
      <c r="AW257" s="12" t="s">
        <v>4</v>
      </c>
      <c r="AX257" s="12" t="s">
        <v>81</v>
      </c>
      <c r="AY257" s="240" t="s">
        <v>152</v>
      </c>
    </row>
    <row r="258" s="1" customFormat="1" ht="36" customHeight="1">
      <c r="B258" s="36"/>
      <c r="C258" s="216" t="s">
        <v>440</v>
      </c>
      <c r="D258" s="216" t="s">
        <v>154</v>
      </c>
      <c r="E258" s="217" t="s">
        <v>441</v>
      </c>
      <c r="F258" s="218" t="s">
        <v>442</v>
      </c>
      <c r="G258" s="219" t="s">
        <v>157</v>
      </c>
      <c r="H258" s="220">
        <v>130.94999999999999</v>
      </c>
      <c r="I258" s="221"/>
      <c r="J258" s="222">
        <f>ROUND(I258*H258,2)</f>
        <v>0</v>
      </c>
      <c r="K258" s="218" t="s">
        <v>158</v>
      </c>
      <c r="L258" s="41"/>
      <c r="M258" s="223" t="s">
        <v>1</v>
      </c>
      <c r="N258" s="224" t="s">
        <v>41</v>
      </c>
      <c r="O258" s="84"/>
      <c r="P258" s="225">
        <f>O258*H258</f>
        <v>0</v>
      </c>
      <c r="Q258" s="225">
        <v>0.0026800000000000001</v>
      </c>
      <c r="R258" s="225">
        <f>Q258*H258</f>
        <v>0.35094599999999998</v>
      </c>
      <c r="S258" s="225">
        <v>0</v>
      </c>
      <c r="T258" s="226">
        <f>S258*H258</f>
        <v>0</v>
      </c>
      <c r="AR258" s="227" t="s">
        <v>159</v>
      </c>
      <c r="AT258" s="227" t="s">
        <v>154</v>
      </c>
      <c r="AU258" s="227" t="s">
        <v>85</v>
      </c>
      <c r="AY258" s="15" t="s">
        <v>152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5" t="s">
        <v>81</v>
      </c>
      <c r="BK258" s="228">
        <f>ROUND(I258*H258,2)</f>
        <v>0</v>
      </c>
      <c r="BL258" s="15" t="s">
        <v>159</v>
      </c>
      <c r="BM258" s="227" t="s">
        <v>443</v>
      </c>
    </row>
    <row r="259" s="12" customFormat="1">
      <c r="B259" s="229"/>
      <c r="C259" s="230"/>
      <c r="D259" s="231" t="s">
        <v>161</v>
      </c>
      <c r="E259" s="232" t="s">
        <v>1</v>
      </c>
      <c r="F259" s="233" t="s">
        <v>98</v>
      </c>
      <c r="G259" s="230"/>
      <c r="H259" s="234">
        <v>130.94999999999999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161</v>
      </c>
      <c r="AU259" s="240" t="s">
        <v>85</v>
      </c>
      <c r="AV259" s="12" t="s">
        <v>85</v>
      </c>
      <c r="AW259" s="12" t="s">
        <v>32</v>
      </c>
      <c r="AX259" s="12" t="s">
        <v>81</v>
      </c>
      <c r="AY259" s="240" t="s">
        <v>152</v>
      </c>
    </row>
    <row r="260" s="1" customFormat="1" ht="36" customHeight="1">
      <c r="B260" s="36"/>
      <c r="C260" s="216" t="s">
        <v>444</v>
      </c>
      <c r="D260" s="216" t="s">
        <v>154</v>
      </c>
      <c r="E260" s="217" t="s">
        <v>445</v>
      </c>
      <c r="F260" s="218" t="s">
        <v>446</v>
      </c>
      <c r="G260" s="219" t="s">
        <v>157</v>
      </c>
      <c r="H260" s="220">
        <v>128.05000000000001</v>
      </c>
      <c r="I260" s="221"/>
      <c r="J260" s="222">
        <f>ROUND(I260*H260,2)</f>
        <v>0</v>
      </c>
      <c r="K260" s="218" t="s">
        <v>158</v>
      </c>
      <c r="L260" s="41"/>
      <c r="M260" s="223" t="s">
        <v>1</v>
      </c>
      <c r="N260" s="224" t="s">
        <v>41</v>
      </c>
      <c r="O260" s="84"/>
      <c r="P260" s="225">
        <f>O260*H260</f>
        <v>0</v>
      </c>
      <c r="Q260" s="225">
        <v>0.00348</v>
      </c>
      <c r="R260" s="225">
        <f>Q260*H260</f>
        <v>0.44561400000000007</v>
      </c>
      <c r="S260" s="225">
        <v>0</v>
      </c>
      <c r="T260" s="226">
        <f>S260*H260</f>
        <v>0</v>
      </c>
      <c r="AR260" s="227" t="s">
        <v>159</v>
      </c>
      <c r="AT260" s="227" t="s">
        <v>154</v>
      </c>
      <c r="AU260" s="227" t="s">
        <v>85</v>
      </c>
      <c r="AY260" s="15" t="s">
        <v>152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5" t="s">
        <v>81</v>
      </c>
      <c r="BK260" s="228">
        <f>ROUND(I260*H260,2)</f>
        <v>0</v>
      </c>
      <c r="BL260" s="15" t="s">
        <v>159</v>
      </c>
      <c r="BM260" s="227" t="s">
        <v>447</v>
      </c>
    </row>
    <row r="261" s="12" customFormat="1">
      <c r="B261" s="229"/>
      <c r="C261" s="230"/>
      <c r="D261" s="231" t="s">
        <v>161</v>
      </c>
      <c r="E261" s="232" t="s">
        <v>1</v>
      </c>
      <c r="F261" s="233" t="s">
        <v>106</v>
      </c>
      <c r="G261" s="230"/>
      <c r="H261" s="234">
        <v>128.05000000000001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161</v>
      </c>
      <c r="AU261" s="240" t="s">
        <v>85</v>
      </c>
      <c r="AV261" s="12" t="s">
        <v>85</v>
      </c>
      <c r="AW261" s="12" t="s">
        <v>32</v>
      </c>
      <c r="AX261" s="12" t="s">
        <v>81</v>
      </c>
      <c r="AY261" s="240" t="s">
        <v>152</v>
      </c>
    </row>
    <row r="262" s="1" customFormat="1" ht="24" customHeight="1">
      <c r="B262" s="36"/>
      <c r="C262" s="216" t="s">
        <v>448</v>
      </c>
      <c r="D262" s="216" t="s">
        <v>154</v>
      </c>
      <c r="E262" s="217" t="s">
        <v>449</v>
      </c>
      <c r="F262" s="218" t="s">
        <v>450</v>
      </c>
      <c r="G262" s="219" t="s">
        <v>170</v>
      </c>
      <c r="H262" s="220">
        <v>0.374</v>
      </c>
      <c r="I262" s="221"/>
      <c r="J262" s="222">
        <f>ROUND(I262*H262,2)</f>
        <v>0</v>
      </c>
      <c r="K262" s="218" t="s">
        <v>158</v>
      </c>
      <c r="L262" s="41"/>
      <c r="M262" s="223" t="s">
        <v>1</v>
      </c>
      <c r="N262" s="224" t="s">
        <v>41</v>
      </c>
      <c r="O262" s="84"/>
      <c r="P262" s="225">
        <f>O262*H262</f>
        <v>0</v>
      </c>
      <c r="Q262" s="225">
        <v>2.45329</v>
      </c>
      <c r="R262" s="225">
        <f>Q262*H262</f>
        <v>0.91753045999999994</v>
      </c>
      <c r="S262" s="225">
        <v>0</v>
      </c>
      <c r="T262" s="226">
        <f>S262*H262</f>
        <v>0</v>
      </c>
      <c r="AR262" s="227" t="s">
        <v>159</v>
      </c>
      <c r="AT262" s="227" t="s">
        <v>154</v>
      </c>
      <c r="AU262" s="227" t="s">
        <v>85</v>
      </c>
      <c r="AY262" s="15" t="s">
        <v>152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5" t="s">
        <v>81</v>
      </c>
      <c r="BK262" s="228">
        <f>ROUND(I262*H262,2)</f>
        <v>0</v>
      </c>
      <c r="BL262" s="15" t="s">
        <v>159</v>
      </c>
      <c r="BM262" s="227" t="s">
        <v>451</v>
      </c>
    </row>
    <row r="263" s="12" customFormat="1">
      <c r="B263" s="229"/>
      <c r="C263" s="230"/>
      <c r="D263" s="231" t="s">
        <v>161</v>
      </c>
      <c r="E263" s="232" t="s">
        <v>1</v>
      </c>
      <c r="F263" s="233" t="s">
        <v>452</v>
      </c>
      <c r="G263" s="230"/>
      <c r="H263" s="234">
        <v>0.374</v>
      </c>
      <c r="I263" s="235"/>
      <c r="J263" s="230"/>
      <c r="K263" s="230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161</v>
      </c>
      <c r="AU263" s="240" t="s">
        <v>85</v>
      </c>
      <c r="AV263" s="12" t="s">
        <v>85</v>
      </c>
      <c r="AW263" s="12" t="s">
        <v>32</v>
      </c>
      <c r="AX263" s="12" t="s">
        <v>81</v>
      </c>
      <c r="AY263" s="240" t="s">
        <v>152</v>
      </c>
    </row>
    <row r="264" s="11" customFormat="1" ht="22.8" customHeight="1">
      <c r="B264" s="200"/>
      <c r="C264" s="201"/>
      <c r="D264" s="202" t="s">
        <v>75</v>
      </c>
      <c r="E264" s="214" t="s">
        <v>227</v>
      </c>
      <c r="F264" s="214" t="s">
        <v>453</v>
      </c>
      <c r="G264" s="201"/>
      <c r="H264" s="201"/>
      <c r="I264" s="204"/>
      <c r="J264" s="215">
        <f>BK264</f>
        <v>0</v>
      </c>
      <c r="K264" s="201"/>
      <c r="L264" s="206"/>
      <c r="M264" s="207"/>
      <c r="N264" s="208"/>
      <c r="O264" s="208"/>
      <c r="P264" s="209">
        <f>SUM(P265:P296)</f>
        <v>0</v>
      </c>
      <c r="Q264" s="208"/>
      <c r="R264" s="209">
        <f>SUM(R265:R296)</f>
        <v>3.4009820000000004</v>
      </c>
      <c r="S264" s="208"/>
      <c r="T264" s="210">
        <f>SUM(T265:T296)</f>
        <v>10.356299999999999</v>
      </c>
      <c r="AR264" s="211" t="s">
        <v>81</v>
      </c>
      <c r="AT264" s="212" t="s">
        <v>75</v>
      </c>
      <c r="AU264" s="212" t="s">
        <v>81</v>
      </c>
      <c r="AY264" s="211" t="s">
        <v>152</v>
      </c>
      <c r="BK264" s="213">
        <f>SUM(BK265:BK296)</f>
        <v>0</v>
      </c>
    </row>
    <row r="265" s="1" customFormat="1" ht="48" customHeight="1">
      <c r="B265" s="36"/>
      <c r="C265" s="216" t="s">
        <v>247</v>
      </c>
      <c r="D265" s="216" t="s">
        <v>154</v>
      </c>
      <c r="E265" s="217" t="s">
        <v>454</v>
      </c>
      <c r="F265" s="218" t="s">
        <v>455</v>
      </c>
      <c r="G265" s="219" t="s">
        <v>322</v>
      </c>
      <c r="H265" s="220">
        <v>20.420000000000002</v>
      </c>
      <c r="I265" s="221"/>
      <c r="J265" s="222">
        <f>ROUND(I265*H265,2)</f>
        <v>0</v>
      </c>
      <c r="K265" s="218" t="s">
        <v>158</v>
      </c>
      <c r="L265" s="41"/>
      <c r="M265" s="223" t="s">
        <v>1</v>
      </c>
      <c r="N265" s="224" t="s">
        <v>41</v>
      </c>
      <c r="O265" s="84"/>
      <c r="P265" s="225">
        <f>O265*H265</f>
        <v>0</v>
      </c>
      <c r="Q265" s="225">
        <v>0.1295</v>
      </c>
      <c r="R265" s="225">
        <f>Q265*H265</f>
        <v>2.6443900000000005</v>
      </c>
      <c r="S265" s="225">
        <v>0</v>
      </c>
      <c r="T265" s="226">
        <f>S265*H265</f>
        <v>0</v>
      </c>
      <c r="AR265" s="227" t="s">
        <v>159</v>
      </c>
      <c r="AT265" s="227" t="s">
        <v>154</v>
      </c>
      <c r="AU265" s="227" t="s">
        <v>85</v>
      </c>
      <c r="AY265" s="15" t="s">
        <v>152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5" t="s">
        <v>81</v>
      </c>
      <c r="BK265" s="228">
        <f>ROUND(I265*H265,2)</f>
        <v>0</v>
      </c>
      <c r="BL265" s="15" t="s">
        <v>159</v>
      </c>
      <c r="BM265" s="227" t="s">
        <v>456</v>
      </c>
    </row>
    <row r="266" s="12" customFormat="1">
      <c r="B266" s="229"/>
      <c r="C266" s="230"/>
      <c r="D266" s="231" t="s">
        <v>161</v>
      </c>
      <c r="E266" s="232" t="s">
        <v>83</v>
      </c>
      <c r="F266" s="233" t="s">
        <v>457</v>
      </c>
      <c r="G266" s="230"/>
      <c r="H266" s="234">
        <v>20.420000000000002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161</v>
      </c>
      <c r="AU266" s="240" t="s">
        <v>85</v>
      </c>
      <c r="AV266" s="12" t="s">
        <v>85</v>
      </c>
      <c r="AW266" s="12" t="s">
        <v>32</v>
      </c>
      <c r="AX266" s="12" t="s">
        <v>81</v>
      </c>
      <c r="AY266" s="240" t="s">
        <v>152</v>
      </c>
    </row>
    <row r="267" s="1" customFormat="1" ht="16.5" customHeight="1">
      <c r="B267" s="36"/>
      <c r="C267" s="241" t="s">
        <v>159</v>
      </c>
      <c r="D267" s="241" t="s">
        <v>210</v>
      </c>
      <c r="E267" s="242" t="s">
        <v>458</v>
      </c>
      <c r="F267" s="243" t="s">
        <v>459</v>
      </c>
      <c r="G267" s="244" t="s">
        <v>322</v>
      </c>
      <c r="H267" s="245">
        <v>21</v>
      </c>
      <c r="I267" s="246"/>
      <c r="J267" s="247">
        <f>ROUND(I267*H267,2)</f>
        <v>0</v>
      </c>
      <c r="K267" s="243" t="s">
        <v>158</v>
      </c>
      <c r="L267" s="248"/>
      <c r="M267" s="249" t="s">
        <v>1</v>
      </c>
      <c r="N267" s="250" t="s">
        <v>41</v>
      </c>
      <c r="O267" s="84"/>
      <c r="P267" s="225">
        <f>O267*H267</f>
        <v>0</v>
      </c>
      <c r="Q267" s="225">
        <v>0.035999999999999997</v>
      </c>
      <c r="R267" s="225">
        <f>Q267*H267</f>
        <v>0.75599999999999989</v>
      </c>
      <c r="S267" s="225">
        <v>0</v>
      </c>
      <c r="T267" s="226">
        <f>S267*H267</f>
        <v>0</v>
      </c>
      <c r="AR267" s="227" t="s">
        <v>214</v>
      </c>
      <c r="AT267" s="227" t="s">
        <v>210</v>
      </c>
      <c r="AU267" s="227" t="s">
        <v>85</v>
      </c>
      <c r="AY267" s="15" t="s">
        <v>152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5" t="s">
        <v>81</v>
      </c>
      <c r="BK267" s="228">
        <f>ROUND(I267*H267,2)</f>
        <v>0</v>
      </c>
      <c r="BL267" s="15" t="s">
        <v>159</v>
      </c>
      <c r="BM267" s="227" t="s">
        <v>460</v>
      </c>
    </row>
    <row r="268" s="1" customFormat="1" ht="48" customHeight="1">
      <c r="B268" s="36"/>
      <c r="C268" s="216" t="s">
        <v>461</v>
      </c>
      <c r="D268" s="216" t="s">
        <v>154</v>
      </c>
      <c r="E268" s="217" t="s">
        <v>462</v>
      </c>
      <c r="F268" s="218" t="s">
        <v>463</v>
      </c>
      <c r="G268" s="219" t="s">
        <v>157</v>
      </c>
      <c r="H268" s="220">
        <v>130.94999999999999</v>
      </c>
      <c r="I268" s="221"/>
      <c r="J268" s="222">
        <f>ROUND(I268*H268,2)</f>
        <v>0</v>
      </c>
      <c r="K268" s="218" t="s">
        <v>158</v>
      </c>
      <c r="L268" s="41"/>
      <c r="M268" s="223" t="s">
        <v>1</v>
      </c>
      <c r="N268" s="224" t="s">
        <v>41</v>
      </c>
      <c r="O268" s="84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AR268" s="227" t="s">
        <v>159</v>
      </c>
      <c r="AT268" s="227" t="s">
        <v>154</v>
      </c>
      <c r="AU268" s="227" t="s">
        <v>85</v>
      </c>
      <c r="AY268" s="15" t="s">
        <v>152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5" t="s">
        <v>81</v>
      </c>
      <c r="BK268" s="228">
        <f>ROUND(I268*H268,2)</f>
        <v>0</v>
      </c>
      <c r="BL268" s="15" t="s">
        <v>159</v>
      </c>
      <c r="BM268" s="227" t="s">
        <v>464</v>
      </c>
    </row>
    <row r="269" s="12" customFormat="1">
      <c r="B269" s="229"/>
      <c r="C269" s="230"/>
      <c r="D269" s="231" t="s">
        <v>161</v>
      </c>
      <c r="E269" s="232" t="s">
        <v>1</v>
      </c>
      <c r="F269" s="233" t="s">
        <v>465</v>
      </c>
      <c r="G269" s="230"/>
      <c r="H269" s="234">
        <v>130.94999999999999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161</v>
      </c>
      <c r="AU269" s="240" t="s">
        <v>85</v>
      </c>
      <c r="AV269" s="12" t="s">
        <v>85</v>
      </c>
      <c r="AW269" s="12" t="s">
        <v>32</v>
      </c>
      <c r="AX269" s="12" t="s">
        <v>76</v>
      </c>
      <c r="AY269" s="240" t="s">
        <v>152</v>
      </c>
    </row>
    <row r="270" s="13" customFormat="1">
      <c r="B270" s="251"/>
      <c r="C270" s="252"/>
      <c r="D270" s="231" t="s">
        <v>161</v>
      </c>
      <c r="E270" s="253" t="s">
        <v>98</v>
      </c>
      <c r="F270" s="254" t="s">
        <v>246</v>
      </c>
      <c r="G270" s="252"/>
      <c r="H270" s="255">
        <v>130.94999999999999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AT270" s="261" t="s">
        <v>161</v>
      </c>
      <c r="AU270" s="261" t="s">
        <v>85</v>
      </c>
      <c r="AV270" s="13" t="s">
        <v>247</v>
      </c>
      <c r="AW270" s="13" t="s">
        <v>32</v>
      </c>
      <c r="AX270" s="13" t="s">
        <v>81</v>
      </c>
      <c r="AY270" s="261" t="s">
        <v>152</v>
      </c>
    </row>
    <row r="271" s="1" customFormat="1" ht="48" customHeight="1">
      <c r="B271" s="36"/>
      <c r="C271" s="216" t="s">
        <v>466</v>
      </c>
      <c r="D271" s="216" t="s">
        <v>154</v>
      </c>
      <c r="E271" s="217" t="s">
        <v>467</v>
      </c>
      <c r="F271" s="218" t="s">
        <v>468</v>
      </c>
      <c r="G271" s="219" t="s">
        <v>157</v>
      </c>
      <c r="H271" s="220">
        <v>5892.75</v>
      </c>
      <c r="I271" s="221"/>
      <c r="J271" s="222">
        <f>ROUND(I271*H271,2)</f>
        <v>0</v>
      </c>
      <c r="K271" s="218" t="s">
        <v>158</v>
      </c>
      <c r="L271" s="41"/>
      <c r="M271" s="223" t="s">
        <v>1</v>
      </c>
      <c r="N271" s="224" t="s">
        <v>41</v>
      </c>
      <c r="O271" s="84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AR271" s="227" t="s">
        <v>159</v>
      </c>
      <c r="AT271" s="227" t="s">
        <v>154</v>
      </c>
      <c r="AU271" s="227" t="s">
        <v>85</v>
      </c>
      <c r="AY271" s="15" t="s">
        <v>152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5" t="s">
        <v>81</v>
      </c>
      <c r="BK271" s="228">
        <f>ROUND(I271*H271,2)</f>
        <v>0</v>
      </c>
      <c r="BL271" s="15" t="s">
        <v>159</v>
      </c>
      <c r="BM271" s="227" t="s">
        <v>469</v>
      </c>
    </row>
    <row r="272" s="12" customFormat="1">
      <c r="B272" s="229"/>
      <c r="C272" s="230"/>
      <c r="D272" s="231" t="s">
        <v>161</v>
      </c>
      <c r="E272" s="232" t="s">
        <v>1</v>
      </c>
      <c r="F272" s="233" t="s">
        <v>470</v>
      </c>
      <c r="G272" s="230"/>
      <c r="H272" s="234">
        <v>5892.75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161</v>
      </c>
      <c r="AU272" s="240" t="s">
        <v>85</v>
      </c>
      <c r="AV272" s="12" t="s">
        <v>85</v>
      </c>
      <c r="AW272" s="12" t="s">
        <v>32</v>
      </c>
      <c r="AX272" s="12" t="s">
        <v>81</v>
      </c>
      <c r="AY272" s="240" t="s">
        <v>152</v>
      </c>
    </row>
    <row r="273" s="1" customFormat="1" ht="48" customHeight="1">
      <c r="B273" s="36"/>
      <c r="C273" s="216" t="s">
        <v>471</v>
      </c>
      <c r="D273" s="216" t="s">
        <v>154</v>
      </c>
      <c r="E273" s="217" t="s">
        <v>472</v>
      </c>
      <c r="F273" s="218" t="s">
        <v>473</v>
      </c>
      <c r="G273" s="219" t="s">
        <v>157</v>
      </c>
      <c r="H273" s="220">
        <v>130.94999999999999</v>
      </c>
      <c r="I273" s="221"/>
      <c r="J273" s="222">
        <f>ROUND(I273*H273,2)</f>
        <v>0</v>
      </c>
      <c r="K273" s="218" t="s">
        <v>158</v>
      </c>
      <c r="L273" s="41"/>
      <c r="M273" s="223" t="s">
        <v>1</v>
      </c>
      <c r="N273" s="224" t="s">
        <v>41</v>
      </c>
      <c r="O273" s="84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AR273" s="227" t="s">
        <v>159</v>
      </c>
      <c r="AT273" s="227" t="s">
        <v>154</v>
      </c>
      <c r="AU273" s="227" t="s">
        <v>85</v>
      </c>
      <c r="AY273" s="15" t="s">
        <v>152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5" t="s">
        <v>81</v>
      </c>
      <c r="BK273" s="228">
        <f>ROUND(I273*H273,2)</f>
        <v>0</v>
      </c>
      <c r="BL273" s="15" t="s">
        <v>159</v>
      </c>
      <c r="BM273" s="227" t="s">
        <v>474</v>
      </c>
    </row>
    <row r="274" s="12" customFormat="1">
      <c r="B274" s="229"/>
      <c r="C274" s="230"/>
      <c r="D274" s="231" t="s">
        <v>161</v>
      </c>
      <c r="E274" s="232" t="s">
        <v>1</v>
      </c>
      <c r="F274" s="233" t="s">
        <v>98</v>
      </c>
      <c r="G274" s="230"/>
      <c r="H274" s="234">
        <v>130.94999999999999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161</v>
      </c>
      <c r="AU274" s="240" t="s">
        <v>85</v>
      </c>
      <c r="AV274" s="12" t="s">
        <v>85</v>
      </c>
      <c r="AW274" s="12" t="s">
        <v>32</v>
      </c>
      <c r="AX274" s="12" t="s">
        <v>81</v>
      </c>
      <c r="AY274" s="240" t="s">
        <v>152</v>
      </c>
    </row>
    <row r="275" s="1" customFormat="1" ht="36" customHeight="1">
      <c r="B275" s="36"/>
      <c r="C275" s="216" t="s">
        <v>475</v>
      </c>
      <c r="D275" s="216" t="s">
        <v>154</v>
      </c>
      <c r="E275" s="217" t="s">
        <v>476</v>
      </c>
      <c r="F275" s="218" t="s">
        <v>477</v>
      </c>
      <c r="G275" s="219" t="s">
        <v>170</v>
      </c>
      <c r="H275" s="220">
        <v>38.284999999999997</v>
      </c>
      <c r="I275" s="221"/>
      <c r="J275" s="222">
        <f>ROUND(I275*H275,2)</f>
        <v>0</v>
      </c>
      <c r="K275" s="218" t="s">
        <v>158</v>
      </c>
      <c r="L275" s="41"/>
      <c r="M275" s="223" t="s">
        <v>1</v>
      </c>
      <c r="N275" s="224" t="s">
        <v>41</v>
      </c>
      <c r="O275" s="84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AR275" s="227" t="s">
        <v>159</v>
      </c>
      <c r="AT275" s="227" t="s">
        <v>154</v>
      </c>
      <c r="AU275" s="227" t="s">
        <v>85</v>
      </c>
      <c r="AY275" s="15" t="s">
        <v>152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5" t="s">
        <v>81</v>
      </c>
      <c r="BK275" s="228">
        <f>ROUND(I275*H275,2)</f>
        <v>0</v>
      </c>
      <c r="BL275" s="15" t="s">
        <v>159</v>
      </c>
      <c r="BM275" s="227" t="s">
        <v>478</v>
      </c>
    </row>
    <row r="276" s="12" customFormat="1">
      <c r="B276" s="229"/>
      <c r="C276" s="230"/>
      <c r="D276" s="231" t="s">
        <v>161</v>
      </c>
      <c r="E276" s="232" t="s">
        <v>1</v>
      </c>
      <c r="F276" s="233" t="s">
        <v>479</v>
      </c>
      <c r="G276" s="230"/>
      <c r="H276" s="234">
        <v>38.284999999999997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161</v>
      </c>
      <c r="AU276" s="240" t="s">
        <v>85</v>
      </c>
      <c r="AV276" s="12" t="s">
        <v>85</v>
      </c>
      <c r="AW276" s="12" t="s">
        <v>32</v>
      </c>
      <c r="AX276" s="12" t="s">
        <v>76</v>
      </c>
      <c r="AY276" s="240" t="s">
        <v>152</v>
      </c>
    </row>
    <row r="277" s="13" customFormat="1">
      <c r="B277" s="251"/>
      <c r="C277" s="252"/>
      <c r="D277" s="231" t="s">
        <v>161</v>
      </c>
      <c r="E277" s="253" t="s">
        <v>100</v>
      </c>
      <c r="F277" s="254" t="s">
        <v>246</v>
      </c>
      <c r="G277" s="252"/>
      <c r="H277" s="255">
        <v>38.284999999999997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AT277" s="261" t="s">
        <v>161</v>
      </c>
      <c r="AU277" s="261" t="s">
        <v>85</v>
      </c>
      <c r="AV277" s="13" t="s">
        <v>247</v>
      </c>
      <c r="AW277" s="13" t="s">
        <v>32</v>
      </c>
      <c r="AX277" s="13" t="s">
        <v>81</v>
      </c>
      <c r="AY277" s="261" t="s">
        <v>152</v>
      </c>
    </row>
    <row r="278" s="1" customFormat="1" ht="36" customHeight="1">
      <c r="B278" s="36"/>
      <c r="C278" s="216" t="s">
        <v>480</v>
      </c>
      <c r="D278" s="216" t="s">
        <v>154</v>
      </c>
      <c r="E278" s="217" t="s">
        <v>481</v>
      </c>
      <c r="F278" s="218" t="s">
        <v>482</v>
      </c>
      <c r="G278" s="219" t="s">
        <v>170</v>
      </c>
      <c r="H278" s="220">
        <v>1339.9749999999999</v>
      </c>
      <c r="I278" s="221"/>
      <c r="J278" s="222">
        <f>ROUND(I278*H278,2)</f>
        <v>0</v>
      </c>
      <c r="K278" s="218" t="s">
        <v>158</v>
      </c>
      <c r="L278" s="41"/>
      <c r="M278" s="223" t="s">
        <v>1</v>
      </c>
      <c r="N278" s="224" t="s">
        <v>41</v>
      </c>
      <c r="O278" s="84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AR278" s="227" t="s">
        <v>159</v>
      </c>
      <c r="AT278" s="227" t="s">
        <v>154</v>
      </c>
      <c r="AU278" s="227" t="s">
        <v>85</v>
      </c>
      <c r="AY278" s="15" t="s">
        <v>152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5" t="s">
        <v>81</v>
      </c>
      <c r="BK278" s="228">
        <f>ROUND(I278*H278,2)</f>
        <v>0</v>
      </c>
      <c r="BL278" s="15" t="s">
        <v>159</v>
      </c>
      <c r="BM278" s="227" t="s">
        <v>483</v>
      </c>
    </row>
    <row r="279" s="12" customFormat="1">
      <c r="B279" s="229"/>
      <c r="C279" s="230"/>
      <c r="D279" s="231" t="s">
        <v>161</v>
      </c>
      <c r="E279" s="232" t="s">
        <v>1</v>
      </c>
      <c r="F279" s="233" t="s">
        <v>484</v>
      </c>
      <c r="G279" s="230"/>
      <c r="H279" s="234">
        <v>1339.9749999999999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161</v>
      </c>
      <c r="AU279" s="240" t="s">
        <v>85</v>
      </c>
      <c r="AV279" s="12" t="s">
        <v>85</v>
      </c>
      <c r="AW279" s="12" t="s">
        <v>32</v>
      </c>
      <c r="AX279" s="12" t="s">
        <v>81</v>
      </c>
      <c r="AY279" s="240" t="s">
        <v>152</v>
      </c>
    </row>
    <row r="280" s="1" customFormat="1" ht="36" customHeight="1">
      <c r="B280" s="36"/>
      <c r="C280" s="216" t="s">
        <v>485</v>
      </c>
      <c r="D280" s="216" t="s">
        <v>154</v>
      </c>
      <c r="E280" s="217" t="s">
        <v>486</v>
      </c>
      <c r="F280" s="218" t="s">
        <v>487</v>
      </c>
      <c r="G280" s="219" t="s">
        <v>170</v>
      </c>
      <c r="H280" s="220">
        <v>130.94999999999999</v>
      </c>
      <c r="I280" s="221"/>
      <c r="J280" s="222">
        <f>ROUND(I280*H280,2)</f>
        <v>0</v>
      </c>
      <c r="K280" s="218" t="s">
        <v>158</v>
      </c>
      <c r="L280" s="41"/>
      <c r="M280" s="223" t="s">
        <v>1</v>
      </c>
      <c r="N280" s="224" t="s">
        <v>41</v>
      </c>
      <c r="O280" s="84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AR280" s="227" t="s">
        <v>159</v>
      </c>
      <c r="AT280" s="227" t="s">
        <v>154</v>
      </c>
      <c r="AU280" s="227" t="s">
        <v>85</v>
      </c>
      <c r="AY280" s="15" t="s">
        <v>152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5" t="s">
        <v>81</v>
      </c>
      <c r="BK280" s="228">
        <f>ROUND(I280*H280,2)</f>
        <v>0</v>
      </c>
      <c r="BL280" s="15" t="s">
        <v>159</v>
      </c>
      <c r="BM280" s="227" t="s">
        <v>488</v>
      </c>
    </row>
    <row r="281" s="12" customFormat="1">
      <c r="B281" s="229"/>
      <c r="C281" s="230"/>
      <c r="D281" s="231" t="s">
        <v>161</v>
      </c>
      <c r="E281" s="232" t="s">
        <v>1</v>
      </c>
      <c r="F281" s="233" t="s">
        <v>98</v>
      </c>
      <c r="G281" s="230"/>
      <c r="H281" s="234">
        <v>130.94999999999999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AT281" s="240" t="s">
        <v>161</v>
      </c>
      <c r="AU281" s="240" t="s">
        <v>85</v>
      </c>
      <c r="AV281" s="12" t="s">
        <v>85</v>
      </c>
      <c r="AW281" s="12" t="s">
        <v>32</v>
      </c>
      <c r="AX281" s="12" t="s">
        <v>81</v>
      </c>
      <c r="AY281" s="240" t="s">
        <v>152</v>
      </c>
    </row>
    <row r="282" s="1" customFormat="1" ht="24" customHeight="1">
      <c r="B282" s="36"/>
      <c r="C282" s="216" t="s">
        <v>489</v>
      </c>
      <c r="D282" s="216" t="s">
        <v>154</v>
      </c>
      <c r="E282" s="217" t="s">
        <v>490</v>
      </c>
      <c r="F282" s="218" t="s">
        <v>491</v>
      </c>
      <c r="G282" s="219" t="s">
        <v>170</v>
      </c>
      <c r="H282" s="220">
        <v>0.34999999999999998</v>
      </c>
      <c r="I282" s="221"/>
      <c r="J282" s="222">
        <f>ROUND(I282*H282,2)</f>
        <v>0</v>
      </c>
      <c r="K282" s="218" t="s">
        <v>158</v>
      </c>
      <c r="L282" s="41"/>
      <c r="M282" s="223" t="s">
        <v>1</v>
      </c>
      <c r="N282" s="224" t="s">
        <v>41</v>
      </c>
      <c r="O282" s="84"/>
      <c r="P282" s="225">
        <f>O282*H282</f>
        <v>0</v>
      </c>
      <c r="Q282" s="225">
        <v>0</v>
      </c>
      <c r="R282" s="225">
        <f>Q282*H282</f>
        <v>0</v>
      </c>
      <c r="S282" s="225">
        <v>2.27</v>
      </c>
      <c r="T282" s="226">
        <f>S282*H282</f>
        <v>0.79449999999999998</v>
      </c>
      <c r="AR282" s="227" t="s">
        <v>159</v>
      </c>
      <c r="AT282" s="227" t="s">
        <v>154</v>
      </c>
      <c r="AU282" s="227" t="s">
        <v>85</v>
      </c>
      <c r="AY282" s="15" t="s">
        <v>152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5" t="s">
        <v>81</v>
      </c>
      <c r="BK282" s="228">
        <f>ROUND(I282*H282,2)</f>
        <v>0</v>
      </c>
      <c r="BL282" s="15" t="s">
        <v>159</v>
      </c>
      <c r="BM282" s="227" t="s">
        <v>492</v>
      </c>
    </row>
    <row r="283" s="12" customFormat="1">
      <c r="B283" s="229"/>
      <c r="C283" s="230"/>
      <c r="D283" s="231" t="s">
        <v>161</v>
      </c>
      <c r="E283" s="232" t="s">
        <v>1</v>
      </c>
      <c r="F283" s="233" t="s">
        <v>493</v>
      </c>
      <c r="G283" s="230"/>
      <c r="H283" s="234">
        <v>0.34999999999999998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161</v>
      </c>
      <c r="AU283" s="240" t="s">
        <v>85</v>
      </c>
      <c r="AV283" s="12" t="s">
        <v>85</v>
      </c>
      <c r="AW283" s="12" t="s">
        <v>32</v>
      </c>
      <c r="AX283" s="12" t="s">
        <v>81</v>
      </c>
      <c r="AY283" s="240" t="s">
        <v>152</v>
      </c>
    </row>
    <row r="284" s="1" customFormat="1" ht="48" customHeight="1">
      <c r="B284" s="36"/>
      <c r="C284" s="216" t="s">
        <v>494</v>
      </c>
      <c r="D284" s="216" t="s">
        <v>154</v>
      </c>
      <c r="E284" s="217" t="s">
        <v>495</v>
      </c>
      <c r="F284" s="218" t="s">
        <v>496</v>
      </c>
      <c r="G284" s="219" t="s">
        <v>170</v>
      </c>
      <c r="H284" s="220">
        <v>4.7759999999999998</v>
      </c>
      <c r="I284" s="221"/>
      <c r="J284" s="222">
        <f>ROUND(I284*H284,2)</f>
        <v>0</v>
      </c>
      <c r="K284" s="218" t="s">
        <v>158</v>
      </c>
      <c r="L284" s="41"/>
      <c r="M284" s="223" t="s">
        <v>1</v>
      </c>
      <c r="N284" s="224" t="s">
        <v>41</v>
      </c>
      <c r="O284" s="84"/>
      <c r="P284" s="225">
        <f>O284*H284</f>
        <v>0</v>
      </c>
      <c r="Q284" s="225">
        <v>0</v>
      </c>
      <c r="R284" s="225">
        <f>Q284*H284</f>
        <v>0</v>
      </c>
      <c r="S284" s="225">
        <v>1.8</v>
      </c>
      <c r="T284" s="226">
        <f>S284*H284</f>
        <v>8.5968</v>
      </c>
      <c r="AR284" s="227" t="s">
        <v>159</v>
      </c>
      <c r="AT284" s="227" t="s">
        <v>154</v>
      </c>
      <c r="AU284" s="227" t="s">
        <v>85</v>
      </c>
      <c r="AY284" s="15" t="s">
        <v>152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5" t="s">
        <v>81</v>
      </c>
      <c r="BK284" s="228">
        <f>ROUND(I284*H284,2)</f>
        <v>0</v>
      </c>
      <c r="BL284" s="15" t="s">
        <v>159</v>
      </c>
      <c r="BM284" s="227" t="s">
        <v>497</v>
      </c>
    </row>
    <row r="285" s="12" customFormat="1">
      <c r="B285" s="229"/>
      <c r="C285" s="230"/>
      <c r="D285" s="231" t="s">
        <v>161</v>
      </c>
      <c r="E285" s="232" t="s">
        <v>1</v>
      </c>
      <c r="F285" s="233" t="s">
        <v>498</v>
      </c>
      <c r="G285" s="230"/>
      <c r="H285" s="234">
        <v>0.41999999999999998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161</v>
      </c>
      <c r="AU285" s="240" t="s">
        <v>85</v>
      </c>
      <c r="AV285" s="12" t="s">
        <v>85</v>
      </c>
      <c r="AW285" s="12" t="s">
        <v>32</v>
      </c>
      <c r="AX285" s="12" t="s">
        <v>76</v>
      </c>
      <c r="AY285" s="240" t="s">
        <v>152</v>
      </c>
    </row>
    <row r="286" s="12" customFormat="1">
      <c r="B286" s="229"/>
      <c r="C286" s="230"/>
      <c r="D286" s="231" t="s">
        <v>161</v>
      </c>
      <c r="E286" s="232" t="s">
        <v>1</v>
      </c>
      <c r="F286" s="233" t="s">
        <v>499</v>
      </c>
      <c r="G286" s="230"/>
      <c r="H286" s="234">
        <v>1.6559999999999999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161</v>
      </c>
      <c r="AU286" s="240" t="s">
        <v>85</v>
      </c>
      <c r="AV286" s="12" t="s">
        <v>85</v>
      </c>
      <c r="AW286" s="12" t="s">
        <v>32</v>
      </c>
      <c r="AX286" s="12" t="s">
        <v>76</v>
      </c>
      <c r="AY286" s="240" t="s">
        <v>152</v>
      </c>
    </row>
    <row r="287" s="12" customFormat="1">
      <c r="B287" s="229"/>
      <c r="C287" s="230"/>
      <c r="D287" s="231" t="s">
        <v>161</v>
      </c>
      <c r="E287" s="232" t="s">
        <v>1</v>
      </c>
      <c r="F287" s="233" t="s">
        <v>500</v>
      </c>
      <c r="G287" s="230"/>
      <c r="H287" s="234">
        <v>2.7000000000000002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161</v>
      </c>
      <c r="AU287" s="240" t="s">
        <v>85</v>
      </c>
      <c r="AV287" s="12" t="s">
        <v>85</v>
      </c>
      <c r="AW287" s="12" t="s">
        <v>32</v>
      </c>
      <c r="AX287" s="12" t="s">
        <v>76</v>
      </c>
      <c r="AY287" s="240" t="s">
        <v>152</v>
      </c>
    </row>
    <row r="288" s="13" customFormat="1">
      <c r="B288" s="251"/>
      <c r="C288" s="252"/>
      <c r="D288" s="231" t="s">
        <v>161</v>
      </c>
      <c r="E288" s="253" t="s">
        <v>1</v>
      </c>
      <c r="F288" s="254" t="s">
        <v>246</v>
      </c>
      <c r="G288" s="252"/>
      <c r="H288" s="255">
        <v>4.7759999999999998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AT288" s="261" t="s">
        <v>161</v>
      </c>
      <c r="AU288" s="261" t="s">
        <v>85</v>
      </c>
      <c r="AV288" s="13" t="s">
        <v>247</v>
      </c>
      <c r="AW288" s="13" t="s">
        <v>32</v>
      </c>
      <c r="AX288" s="13" t="s">
        <v>81</v>
      </c>
      <c r="AY288" s="261" t="s">
        <v>152</v>
      </c>
    </row>
    <row r="289" s="1" customFormat="1" ht="36" customHeight="1">
      <c r="B289" s="36"/>
      <c r="C289" s="216" t="s">
        <v>501</v>
      </c>
      <c r="D289" s="216" t="s">
        <v>154</v>
      </c>
      <c r="E289" s="217" t="s">
        <v>502</v>
      </c>
      <c r="F289" s="218" t="s">
        <v>503</v>
      </c>
      <c r="G289" s="219" t="s">
        <v>322</v>
      </c>
      <c r="H289" s="220">
        <v>20.199999999999999</v>
      </c>
      <c r="I289" s="221"/>
      <c r="J289" s="222">
        <f>ROUND(I289*H289,2)</f>
        <v>0</v>
      </c>
      <c r="K289" s="218" t="s">
        <v>158</v>
      </c>
      <c r="L289" s="41"/>
      <c r="M289" s="223" t="s">
        <v>1</v>
      </c>
      <c r="N289" s="224" t="s">
        <v>41</v>
      </c>
      <c r="O289" s="84"/>
      <c r="P289" s="225">
        <f>O289*H289</f>
        <v>0</v>
      </c>
      <c r="Q289" s="225">
        <v>0</v>
      </c>
      <c r="R289" s="225">
        <f>Q289*H289</f>
        <v>0</v>
      </c>
      <c r="S289" s="225">
        <v>0.0060000000000000001</v>
      </c>
      <c r="T289" s="226">
        <f>S289*H289</f>
        <v>0.1212</v>
      </c>
      <c r="AR289" s="227" t="s">
        <v>159</v>
      </c>
      <c r="AT289" s="227" t="s">
        <v>154</v>
      </c>
      <c r="AU289" s="227" t="s">
        <v>85</v>
      </c>
      <c r="AY289" s="15" t="s">
        <v>152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5" t="s">
        <v>81</v>
      </c>
      <c r="BK289" s="228">
        <f>ROUND(I289*H289,2)</f>
        <v>0</v>
      </c>
      <c r="BL289" s="15" t="s">
        <v>159</v>
      </c>
      <c r="BM289" s="227" t="s">
        <v>504</v>
      </c>
    </row>
    <row r="290" s="12" customFormat="1">
      <c r="B290" s="229"/>
      <c r="C290" s="230"/>
      <c r="D290" s="231" t="s">
        <v>161</v>
      </c>
      <c r="E290" s="232" t="s">
        <v>1</v>
      </c>
      <c r="F290" s="233" t="s">
        <v>505</v>
      </c>
      <c r="G290" s="230"/>
      <c r="H290" s="234">
        <v>20.199999999999999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161</v>
      </c>
      <c r="AU290" s="240" t="s">
        <v>85</v>
      </c>
      <c r="AV290" s="12" t="s">
        <v>85</v>
      </c>
      <c r="AW290" s="12" t="s">
        <v>32</v>
      </c>
      <c r="AX290" s="12" t="s">
        <v>81</v>
      </c>
      <c r="AY290" s="240" t="s">
        <v>152</v>
      </c>
    </row>
    <row r="291" s="1" customFormat="1" ht="36" customHeight="1">
      <c r="B291" s="36"/>
      <c r="C291" s="216" t="s">
        <v>506</v>
      </c>
      <c r="D291" s="216" t="s">
        <v>154</v>
      </c>
      <c r="E291" s="217" t="s">
        <v>507</v>
      </c>
      <c r="F291" s="218" t="s">
        <v>508</v>
      </c>
      <c r="G291" s="219" t="s">
        <v>322</v>
      </c>
      <c r="H291" s="220">
        <v>10.1</v>
      </c>
      <c r="I291" s="221"/>
      <c r="J291" s="222">
        <f>ROUND(I291*H291,2)</f>
        <v>0</v>
      </c>
      <c r="K291" s="218" t="s">
        <v>158</v>
      </c>
      <c r="L291" s="41"/>
      <c r="M291" s="223" t="s">
        <v>1</v>
      </c>
      <c r="N291" s="224" t="s">
        <v>41</v>
      </c>
      <c r="O291" s="84"/>
      <c r="P291" s="225">
        <f>O291*H291</f>
        <v>0</v>
      </c>
      <c r="Q291" s="225">
        <v>0</v>
      </c>
      <c r="R291" s="225">
        <f>Q291*H291</f>
        <v>0</v>
      </c>
      <c r="S291" s="225">
        <v>0.037999999999999999</v>
      </c>
      <c r="T291" s="226">
        <f>S291*H291</f>
        <v>0.38379999999999997</v>
      </c>
      <c r="AR291" s="227" t="s">
        <v>159</v>
      </c>
      <c r="AT291" s="227" t="s">
        <v>154</v>
      </c>
      <c r="AU291" s="227" t="s">
        <v>85</v>
      </c>
      <c r="AY291" s="15" t="s">
        <v>152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5" t="s">
        <v>81</v>
      </c>
      <c r="BK291" s="228">
        <f>ROUND(I291*H291,2)</f>
        <v>0</v>
      </c>
      <c r="BL291" s="15" t="s">
        <v>159</v>
      </c>
      <c r="BM291" s="227" t="s">
        <v>509</v>
      </c>
    </row>
    <row r="292" s="12" customFormat="1">
      <c r="B292" s="229"/>
      <c r="C292" s="230"/>
      <c r="D292" s="231" t="s">
        <v>161</v>
      </c>
      <c r="E292" s="232" t="s">
        <v>1</v>
      </c>
      <c r="F292" s="233" t="s">
        <v>510</v>
      </c>
      <c r="G292" s="230"/>
      <c r="H292" s="234">
        <v>10.1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161</v>
      </c>
      <c r="AU292" s="240" t="s">
        <v>85</v>
      </c>
      <c r="AV292" s="12" t="s">
        <v>85</v>
      </c>
      <c r="AW292" s="12" t="s">
        <v>32</v>
      </c>
      <c r="AX292" s="12" t="s">
        <v>81</v>
      </c>
      <c r="AY292" s="240" t="s">
        <v>152</v>
      </c>
    </row>
    <row r="293" s="1" customFormat="1" ht="36" customHeight="1">
      <c r="B293" s="36"/>
      <c r="C293" s="216" t="s">
        <v>511</v>
      </c>
      <c r="D293" s="216" t="s">
        <v>154</v>
      </c>
      <c r="E293" s="217" t="s">
        <v>512</v>
      </c>
      <c r="F293" s="218" t="s">
        <v>513</v>
      </c>
      <c r="G293" s="219" t="s">
        <v>322</v>
      </c>
      <c r="H293" s="220">
        <v>8.4000000000000004</v>
      </c>
      <c r="I293" s="221"/>
      <c r="J293" s="222">
        <f>ROUND(I293*H293,2)</f>
        <v>0</v>
      </c>
      <c r="K293" s="218" t="s">
        <v>158</v>
      </c>
      <c r="L293" s="41"/>
      <c r="M293" s="223" t="s">
        <v>1</v>
      </c>
      <c r="N293" s="224" t="s">
        <v>41</v>
      </c>
      <c r="O293" s="84"/>
      <c r="P293" s="225">
        <f>O293*H293</f>
        <v>0</v>
      </c>
      <c r="Q293" s="225">
        <v>0</v>
      </c>
      <c r="R293" s="225">
        <f>Q293*H293</f>
        <v>0</v>
      </c>
      <c r="S293" s="225">
        <v>0.053999999999999999</v>
      </c>
      <c r="T293" s="226">
        <f>S293*H293</f>
        <v>0.4536</v>
      </c>
      <c r="AR293" s="227" t="s">
        <v>159</v>
      </c>
      <c r="AT293" s="227" t="s">
        <v>154</v>
      </c>
      <c r="AU293" s="227" t="s">
        <v>85</v>
      </c>
      <c r="AY293" s="15" t="s">
        <v>152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5" t="s">
        <v>81</v>
      </c>
      <c r="BK293" s="228">
        <f>ROUND(I293*H293,2)</f>
        <v>0</v>
      </c>
      <c r="BL293" s="15" t="s">
        <v>159</v>
      </c>
      <c r="BM293" s="227" t="s">
        <v>514</v>
      </c>
    </row>
    <row r="294" s="12" customFormat="1">
      <c r="B294" s="229"/>
      <c r="C294" s="230"/>
      <c r="D294" s="231" t="s">
        <v>161</v>
      </c>
      <c r="E294" s="232" t="s">
        <v>1</v>
      </c>
      <c r="F294" s="233" t="s">
        <v>515</v>
      </c>
      <c r="G294" s="230"/>
      <c r="H294" s="234">
        <v>8.4000000000000004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161</v>
      </c>
      <c r="AU294" s="240" t="s">
        <v>85</v>
      </c>
      <c r="AV294" s="12" t="s">
        <v>85</v>
      </c>
      <c r="AW294" s="12" t="s">
        <v>32</v>
      </c>
      <c r="AX294" s="12" t="s">
        <v>81</v>
      </c>
      <c r="AY294" s="240" t="s">
        <v>152</v>
      </c>
    </row>
    <row r="295" s="1" customFormat="1" ht="36" customHeight="1">
      <c r="B295" s="36"/>
      <c r="C295" s="216" t="s">
        <v>516</v>
      </c>
      <c r="D295" s="216" t="s">
        <v>154</v>
      </c>
      <c r="E295" s="217" t="s">
        <v>517</v>
      </c>
      <c r="F295" s="218" t="s">
        <v>518</v>
      </c>
      <c r="G295" s="219" t="s">
        <v>322</v>
      </c>
      <c r="H295" s="220">
        <v>0.80000000000000004</v>
      </c>
      <c r="I295" s="221"/>
      <c r="J295" s="222">
        <f>ROUND(I295*H295,2)</f>
        <v>0</v>
      </c>
      <c r="K295" s="218" t="s">
        <v>158</v>
      </c>
      <c r="L295" s="41"/>
      <c r="M295" s="223" t="s">
        <v>1</v>
      </c>
      <c r="N295" s="224" t="s">
        <v>41</v>
      </c>
      <c r="O295" s="84"/>
      <c r="P295" s="225">
        <f>O295*H295</f>
        <v>0</v>
      </c>
      <c r="Q295" s="225">
        <v>0.00073999999999999999</v>
      </c>
      <c r="R295" s="225">
        <f>Q295*H295</f>
        <v>0.00059200000000000008</v>
      </c>
      <c r="S295" s="225">
        <v>0.0080000000000000002</v>
      </c>
      <c r="T295" s="226">
        <f>S295*H295</f>
        <v>0.0064000000000000003</v>
      </c>
      <c r="AR295" s="227" t="s">
        <v>159</v>
      </c>
      <c r="AT295" s="227" t="s">
        <v>154</v>
      </c>
      <c r="AU295" s="227" t="s">
        <v>85</v>
      </c>
      <c r="AY295" s="15" t="s">
        <v>152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5" t="s">
        <v>81</v>
      </c>
      <c r="BK295" s="228">
        <f>ROUND(I295*H295,2)</f>
        <v>0</v>
      </c>
      <c r="BL295" s="15" t="s">
        <v>159</v>
      </c>
      <c r="BM295" s="227" t="s">
        <v>519</v>
      </c>
    </row>
    <row r="296" s="12" customFormat="1">
      <c r="B296" s="229"/>
      <c r="C296" s="230"/>
      <c r="D296" s="231" t="s">
        <v>161</v>
      </c>
      <c r="E296" s="232" t="s">
        <v>1</v>
      </c>
      <c r="F296" s="233" t="s">
        <v>520</v>
      </c>
      <c r="G296" s="230"/>
      <c r="H296" s="234">
        <v>0.80000000000000004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161</v>
      </c>
      <c r="AU296" s="240" t="s">
        <v>85</v>
      </c>
      <c r="AV296" s="12" t="s">
        <v>85</v>
      </c>
      <c r="AW296" s="12" t="s">
        <v>32</v>
      </c>
      <c r="AX296" s="12" t="s">
        <v>81</v>
      </c>
      <c r="AY296" s="240" t="s">
        <v>152</v>
      </c>
    </row>
    <row r="297" s="11" customFormat="1" ht="22.8" customHeight="1">
      <c r="B297" s="200"/>
      <c r="C297" s="201"/>
      <c r="D297" s="202" t="s">
        <v>75</v>
      </c>
      <c r="E297" s="214" t="s">
        <v>521</v>
      </c>
      <c r="F297" s="214" t="s">
        <v>522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SUM(P298:P306)</f>
        <v>0</v>
      </c>
      <c r="Q297" s="208"/>
      <c r="R297" s="209">
        <f>SUM(R298:R306)</f>
        <v>0</v>
      </c>
      <c r="S297" s="208"/>
      <c r="T297" s="210">
        <f>SUM(T298:T306)</f>
        <v>0</v>
      </c>
      <c r="AR297" s="211" t="s">
        <v>81</v>
      </c>
      <c r="AT297" s="212" t="s">
        <v>75</v>
      </c>
      <c r="AU297" s="212" t="s">
        <v>81</v>
      </c>
      <c r="AY297" s="211" t="s">
        <v>152</v>
      </c>
      <c r="BK297" s="213">
        <f>SUM(BK298:BK306)</f>
        <v>0</v>
      </c>
    </row>
    <row r="298" s="1" customFormat="1" ht="36" customHeight="1">
      <c r="B298" s="36"/>
      <c r="C298" s="216" t="s">
        <v>523</v>
      </c>
      <c r="D298" s="216" t="s">
        <v>154</v>
      </c>
      <c r="E298" s="217" t="s">
        <v>524</v>
      </c>
      <c r="F298" s="218" t="s">
        <v>525</v>
      </c>
      <c r="G298" s="219" t="s">
        <v>213</v>
      </c>
      <c r="H298" s="220">
        <v>10.449999999999999</v>
      </c>
      <c r="I298" s="221"/>
      <c r="J298" s="222">
        <f>ROUND(I298*H298,2)</f>
        <v>0</v>
      </c>
      <c r="K298" s="218" t="s">
        <v>158</v>
      </c>
      <c r="L298" s="41"/>
      <c r="M298" s="223" t="s">
        <v>1</v>
      </c>
      <c r="N298" s="224" t="s">
        <v>41</v>
      </c>
      <c r="O298" s="84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AR298" s="227" t="s">
        <v>159</v>
      </c>
      <c r="AT298" s="227" t="s">
        <v>154</v>
      </c>
      <c r="AU298" s="227" t="s">
        <v>85</v>
      </c>
      <c r="AY298" s="15" t="s">
        <v>152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5" t="s">
        <v>81</v>
      </c>
      <c r="BK298" s="228">
        <f>ROUND(I298*H298,2)</f>
        <v>0</v>
      </c>
      <c r="BL298" s="15" t="s">
        <v>159</v>
      </c>
      <c r="BM298" s="227" t="s">
        <v>526</v>
      </c>
    </row>
    <row r="299" s="12" customFormat="1">
      <c r="B299" s="229"/>
      <c r="C299" s="230"/>
      <c r="D299" s="231" t="s">
        <v>161</v>
      </c>
      <c r="E299" s="232" t="s">
        <v>96</v>
      </c>
      <c r="F299" s="233" t="s">
        <v>527</v>
      </c>
      <c r="G299" s="230"/>
      <c r="H299" s="234">
        <v>10.449999999999999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161</v>
      </c>
      <c r="AU299" s="240" t="s">
        <v>85</v>
      </c>
      <c r="AV299" s="12" t="s">
        <v>85</v>
      </c>
      <c r="AW299" s="12" t="s">
        <v>32</v>
      </c>
      <c r="AX299" s="12" t="s">
        <v>81</v>
      </c>
      <c r="AY299" s="240" t="s">
        <v>152</v>
      </c>
    </row>
    <row r="300" s="1" customFormat="1" ht="24" customHeight="1">
      <c r="B300" s="36"/>
      <c r="C300" s="216" t="s">
        <v>528</v>
      </c>
      <c r="D300" s="216" t="s">
        <v>154</v>
      </c>
      <c r="E300" s="217" t="s">
        <v>529</v>
      </c>
      <c r="F300" s="218" t="s">
        <v>530</v>
      </c>
      <c r="G300" s="219" t="s">
        <v>213</v>
      </c>
      <c r="H300" s="220">
        <v>10.449999999999999</v>
      </c>
      <c r="I300" s="221"/>
      <c r="J300" s="222">
        <f>ROUND(I300*H300,2)</f>
        <v>0</v>
      </c>
      <c r="K300" s="218" t="s">
        <v>158</v>
      </c>
      <c r="L300" s="41"/>
      <c r="M300" s="223" t="s">
        <v>1</v>
      </c>
      <c r="N300" s="224" t="s">
        <v>41</v>
      </c>
      <c r="O300" s="84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AR300" s="227" t="s">
        <v>159</v>
      </c>
      <c r="AT300" s="227" t="s">
        <v>154</v>
      </c>
      <c r="AU300" s="227" t="s">
        <v>85</v>
      </c>
      <c r="AY300" s="15" t="s">
        <v>152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5" t="s">
        <v>81</v>
      </c>
      <c r="BK300" s="228">
        <f>ROUND(I300*H300,2)</f>
        <v>0</v>
      </c>
      <c r="BL300" s="15" t="s">
        <v>159</v>
      </c>
      <c r="BM300" s="227" t="s">
        <v>531</v>
      </c>
    </row>
    <row r="301" s="12" customFormat="1">
      <c r="B301" s="229"/>
      <c r="C301" s="230"/>
      <c r="D301" s="231" t="s">
        <v>161</v>
      </c>
      <c r="E301" s="232" t="s">
        <v>1</v>
      </c>
      <c r="F301" s="233" t="s">
        <v>96</v>
      </c>
      <c r="G301" s="230"/>
      <c r="H301" s="234">
        <v>10.449999999999999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161</v>
      </c>
      <c r="AU301" s="240" t="s">
        <v>85</v>
      </c>
      <c r="AV301" s="12" t="s">
        <v>85</v>
      </c>
      <c r="AW301" s="12" t="s">
        <v>32</v>
      </c>
      <c r="AX301" s="12" t="s">
        <v>81</v>
      </c>
      <c r="AY301" s="240" t="s">
        <v>152</v>
      </c>
    </row>
    <row r="302" s="1" customFormat="1" ht="36" customHeight="1">
      <c r="B302" s="36"/>
      <c r="C302" s="216" t="s">
        <v>532</v>
      </c>
      <c r="D302" s="216" t="s">
        <v>154</v>
      </c>
      <c r="E302" s="217" t="s">
        <v>533</v>
      </c>
      <c r="F302" s="218" t="s">
        <v>534</v>
      </c>
      <c r="G302" s="219" t="s">
        <v>213</v>
      </c>
      <c r="H302" s="220">
        <v>177.65000000000001</v>
      </c>
      <c r="I302" s="221"/>
      <c r="J302" s="222">
        <f>ROUND(I302*H302,2)</f>
        <v>0</v>
      </c>
      <c r="K302" s="218" t="s">
        <v>158</v>
      </c>
      <c r="L302" s="41"/>
      <c r="M302" s="223" t="s">
        <v>1</v>
      </c>
      <c r="N302" s="224" t="s">
        <v>41</v>
      </c>
      <c r="O302" s="84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AR302" s="227" t="s">
        <v>159</v>
      </c>
      <c r="AT302" s="227" t="s">
        <v>154</v>
      </c>
      <c r="AU302" s="227" t="s">
        <v>85</v>
      </c>
      <c r="AY302" s="15" t="s">
        <v>152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5" t="s">
        <v>81</v>
      </c>
      <c r="BK302" s="228">
        <f>ROUND(I302*H302,2)</f>
        <v>0</v>
      </c>
      <c r="BL302" s="15" t="s">
        <v>159</v>
      </c>
      <c r="BM302" s="227" t="s">
        <v>535</v>
      </c>
    </row>
    <row r="303" s="12" customFormat="1">
      <c r="B303" s="229"/>
      <c r="C303" s="230"/>
      <c r="D303" s="231" t="s">
        <v>161</v>
      </c>
      <c r="E303" s="232" t="s">
        <v>1</v>
      </c>
      <c r="F303" s="233" t="s">
        <v>96</v>
      </c>
      <c r="G303" s="230"/>
      <c r="H303" s="234">
        <v>10.449999999999999</v>
      </c>
      <c r="I303" s="235"/>
      <c r="J303" s="230"/>
      <c r="K303" s="230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161</v>
      </c>
      <c r="AU303" s="240" t="s">
        <v>85</v>
      </c>
      <c r="AV303" s="12" t="s">
        <v>85</v>
      </c>
      <c r="AW303" s="12" t="s">
        <v>32</v>
      </c>
      <c r="AX303" s="12" t="s">
        <v>81</v>
      </c>
      <c r="AY303" s="240" t="s">
        <v>152</v>
      </c>
    </row>
    <row r="304" s="12" customFormat="1">
      <c r="B304" s="229"/>
      <c r="C304" s="230"/>
      <c r="D304" s="231" t="s">
        <v>161</v>
      </c>
      <c r="E304" s="230"/>
      <c r="F304" s="233" t="s">
        <v>536</v>
      </c>
      <c r="G304" s="230"/>
      <c r="H304" s="234">
        <v>177.65000000000001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161</v>
      </c>
      <c r="AU304" s="240" t="s">
        <v>85</v>
      </c>
      <c r="AV304" s="12" t="s">
        <v>85</v>
      </c>
      <c r="AW304" s="12" t="s">
        <v>4</v>
      </c>
      <c r="AX304" s="12" t="s">
        <v>81</v>
      </c>
      <c r="AY304" s="240" t="s">
        <v>152</v>
      </c>
    </row>
    <row r="305" s="1" customFormat="1" ht="36" customHeight="1">
      <c r="B305" s="36"/>
      <c r="C305" s="216" t="s">
        <v>537</v>
      </c>
      <c r="D305" s="216" t="s">
        <v>154</v>
      </c>
      <c r="E305" s="217" t="s">
        <v>538</v>
      </c>
      <c r="F305" s="218" t="s">
        <v>539</v>
      </c>
      <c r="G305" s="219" t="s">
        <v>213</v>
      </c>
      <c r="H305" s="220">
        <v>10.449999999999999</v>
      </c>
      <c r="I305" s="221"/>
      <c r="J305" s="222">
        <f>ROUND(I305*H305,2)</f>
        <v>0</v>
      </c>
      <c r="K305" s="218" t="s">
        <v>158</v>
      </c>
      <c r="L305" s="41"/>
      <c r="M305" s="223" t="s">
        <v>1</v>
      </c>
      <c r="N305" s="224" t="s">
        <v>41</v>
      </c>
      <c r="O305" s="84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AR305" s="227" t="s">
        <v>159</v>
      </c>
      <c r="AT305" s="227" t="s">
        <v>154</v>
      </c>
      <c r="AU305" s="227" t="s">
        <v>85</v>
      </c>
      <c r="AY305" s="15" t="s">
        <v>152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5" t="s">
        <v>81</v>
      </c>
      <c r="BK305" s="228">
        <f>ROUND(I305*H305,2)</f>
        <v>0</v>
      </c>
      <c r="BL305" s="15" t="s">
        <v>159</v>
      </c>
      <c r="BM305" s="227" t="s">
        <v>540</v>
      </c>
    </row>
    <row r="306" s="12" customFormat="1">
      <c r="B306" s="229"/>
      <c r="C306" s="230"/>
      <c r="D306" s="231" t="s">
        <v>161</v>
      </c>
      <c r="E306" s="232" t="s">
        <v>1</v>
      </c>
      <c r="F306" s="233" t="s">
        <v>96</v>
      </c>
      <c r="G306" s="230"/>
      <c r="H306" s="234">
        <v>10.449999999999999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161</v>
      </c>
      <c r="AU306" s="240" t="s">
        <v>85</v>
      </c>
      <c r="AV306" s="12" t="s">
        <v>85</v>
      </c>
      <c r="AW306" s="12" t="s">
        <v>32</v>
      </c>
      <c r="AX306" s="12" t="s">
        <v>81</v>
      </c>
      <c r="AY306" s="240" t="s">
        <v>152</v>
      </c>
    </row>
    <row r="307" s="11" customFormat="1" ht="22.8" customHeight="1">
      <c r="B307" s="200"/>
      <c r="C307" s="201"/>
      <c r="D307" s="202" t="s">
        <v>75</v>
      </c>
      <c r="E307" s="214" t="s">
        <v>541</v>
      </c>
      <c r="F307" s="214" t="s">
        <v>542</v>
      </c>
      <c r="G307" s="201"/>
      <c r="H307" s="201"/>
      <c r="I307" s="204"/>
      <c r="J307" s="215">
        <f>BK307</f>
        <v>0</v>
      </c>
      <c r="K307" s="201"/>
      <c r="L307" s="206"/>
      <c r="M307" s="207"/>
      <c r="N307" s="208"/>
      <c r="O307" s="208"/>
      <c r="P307" s="209">
        <f>P308</f>
        <v>0</v>
      </c>
      <c r="Q307" s="208"/>
      <c r="R307" s="209">
        <f>R308</f>
        <v>0</v>
      </c>
      <c r="S307" s="208"/>
      <c r="T307" s="210">
        <f>T308</f>
        <v>0</v>
      </c>
      <c r="AR307" s="211" t="s">
        <v>81</v>
      </c>
      <c r="AT307" s="212" t="s">
        <v>75</v>
      </c>
      <c r="AU307" s="212" t="s">
        <v>81</v>
      </c>
      <c r="AY307" s="211" t="s">
        <v>152</v>
      </c>
      <c r="BK307" s="213">
        <f>BK308</f>
        <v>0</v>
      </c>
    </row>
    <row r="308" s="1" customFormat="1" ht="48" customHeight="1">
      <c r="B308" s="36"/>
      <c r="C308" s="216" t="s">
        <v>543</v>
      </c>
      <c r="D308" s="216" t="s">
        <v>154</v>
      </c>
      <c r="E308" s="217" t="s">
        <v>544</v>
      </c>
      <c r="F308" s="218" t="s">
        <v>545</v>
      </c>
      <c r="G308" s="219" t="s">
        <v>213</v>
      </c>
      <c r="H308" s="220">
        <v>131.809</v>
      </c>
      <c r="I308" s="221"/>
      <c r="J308" s="222">
        <f>ROUND(I308*H308,2)</f>
        <v>0</v>
      </c>
      <c r="K308" s="218" t="s">
        <v>158</v>
      </c>
      <c r="L308" s="41"/>
      <c r="M308" s="223" t="s">
        <v>1</v>
      </c>
      <c r="N308" s="224" t="s">
        <v>41</v>
      </c>
      <c r="O308" s="84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AR308" s="227" t="s">
        <v>159</v>
      </c>
      <c r="AT308" s="227" t="s">
        <v>154</v>
      </c>
      <c r="AU308" s="227" t="s">
        <v>85</v>
      </c>
      <c r="AY308" s="15" t="s">
        <v>152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5" t="s">
        <v>81</v>
      </c>
      <c r="BK308" s="228">
        <f>ROUND(I308*H308,2)</f>
        <v>0</v>
      </c>
      <c r="BL308" s="15" t="s">
        <v>159</v>
      </c>
      <c r="BM308" s="227" t="s">
        <v>546</v>
      </c>
    </row>
    <row r="309" s="11" customFormat="1" ht="25.92" customHeight="1">
      <c r="B309" s="200"/>
      <c r="C309" s="201"/>
      <c r="D309" s="202" t="s">
        <v>75</v>
      </c>
      <c r="E309" s="203" t="s">
        <v>547</v>
      </c>
      <c r="F309" s="203" t="s">
        <v>548</v>
      </c>
      <c r="G309" s="201"/>
      <c r="H309" s="201"/>
      <c r="I309" s="204"/>
      <c r="J309" s="205">
        <f>BK309</f>
        <v>0</v>
      </c>
      <c r="K309" s="201"/>
      <c r="L309" s="206"/>
      <c r="M309" s="207"/>
      <c r="N309" s="208"/>
      <c r="O309" s="208"/>
      <c r="P309" s="209">
        <f>P310+P324+P344+P351+P356+P361+P368+P372</f>
        <v>0</v>
      </c>
      <c r="Q309" s="208"/>
      <c r="R309" s="209">
        <f>R310+R324+R344+R351+R356+R361+R368+R372</f>
        <v>0.16886247000000001</v>
      </c>
      <c r="S309" s="208"/>
      <c r="T309" s="210">
        <f>T310+T324+T344+T351+T356+T361+T368+T372</f>
        <v>0.094198000000000004</v>
      </c>
      <c r="AR309" s="211" t="s">
        <v>85</v>
      </c>
      <c r="AT309" s="212" t="s">
        <v>75</v>
      </c>
      <c r="AU309" s="212" t="s">
        <v>76</v>
      </c>
      <c r="AY309" s="211" t="s">
        <v>152</v>
      </c>
      <c r="BK309" s="213">
        <f>BK310+BK324+BK344+BK351+BK356+BK361+BK368+BK372</f>
        <v>0</v>
      </c>
    </row>
    <row r="310" s="11" customFormat="1" ht="22.8" customHeight="1">
      <c r="B310" s="200"/>
      <c r="C310" s="201"/>
      <c r="D310" s="202" t="s">
        <v>75</v>
      </c>
      <c r="E310" s="214" t="s">
        <v>549</v>
      </c>
      <c r="F310" s="214" t="s">
        <v>550</v>
      </c>
      <c r="G310" s="201"/>
      <c r="H310" s="201"/>
      <c r="I310" s="204"/>
      <c r="J310" s="215">
        <f>BK310</f>
        <v>0</v>
      </c>
      <c r="K310" s="201"/>
      <c r="L310" s="206"/>
      <c r="M310" s="207"/>
      <c r="N310" s="208"/>
      <c r="O310" s="208"/>
      <c r="P310" s="209">
        <f>SUM(P311:P323)</f>
        <v>0</v>
      </c>
      <c r="Q310" s="208"/>
      <c r="R310" s="209">
        <f>SUM(R311:R323)</f>
        <v>0.081308599999999995</v>
      </c>
      <c r="S310" s="208"/>
      <c r="T310" s="210">
        <f>SUM(T311:T323)</f>
        <v>0</v>
      </c>
      <c r="AR310" s="211" t="s">
        <v>85</v>
      </c>
      <c r="AT310" s="212" t="s">
        <v>75</v>
      </c>
      <c r="AU310" s="212" t="s">
        <v>81</v>
      </c>
      <c r="AY310" s="211" t="s">
        <v>152</v>
      </c>
      <c r="BK310" s="213">
        <f>SUM(BK311:BK323)</f>
        <v>0</v>
      </c>
    </row>
    <row r="311" s="1" customFormat="1" ht="48" customHeight="1">
      <c r="B311" s="36"/>
      <c r="C311" s="216" t="s">
        <v>551</v>
      </c>
      <c r="D311" s="216" t="s">
        <v>154</v>
      </c>
      <c r="E311" s="217" t="s">
        <v>552</v>
      </c>
      <c r="F311" s="218" t="s">
        <v>553</v>
      </c>
      <c r="G311" s="219" t="s">
        <v>157</v>
      </c>
      <c r="H311" s="220">
        <v>19.57</v>
      </c>
      <c r="I311" s="221"/>
      <c r="J311" s="222">
        <f>ROUND(I311*H311,2)</f>
        <v>0</v>
      </c>
      <c r="K311" s="218" t="s">
        <v>158</v>
      </c>
      <c r="L311" s="41"/>
      <c r="M311" s="223" t="s">
        <v>1</v>
      </c>
      <c r="N311" s="224" t="s">
        <v>41</v>
      </c>
      <c r="O311" s="84"/>
      <c r="P311" s="225">
        <f>O311*H311</f>
        <v>0</v>
      </c>
      <c r="Q311" s="225">
        <v>0.00058</v>
      </c>
      <c r="R311" s="225">
        <f>Q311*H311</f>
        <v>0.011350600000000001</v>
      </c>
      <c r="S311" s="225">
        <v>0</v>
      </c>
      <c r="T311" s="226">
        <f>S311*H311</f>
        <v>0</v>
      </c>
      <c r="AR311" s="227" t="s">
        <v>554</v>
      </c>
      <c r="AT311" s="227" t="s">
        <v>154</v>
      </c>
      <c r="AU311" s="227" t="s">
        <v>85</v>
      </c>
      <c r="AY311" s="15" t="s">
        <v>152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5" t="s">
        <v>81</v>
      </c>
      <c r="BK311" s="228">
        <f>ROUND(I311*H311,2)</f>
        <v>0</v>
      </c>
      <c r="BL311" s="15" t="s">
        <v>554</v>
      </c>
      <c r="BM311" s="227" t="s">
        <v>555</v>
      </c>
    </row>
    <row r="312" s="12" customFormat="1">
      <c r="B312" s="229"/>
      <c r="C312" s="230"/>
      <c r="D312" s="231" t="s">
        <v>161</v>
      </c>
      <c r="E312" s="232" t="s">
        <v>1</v>
      </c>
      <c r="F312" s="233" t="s">
        <v>556</v>
      </c>
      <c r="G312" s="230"/>
      <c r="H312" s="234">
        <v>19.57</v>
      </c>
      <c r="I312" s="235"/>
      <c r="J312" s="230"/>
      <c r="K312" s="230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161</v>
      </c>
      <c r="AU312" s="240" t="s">
        <v>85</v>
      </c>
      <c r="AV312" s="12" t="s">
        <v>85</v>
      </c>
      <c r="AW312" s="12" t="s">
        <v>32</v>
      </c>
      <c r="AX312" s="12" t="s">
        <v>81</v>
      </c>
      <c r="AY312" s="240" t="s">
        <v>152</v>
      </c>
    </row>
    <row r="313" s="1" customFormat="1" ht="24" customHeight="1">
      <c r="B313" s="36"/>
      <c r="C313" s="241" t="s">
        <v>557</v>
      </c>
      <c r="D313" s="241" t="s">
        <v>210</v>
      </c>
      <c r="E313" s="242" t="s">
        <v>558</v>
      </c>
      <c r="F313" s="243" t="s">
        <v>559</v>
      </c>
      <c r="G313" s="244" t="s">
        <v>157</v>
      </c>
      <c r="H313" s="245">
        <v>19.57</v>
      </c>
      <c r="I313" s="246"/>
      <c r="J313" s="247">
        <f>ROUND(I313*H313,2)</f>
        <v>0</v>
      </c>
      <c r="K313" s="243" t="s">
        <v>158</v>
      </c>
      <c r="L313" s="248"/>
      <c r="M313" s="249" t="s">
        <v>1</v>
      </c>
      <c r="N313" s="250" t="s">
        <v>41</v>
      </c>
      <c r="O313" s="84"/>
      <c r="P313" s="225">
        <f>O313*H313</f>
        <v>0</v>
      </c>
      <c r="Q313" s="225">
        <v>0.00029999999999999997</v>
      </c>
      <c r="R313" s="225">
        <f>Q313*H313</f>
        <v>0.0058709999999999995</v>
      </c>
      <c r="S313" s="225">
        <v>0</v>
      </c>
      <c r="T313" s="226">
        <f>S313*H313</f>
        <v>0</v>
      </c>
      <c r="AR313" s="227" t="s">
        <v>217</v>
      </c>
      <c r="AT313" s="227" t="s">
        <v>210</v>
      </c>
      <c r="AU313" s="227" t="s">
        <v>85</v>
      </c>
      <c r="AY313" s="15" t="s">
        <v>152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5" t="s">
        <v>81</v>
      </c>
      <c r="BK313" s="228">
        <f>ROUND(I313*H313,2)</f>
        <v>0</v>
      </c>
      <c r="BL313" s="15" t="s">
        <v>554</v>
      </c>
      <c r="BM313" s="227" t="s">
        <v>560</v>
      </c>
    </row>
    <row r="314" s="12" customFormat="1">
      <c r="B314" s="229"/>
      <c r="C314" s="230"/>
      <c r="D314" s="231" t="s">
        <v>161</v>
      </c>
      <c r="E314" s="232" t="s">
        <v>1</v>
      </c>
      <c r="F314" s="233" t="s">
        <v>556</v>
      </c>
      <c r="G314" s="230"/>
      <c r="H314" s="234">
        <v>19.57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AT314" s="240" t="s">
        <v>161</v>
      </c>
      <c r="AU314" s="240" t="s">
        <v>85</v>
      </c>
      <c r="AV314" s="12" t="s">
        <v>85</v>
      </c>
      <c r="AW314" s="12" t="s">
        <v>32</v>
      </c>
      <c r="AX314" s="12" t="s">
        <v>81</v>
      </c>
      <c r="AY314" s="240" t="s">
        <v>152</v>
      </c>
    </row>
    <row r="315" s="1" customFormat="1" ht="36" customHeight="1">
      <c r="B315" s="36"/>
      <c r="C315" s="216" t="s">
        <v>561</v>
      </c>
      <c r="D315" s="216" t="s">
        <v>154</v>
      </c>
      <c r="E315" s="217" t="s">
        <v>562</v>
      </c>
      <c r="F315" s="218" t="s">
        <v>563</v>
      </c>
      <c r="G315" s="219" t="s">
        <v>157</v>
      </c>
      <c r="H315" s="220">
        <v>9.7599999999999998</v>
      </c>
      <c r="I315" s="221"/>
      <c r="J315" s="222">
        <f>ROUND(I315*H315,2)</f>
        <v>0</v>
      </c>
      <c r="K315" s="218" t="s">
        <v>158</v>
      </c>
      <c r="L315" s="41"/>
      <c r="M315" s="223" t="s">
        <v>1</v>
      </c>
      <c r="N315" s="224" t="s">
        <v>41</v>
      </c>
      <c r="O315" s="84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AR315" s="227" t="s">
        <v>554</v>
      </c>
      <c r="AT315" s="227" t="s">
        <v>154</v>
      </c>
      <c r="AU315" s="227" t="s">
        <v>85</v>
      </c>
      <c r="AY315" s="15" t="s">
        <v>152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5" t="s">
        <v>81</v>
      </c>
      <c r="BK315" s="228">
        <f>ROUND(I315*H315,2)</f>
        <v>0</v>
      </c>
      <c r="BL315" s="15" t="s">
        <v>554</v>
      </c>
      <c r="BM315" s="227" t="s">
        <v>564</v>
      </c>
    </row>
    <row r="316" s="12" customFormat="1">
      <c r="B316" s="229"/>
      <c r="C316" s="230"/>
      <c r="D316" s="231" t="s">
        <v>161</v>
      </c>
      <c r="E316" s="232" t="s">
        <v>1</v>
      </c>
      <c r="F316" s="233" t="s">
        <v>86</v>
      </c>
      <c r="G316" s="230"/>
      <c r="H316" s="234">
        <v>9.7599999999999998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161</v>
      </c>
      <c r="AU316" s="240" t="s">
        <v>85</v>
      </c>
      <c r="AV316" s="12" t="s">
        <v>85</v>
      </c>
      <c r="AW316" s="12" t="s">
        <v>32</v>
      </c>
      <c r="AX316" s="12" t="s">
        <v>76</v>
      </c>
      <c r="AY316" s="240" t="s">
        <v>152</v>
      </c>
    </row>
    <row r="317" s="13" customFormat="1">
      <c r="B317" s="251"/>
      <c r="C317" s="252"/>
      <c r="D317" s="231" t="s">
        <v>161</v>
      </c>
      <c r="E317" s="253" t="s">
        <v>89</v>
      </c>
      <c r="F317" s="254" t="s">
        <v>246</v>
      </c>
      <c r="G317" s="252"/>
      <c r="H317" s="255">
        <v>9.7599999999999998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AT317" s="261" t="s">
        <v>161</v>
      </c>
      <c r="AU317" s="261" t="s">
        <v>85</v>
      </c>
      <c r="AV317" s="13" t="s">
        <v>247</v>
      </c>
      <c r="AW317" s="13" t="s">
        <v>32</v>
      </c>
      <c r="AX317" s="13" t="s">
        <v>81</v>
      </c>
      <c r="AY317" s="261" t="s">
        <v>152</v>
      </c>
    </row>
    <row r="318" s="1" customFormat="1" ht="36" customHeight="1">
      <c r="B318" s="36"/>
      <c r="C318" s="216" t="s">
        <v>565</v>
      </c>
      <c r="D318" s="216" t="s">
        <v>154</v>
      </c>
      <c r="E318" s="217" t="s">
        <v>566</v>
      </c>
      <c r="F318" s="218" t="s">
        <v>567</v>
      </c>
      <c r="G318" s="219" t="s">
        <v>157</v>
      </c>
      <c r="H318" s="220">
        <v>19.57</v>
      </c>
      <c r="I318" s="221"/>
      <c r="J318" s="222">
        <f>ROUND(I318*H318,2)</f>
        <v>0</v>
      </c>
      <c r="K318" s="218" t="s">
        <v>158</v>
      </c>
      <c r="L318" s="41"/>
      <c r="M318" s="223" t="s">
        <v>1</v>
      </c>
      <c r="N318" s="224" t="s">
        <v>41</v>
      </c>
      <c r="O318" s="84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AR318" s="227" t="s">
        <v>554</v>
      </c>
      <c r="AT318" s="227" t="s">
        <v>154</v>
      </c>
      <c r="AU318" s="227" t="s">
        <v>85</v>
      </c>
      <c r="AY318" s="15" t="s">
        <v>152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5" t="s">
        <v>81</v>
      </c>
      <c r="BK318" s="228">
        <f>ROUND(I318*H318,2)</f>
        <v>0</v>
      </c>
      <c r="BL318" s="15" t="s">
        <v>554</v>
      </c>
      <c r="BM318" s="227" t="s">
        <v>568</v>
      </c>
    </row>
    <row r="319" s="12" customFormat="1">
      <c r="B319" s="229"/>
      <c r="C319" s="230"/>
      <c r="D319" s="231" t="s">
        <v>161</v>
      </c>
      <c r="E319" s="232" t="s">
        <v>1</v>
      </c>
      <c r="F319" s="233" t="s">
        <v>556</v>
      </c>
      <c r="G319" s="230"/>
      <c r="H319" s="234">
        <v>19.57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161</v>
      </c>
      <c r="AU319" s="240" t="s">
        <v>85</v>
      </c>
      <c r="AV319" s="12" t="s">
        <v>85</v>
      </c>
      <c r="AW319" s="12" t="s">
        <v>32</v>
      </c>
      <c r="AX319" s="12" t="s">
        <v>76</v>
      </c>
      <c r="AY319" s="240" t="s">
        <v>152</v>
      </c>
    </row>
    <row r="320" s="13" customFormat="1">
      <c r="B320" s="251"/>
      <c r="C320" s="252"/>
      <c r="D320" s="231" t="s">
        <v>161</v>
      </c>
      <c r="E320" s="253" t="s">
        <v>90</v>
      </c>
      <c r="F320" s="254" t="s">
        <v>246</v>
      </c>
      <c r="G320" s="252"/>
      <c r="H320" s="255">
        <v>19.57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AT320" s="261" t="s">
        <v>161</v>
      </c>
      <c r="AU320" s="261" t="s">
        <v>85</v>
      </c>
      <c r="AV320" s="13" t="s">
        <v>247</v>
      </c>
      <c r="AW320" s="13" t="s">
        <v>32</v>
      </c>
      <c r="AX320" s="13" t="s">
        <v>81</v>
      </c>
      <c r="AY320" s="261" t="s">
        <v>152</v>
      </c>
    </row>
    <row r="321" s="1" customFormat="1" ht="24" customHeight="1">
      <c r="B321" s="36"/>
      <c r="C321" s="241" t="s">
        <v>569</v>
      </c>
      <c r="D321" s="241" t="s">
        <v>210</v>
      </c>
      <c r="E321" s="242" t="s">
        <v>570</v>
      </c>
      <c r="F321" s="243" t="s">
        <v>571</v>
      </c>
      <c r="G321" s="244" t="s">
        <v>157</v>
      </c>
      <c r="H321" s="245">
        <v>33.729999999999997</v>
      </c>
      <c r="I321" s="246"/>
      <c r="J321" s="247">
        <f>ROUND(I321*H321,2)</f>
        <v>0</v>
      </c>
      <c r="K321" s="243" t="s">
        <v>158</v>
      </c>
      <c r="L321" s="248"/>
      <c r="M321" s="249" t="s">
        <v>1</v>
      </c>
      <c r="N321" s="250" t="s">
        <v>41</v>
      </c>
      <c r="O321" s="84"/>
      <c r="P321" s="225">
        <f>O321*H321</f>
        <v>0</v>
      </c>
      <c r="Q321" s="225">
        <v>0.0019</v>
      </c>
      <c r="R321" s="225">
        <f>Q321*H321</f>
        <v>0.064086999999999991</v>
      </c>
      <c r="S321" s="225">
        <v>0</v>
      </c>
      <c r="T321" s="226">
        <f>S321*H321</f>
        <v>0</v>
      </c>
      <c r="AR321" s="227" t="s">
        <v>217</v>
      </c>
      <c r="AT321" s="227" t="s">
        <v>210</v>
      </c>
      <c r="AU321" s="227" t="s">
        <v>85</v>
      </c>
      <c r="AY321" s="15" t="s">
        <v>152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5" t="s">
        <v>81</v>
      </c>
      <c r="BK321" s="228">
        <f>ROUND(I321*H321,2)</f>
        <v>0</v>
      </c>
      <c r="BL321" s="15" t="s">
        <v>554</v>
      </c>
      <c r="BM321" s="227" t="s">
        <v>572</v>
      </c>
    </row>
    <row r="322" s="12" customFormat="1">
      <c r="B322" s="229"/>
      <c r="C322" s="230"/>
      <c r="D322" s="231" t="s">
        <v>161</v>
      </c>
      <c r="E322" s="232" t="s">
        <v>1</v>
      </c>
      <c r="F322" s="233" t="s">
        <v>573</v>
      </c>
      <c r="G322" s="230"/>
      <c r="H322" s="234">
        <v>33.729999999999997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161</v>
      </c>
      <c r="AU322" s="240" t="s">
        <v>85</v>
      </c>
      <c r="AV322" s="12" t="s">
        <v>85</v>
      </c>
      <c r="AW322" s="12" t="s">
        <v>32</v>
      </c>
      <c r="AX322" s="12" t="s">
        <v>81</v>
      </c>
      <c r="AY322" s="240" t="s">
        <v>152</v>
      </c>
    </row>
    <row r="323" s="1" customFormat="1" ht="48" customHeight="1">
      <c r="B323" s="36"/>
      <c r="C323" s="216" t="s">
        <v>574</v>
      </c>
      <c r="D323" s="216" t="s">
        <v>154</v>
      </c>
      <c r="E323" s="217" t="s">
        <v>575</v>
      </c>
      <c r="F323" s="218" t="s">
        <v>576</v>
      </c>
      <c r="G323" s="219" t="s">
        <v>213</v>
      </c>
      <c r="H323" s="220">
        <v>0.081000000000000003</v>
      </c>
      <c r="I323" s="221"/>
      <c r="J323" s="222">
        <f>ROUND(I323*H323,2)</f>
        <v>0</v>
      </c>
      <c r="K323" s="218" t="s">
        <v>158</v>
      </c>
      <c r="L323" s="41"/>
      <c r="M323" s="223" t="s">
        <v>1</v>
      </c>
      <c r="N323" s="224" t="s">
        <v>41</v>
      </c>
      <c r="O323" s="84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AR323" s="227" t="s">
        <v>554</v>
      </c>
      <c r="AT323" s="227" t="s">
        <v>154</v>
      </c>
      <c r="AU323" s="227" t="s">
        <v>85</v>
      </c>
      <c r="AY323" s="15" t="s">
        <v>152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5" t="s">
        <v>81</v>
      </c>
      <c r="BK323" s="228">
        <f>ROUND(I323*H323,2)</f>
        <v>0</v>
      </c>
      <c r="BL323" s="15" t="s">
        <v>554</v>
      </c>
      <c r="BM323" s="227" t="s">
        <v>577</v>
      </c>
    </row>
    <row r="324" s="11" customFormat="1" ht="22.8" customHeight="1">
      <c r="B324" s="200"/>
      <c r="C324" s="201"/>
      <c r="D324" s="202" t="s">
        <v>75</v>
      </c>
      <c r="E324" s="214" t="s">
        <v>578</v>
      </c>
      <c r="F324" s="214" t="s">
        <v>579</v>
      </c>
      <c r="G324" s="201"/>
      <c r="H324" s="201"/>
      <c r="I324" s="204"/>
      <c r="J324" s="215">
        <f>BK324</f>
        <v>0</v>
      </c>
      <c r="K324" s="201"/>
      <c r="L324" s="206"/>
      <c r="M324" s="207"/>
      <c r="N324" s="208"/>
      <c r="O324" s="208"/>
      <c r="P324" s="209">
        <f>SUM(P325:P343)</f>
        <v>0</v>
      </c>
      <c r="Q324" s="208"/>
      <c r="R324" s="209">
        <f>SUM(R325:R343)</f>
        <v>0.036022370000000005</v>
      </c>
      <c r="S324" s="208"/>
      <c r="T324" s="210">
        <f>SUM(T325:T343)</f>
        <v>0</v>
      </c>
      <c r="AR324" s="211" t="s">
        <v>85</v>
      </c>
      <c r="AT324" s="212" t="s">
        <v>75</v>
      </c>
      <c r="AU324" s="212" t="s">
        <v>81</v>
      </c>
      <c r="AY324" s="211" t="s">
        <v>152</v>
      </c>
      <c r="BK324" s="213">
        <f>SUM(BK325:BK343)</f>
        <v>0</v>
      </c>
    </row>
    <row r="325" s="1" customFormat="1" ht="60" customHeight="1">
      <c r="B325" s="36"/>
      <c r="C325" s="216" t="s">
        <v>580</v>
      </c>
      <c r="D325" s="216" t="s">
        <v>154</v>
      </c>
      <c r="E325" s="217" t="s">
        <v>581</v>
      </c>
      <c r="F325" s="218" t="s">
        <v>582</v>
      </c>
      <c r="G325" s="219" t="s">
        <v>157</v>
      </c>
      <c r="H325" s="220">
        <v>6.1200000000000001</v>
      </c>
      <c r="I325" s="221"/>
      <c r="J325" s="222">
        <f>ROUND(I325*H325,2)</f>
        <v>0</v>
      </c>
      <c r="K325" s="218" t="s">
        <v>158</v>
      </c>
      <c r="L325" s="41"/>
      <c r="M325" s="223" t="s">
        <v>1</v>
      </c>
      <c r="N325" s="224" t="s">
        <v>41</v>
      </c>
      <c r="O325" s="84"/>
      <c r="P325" s="225">
        <f>O325*H325</f>
        <v>0</v>
      </c>
      <c r="Q325" s="225">
        <v>0.00010000000000000001</v>
      </c>
      <c r="R325" s="225">
        <f>Q325*H325</f>
        <v>0.00061200000000000002</v>
      </c>
      <c r="S325" s="225">
        <v>0</v>
      </c>
      <c r="T325" s="226">
        <f>S325*H325</f>
        <v>0</v>
      </c>
      <c r="AR325" s="227" t="s">
        <v>554</v>
      </c>
      <c r="AT325" s="227" t="s">
        <v>154</v>
      </c>
      <c r="AU325" s="227" t="s">
        <v>85</v>
      </c>
      <c r="AY325" s="15" t="s">
        <v>152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5" t="s">
        <v>81</v>
      </c>
      <c r="BK325" s="228">
        <f>ROUND(I325*H325,2)</f>
        <v>0</v>
      </c>
      <c r="BL325" s="15" t="s">
        <v>554</v>
      </c>
      <c r="BM325" s="227" t="s">
        <v>583</v>
      </c>
    </row>
    <row r="326" s="12" customFormat="1">
      <c r="B326" s="229"/>
      <c r="C326" s="230"/>
      <c r="D326" s="231" t="s">
        <v>161</v>
      </c>
      <c r="E326" s="232" t="s">
        <v>1</v>
      </c>
      <c r="F326" s="233" t="s">
        <v>584</v>
      </c>
      <c r="G326" s="230"/>
      <c r="H326" s="234">
        <v>6.1200000000000001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161</v>
      </c>
      <c r="AU326" s="240" t="s">
        <v>85</v>
      </c>
      <c r="AV326" s="12" t="s">
        <v>85</v>
      </c>
      <c r="AW326" s="12" t="s">
        <v>32</v>
      </c>
      <c r="AX326" s="12" t="s">
        <v>81</v>
      </c>
      <c r="AY326" s="240" t="s">
        <v>152</v>
      </c>
    </row>
    <row r="327" s="1" customFormat="1" ht="24" customHeight="1">
      <c r="B327" s="36"/>
      <c r="C327" s="241" t="s">
        <v>585</v>
      </c>
      <c r="D327" s="241" t="s">
        <v>210</v>
      </c>
      <c r="E327" s="242" t="s">
        <v>586</v>
      </c>
      <c r="F327" s="243" t="s">
        <v>587</v>
      </c>
      <c r="G327" s="244" t="s">
        <v>157</v>
      </c>
      <c r="H327" s="245">
        <v>7.0380000000000003</v>
      </c>
      <c r="I327" s="246"/>
      <c r="J327" s="247">
        <f>ROUND(I327*H327,2)</f>
        <v>0</v>
      </c>
      <c r="K327" s="243" t="s">
        <v>158</v>
      </c>
      <c r="L327" s="248"/>
      <c r="M327" s="249" t="s">
        <v>1</v>
      </c>
      <c r="N327" s="250" t="s">
        <v>41</v>
      </c>
      <c r="O327" s="84"/>
      <c r="P327" s="225">
        <f>O327*H327</f>
        <v>0</v>
      </c>
      <c r="Q327" s="225">
        <v>0.0025400000000000002</v>
      </c>
      <c r="R327" s="225">
        <f>Q327*H327</f>
        <v>0.017876520000000003</v>
      </c>
      <c r="S327" s="225">
        <v>0</v>
      </c>
      <c r="T327" s="226">
        <f>S327*H327</f>
        <v>0</v>
      </c>
      <c r="AR327" s="227" t="s">
        <v>217</v>
      </c>
      <c r="AT327" s="227" t="s">
        <v>210</v>
      </c>
      <c r="AU327" s="227" t="s">
        <v>85</v>
      </c>
      <c r="AY327" s="15" t="s">
        <v>152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5" t="s">
        <v>81</v>
      </c>
      <c r="BK327" s="228">
        <f>ROUND(I327*H327,2)</f>
        <v>0</v>
      </c>
      <c r="BL327" s="15" t="s">
        <v>554</v>
      </c>
      <c r="BM327" s="227" t="s">
        <v>588</v>
      </c>
    </row>
    <row r="328" s="12" customFormat="1">
      <c r="B328" s="229"/>
      <c r="C328" s="230"/>
      <c r="D328" s="231" t="s">
        <v>161</v>
      </c>
      <c r="E328" s="230"/>
      <c r="F328" s="233" t="s">
        <v>589</v>
      </c>
      <c r="G328" s="230"/>
      <c r="H328" s="234">
        <v>7.0380000000000003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161</v>
      </c>
      <c r="AU328" s="240" t="s">
        <v>85</v>
      </c>
      <c r="AV328" s="12" t="s">
        <v>85</v>
      </c>
      <c r="AW328" s="12" t="s">
        <v>4</v>
      </c>
      <c r="AX328" s="12" t="s">
        <v>81</v>
      </c>
      <c r="AY328" s="240" t="s">
        <v>152</v>
      </c>
    </row>
    <row r="329" s="1" customFormat="1" ht="36" customHeight="1">
      <c r="B329" s="36"/>
      <c r="C329" s="216" t="s">
        <v>590</v>
      </c>
      <c r="D329" s="216" t="s">
        <v>154</v>
      </c>
      <c r="E329" s="217" t="s">
        <v>591</v>
      </c>
      <c r="F329" s="218" t="s">
        <v>592</v>
      </c>
      <c r="G329" s="219" t="s">
        <v>322</v>
      </c>
      <c r="H329" s="220">
        <v>2.2000000000000002</v>
      </c>
      <c r="I329" s="221"/>
      <c r="J329" s="222">
        <f>ROUND(I329*H329,2)</f>
        <v>0</v>
      </c>
      <c r="K329" s="218" t="s">
        <v>158</v>
      </c>
      <c r="L329" s="41"/>
      <c r="M329" s="223" t="s">
        <v>1</v>
      </c>
      <c r="N329" s="224" t="s">
        <v>41</v>
      </c>
      <c r="O329" s="84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AR329" s="227" t="s">
        <v>554</v>
      </c>
      <c r="AT329" s="227" t="s">
        <v>154</v>
      </c>
      <c r="AU329" s="227" t="s">
        <v>85</v>
      </c>
      <c r="AY329" s="15" t="s">
        <v>152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5" t="s">
        <v>81</v>
      </c>
      <c r="BK329" s="228">
        <f>ROUND(I329*H329,2)</f>
        <v>0</v>
      </c>
      <c r="BL329" s="15" t="s">
        <v>554</v>
      </c>
      <c r="BM329" s="227" t="s">
        <v>593</v>
      </c>
    </row>
    <row r="330" s="1" customFormat="1" ht="48" customHeight="1">
      <c r="B330" s="36"/>
      <c r="C330" s="216" t="s">
        <v>594</v>
      </c>
      <c r="D330" s="216" t="s">
        <v>154</v>
      </c>
      <c r="E330" s="217" t="s">
        <v>595</v>
      </c>
      <c r="F330" s="218" t="s">
        <v>596</v>
      </c>
      <c r="G330" s="219" t="s">
        <v>322</v>
      </c>
      <c r="H330" s="220">
        <v>12.91</v>
      </c>
      <c r="I330" s="221"/>
      <c r="J330" s="222">
        <f>ROUND(I330*H330,2)</f>
        <v>0</v>
      </c>
      <c r="K330" s="218" t="s">
        <v>158</v>
      </c>
      <c r="L330" s="41"/>
      <c r="M330" s="223" t="s">
        <v>1</v>
      </c>
      <c r="N330" s="224" t="s">
        <v>41</v>
      </c>
      <c r="O330" s="84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AR330" s="227" t="s">
        <v>554</v>
      </c>
      <c r="AT330" s="227" t="s">
        <v>154</v>
      </c>
      <c r="AU330" s="227" t="s">
        <v>85</v>
      </c>
      <c r="AY330" s="15" t="s">
        <v>152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5" t="s">
        <v>81</v>
      </c>
      <c r="BK330" s="228">
        <f>ROUND(I330*H330,2)</f>
        <v>0</v>
      </c>
      <c r="BL330" s="15" t="s">
        <v>554</v>
      </c>
      <c r="BM330" s="227" t="s">
        <v>597</v>
      </c>
    </row>
    <row r="331" s="12" customFormat="1">
      <c r="B331" s="229"/>
      <c r="C331" s="230"/>
      <c r="D331" s="231" t="s">
        <v>161</v>
      </c>
      <c r="E331" s="232" t="s">
        <v>1</v>
      </c>
      <c r="F331" s="233" t="s">
        <v>598</v>
      </c>
      <c r="G331" s="230"/>
      <c r="H331" s="234">
        <v>12.91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161</v>
      </c>
      <c r="AU331" s="240" t="s">
        <v>85</v>
      </c>
      <c r="AV331" s="12" t="s">
        <v>85</v>
      </c>
      <c r="AW331" s="12" t="s">
        <v>32</v>
      </c>
      <c r="AX331" s="12" t="s">
        <v>81</v>
      </c>
      <c r="AY331" s="240" t="s">
        <v>152</v>
      </c>
    </row>
    <row r="332" s="1" customFormat="1" ht="24" customHeight="1">
      <c r="B332" s="36"/>
      <c r="C332" s="241" t="s">
        <v>599</v>
      </c>
      <c r="D332" s="241" t="s">
        <v>210</v>
      </c>
      <c r="E332" s="242" t="s">
        <v>600</v>
      </c>
      <c r="F332" s="243" t="s">
        <v>601</v>
      </c>
      <c r="G332" s="244" t="s">
        <v>322</v>
      </c>
      <c r="H332" s="245">
        <v>2.6499999999999999</v>
      </c>
      <c r="I332" s="246"/>
      <c r="J332" s="247">
        <f>ROUND(I332*H332,2)</f>
        <v>0</v>
      </c>
      <c r="K332" s="243" t="s">
        <v>158</v>
      </c>
      <c r="L332" s="248"/>
      <c r="M332" s="249" t="s">
        <v>1</v>
      </c>
      <c r="N332" s="250" t="s">
        <v>41</v>
      </c>
      <c r="O332" s="84"/>
      <c r="P332" s="225">
        <f>O332*H332</f>
        <v>0</v>
      </c>
      <c r="Q332" s="225">
        <v>0.0011100000000000001</v>
      </c>
      <c r="R332" s="225">
        <f>Q332*H332</f>
        <v>0.0029415000000000001</v>
      </c>
      <c r="S332" s="225">
        <v>0</v>
      </c>
      <c r="T332" s="226">
        <f>S332*H332</f>
        <v>0</v>
      </c>
      <c r="AR332" s="227" t="s">
        <v>217</v>
      </c>
      <c r="AT332" s="227" t="s">
        <v>210</v>
      </c>
      <c r="AU332" s="227" t="s">
        <v>85</v>
      </c>
      <c r="AY332" s="15" t="s">
        <v>152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5" t="s">
        <v>81</v>
      </c>
      <c r="BK332" s="228">
        <f>ROUND(I332*H332,2)</f>
        <v>0</v>
      </c>
      <c r="BL332" s="15" t="s">
        <v>554</v>
      </c>
      <c r="BM332" s="227" t="s">
        <v>602</v>
      </c>
    </row>
    <row r="333" s="1" customFormat="1" ht="24" customHeight="1">
      <c r="B333" s="36"/>
      <c r="C333" s="241" t="s">
        <v>603</v>
      </c>
      <c r="D333" s="241" t="s">
        <v>210</v>
      </c>
      <c r="E333" s="242" t="s">
        <v>604</v>
      </c>
      <c r="F333" s="243" t="s">
        <v>605</v>
      </c>
      <c r="G333" s="244" t="s">
        <v>322</v>
      </c>
      <c r="H333" s="245">
        <v>5.5549999999999997</v>
      </c>
      <c r="I333" s="246"/>
      <c r="J333" s="247">
        <f>ROUND(I333*H333,2)</f>
        <v>0</v>
      </c>
      <c r="K333" s="243" t="s">
        <v>158</v>
      </c>
      <c r="L333" s="248"/>
      <c r="M333" s="249" t="s">
        <v>1</v>
      </c>
      <c r="N333" s="250" t="s">
        <v>41</v>
      </c>
      <c r="O333" s="84"/>
      <c r="P333" s="225">
        <f>O333*H333</f>
        <v>0</v>
      </c>
      <c r="Q333" s="225">
        <v>0.00139</v>
      </c>
      <c r="R333" s="225">
        <f>Q333*H333</f>
        <v>0.0077214499999999995</v>
      </c>
      <c r="S333" s="225">
        <v>0</v>
      </c>
      <c r="T333" s="226">
        <f>S333*H333</f>
        <v>0</v>
      </c>
      <c r="AR333" s="227" t="s">
        <v>217</v>
      </c>
      <c r="AT333" s="227" t="s">
        <v>210</v>
      </c>
      <c r="AU333" s="227" t="s">
        <v>85</v>
      </c>
      <c r="AY333" s="15" t="s">
        <v>152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5" t="s">
        <v>81</v>
      </c>
      <c r="BK333" s="228">
        <f>ROUND(I333*H333,2)</f>
        <v>0</v>
      </c>
      <c r="BL333" s="15" t="s">
        <v>554</v>
      </c>
      <c r="BM333" s="227" t="s">
        <v>606</v>
      </c>
    </row>
    <row r="334" s="12" customFormat="1">
      <c r="B334" s="229"/>
      <c r="C334" s="230"/>
      <c r="D334" s="231" t="s">
        <v>161</v>
      </c>
      <c r="E334" s="232" t="s">
        <v>1</v>
      </c>
      <c r="F334" s="233" t="s">
        <v>607</v>
      </c>
      <c r="G334" s="230"/>
      <c r="H334" s="234">
        <v>5.0499999999999998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161</v>
      </c>
      <c r="AU334" s="240" t="s">
        <v>85</v>
      </c>
      <c r="AV334" s="12" t="s">
        <v>85</v>
      </c>
      <c r="AW334" s="12" t="s">
        <v>32</v>
      </c>
      <c r="AX334" s="12" t="s">
        <v>81</v>
      </c>
      <c r="AY334" s="240" t="s">
        <v>152</v>
      </c>
    </row>
    <row r="335" s="12" customFormat="1">
      <c r="B335" s="229"/>
      <c r="C335" s="230"/>
      <c r="D335" s="231" t="s">
        <v>161</v>
      </c>
      <c r="E335" s="230"/>
      <c r="F335" s="233" t="s">
        <v>608</v>
      </c>
      <c r="G335" s="230"/>
      <c r="H335" s="234">
        <v>5.5549999999999997</v>
      </c>
      <c r="I335" s="235"/>
      <c r="J335" s="230"/>
      <c r="K335" s="230"/>
      <c r="L335" s="236"/>
      <c r="M335" s="237"/>
      <c r="N335" s="238"/>
      <c r="O335" s="238"/>
      <c r="P335" s="238"/>
      <c r="Q335" s="238"/>
      <c r="R335" s="238"/>
      <c r="S335" s="238"/>
      <c r="T335" s="239"/>
      <c r="AT335" s="240" t="s">
        <v>161</v>
      </c>
      <c r="AU335" s="240" t="s">
        <v>85</v>
      </c>
      <c r="AV335" s="12" t="s">
        <v>85</v>
      </c>
      <c r="AW335" s="12" t="s">
        <v>4</v>
      </c>
      <c r="AX335" s="12" t="s">
        <v>81</v>
      </c>
      <c r="AY335" s="240" t="s">
        <v>152</v>
      </c>
    </row>
    <row r="336" s="1" customFormat="1" ht="24" customHeight="1">
      <c r="B336" s="36"/>
      <c r="C336" s="241" t="s">
        <v>609</v>
      </c>
      <c r="D336" s="241" t="s">
        <v>210</v>
      </c>
      <c r="E336" s="242" t="s">
        <v>610</v>
      </c>
      <c r="F336" s="243" t="s">
        <v>611</v>
      </c>
      <c r="G336" s="244" t="s">
        <v>322</v>
      </c>
      <c r="H336" s="245">
        <v>2.6400000000000001</v>
      </c>
      <c r="I336" s="246"/>
      <c r="J336" s="247">
        <f>ROUND(I336*H336,2)</f>
        <v>0</v>
      </c>
      <c r="K336" s="243" t="s">
        <v>158</v>
      </c>
      <c r="L336" s="248"/>
      <c r="M336" s="249" t="s">
        <v>1</v>
      </c>
      <c r="N336" s="250" t="s">
        <v>41</v>
      </c>
      <c r="O336" s="84"/>
      <c r="P336" s="225">
        <f>O336*H336</f>
        <v>0</v>
      </c>
      <c r="Q336" s="225">
        <v>0.00055999999999999995</v>
      </c>
      <c r="R336" s="225">
        <f>Q336*H336</f>
        <v>0.0014783999999999999</v>
      </c>
      <c r="S336" s="225">
        <v>0</v>
      </c>
      <c r="T336" s="226">
        <f>S336*H336</f>
        <v>0</v>
      </c>
      <c r="AR336" s="227" t="s">
        <v>217</v>
      </c>
      <c r="AT336" s="227" t="s">
        <v>210</v>
      </c>
      <c r="AU336" s="227" t="s">
        <v>85</v>
      </c>
      <c r="AY336" s="15" t="s">
        <v>152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5" t="s">
        <v>81</v>
      </c>
      <c r="BK336" s="228">
        <f>ROUND(I336*H336,2)</f>
        <v>0</v>
      </c>
      <c r="BL336" s="15" t="s">
        <v>554</v>
      </c>
      <c r="BM336" s="227" t="s">
        <v>612</v>
      </c>
    </row>
    <row r="337" s="12" customFormat="1">
      <c r="B337" s="229"/>
      <c r="C337" s="230"/>
      <c r="D337" s="231" t="s">
        <v>161</v>
      </c>
      <c r="E337" s="232" t="s">
        <v>1</v>
      </c>
      <c r="F337" s="233" t="s">
        <v>613</v>
      </c>
      <c r="G337" s="230"/>
      <c r="H337" s="234">
        <v>2.3999999999999999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161</v>
      </c>
      <c r="AU337" s="240" t="s">
        <v>85</v>
      </c>
      <c r="AV337" s="12" t="s">
        <v>85</v>
      </c>
      <c r="AW337" s="12" t="s">
        <v>32</v>
      </c>
      <c r="AX337" s="12" t="s">
        <v>81</v>
      </c>
      <c r="AY337" s="240" t="s">
        <v>152</v>
      </c>
    </row>
    <row r="338" s="12" customFormat="1">
      <c r="B338" s="229"/>
      <c r="C338" s="230"/>
      <c r="D338" s="231" t="s">
        <v>161</v>
      </c>
      <c r="E338" s="230"/>
      <c r="F338" s="233" t="s">
        <v>614</v>
      </c>
      <c r="G338" s="230"/>
      <c r="H338" s="234">
        <v>2.6400000000000001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161</v>
      </c>
      <c r="AU338" s="240" t="s">
        <v>85</v>
      </c>
      <c r="AV338" s="12" t="s">
        <v>85</v>
      </c>
      <c r="AW338" s="12" t="s">
        <v>4</v>
      </c>
      <c r="AX338" s="12" t="s">
        <v>81</v>
      </c>
      <c r="AY338" s="240" t="s">
        <v>152</v>
      </c>
    </row>
    <row r="339" s="1" customFormat="1" ht="24" customHeight="1">
      <c r="B339" s="36"/>
      <c r="C339" s="241" t="s">
        <v>615</v>
      </c>
      <c r="D339" s="241" t="s">
        <v>210</v>
      </c>
      <c r="E339" s="242" t="s">
        <v>616</v>
      </c>
      <c r="F339" s="243" t="s">
        <v>617</v>
      </c>
      <c r="G339" s="244" t="s">
        <v>322</v>
      </c>
      <c r="H339" s="245">
        <v>3.0800000000000001</v>
      </c>
      <c r="I339" s="246"/>
      <c r="J339" s="247">
        <f>ROUND(I339*H339,2)</f>
        <v>0</v>
      </c>
      <c r="K339" s="243" t="s">
        <v>158</v>
      </c>
      <c r="L339" s="248"/>
      <c r="M339" s="249" t="s">
        <v>1</v>
      </c>
      <c r="N339" s="250" t="s">
        <v>41</v>
      </c>
      <c r="O339" s="84"/>
      <c r="P339" s="225">
        <f>O339*H339</f>
        <v>0</v>
      </c>
      <c r="Q339" s="225">
        <v>0.00040000000000000002</v>
      </c>
      <c r="R339" s="225">
        <f>Q339*H339</f>
        <v>0.001232</v>
      </c>
      <c r="S339" s="225">
        <v>0</v>
      </c>
      <c r="T339" s="226">
        <f>S339*H339</f>
        <v>0</v>
      </c>
      <c r="AR339" s="227" t="s">
        <v>217</v>
      </c>
      <c r="AT339" s="227" t="s">
        <v>210</v>
      </c>
      <c r="AU339" s="227" t="s">
        <v>85</v>
      </c>
      <c r="AY339" s="15" t="s">
        <v>152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5" t="s">
        <v>81</v>
      </c>
      <c r="BK339" s="228">
        <f>ROUND(I339*H339,2)</f>
        <v>0</v>
      </c>
      <c r="BL339" s="15" t="s">
        <v>554</v>
      </c>
      <c r="BM339" s="227" t="s">
        <v>618</v>
      </c>
    </row>
    <row r="340" s="12" customFormat="1">
      <c r="B340" s="229"/>
      <c r="C340" s="230"/>
      <c r="D340" s="231" t="s">
        <v>161</v>
      </c>
      <c r="E340" s="232" t="s">
        <v>1</v>
      </c>
      <c r="F340" s="233" t="s">
        <v>619</v>
      </c>
      <c r="G340" s="230"/>
      <c r="H340" s="234">
        <v>2.7999999999999998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161</v>
      </c>
      <c r="AU340" s="240" t="s">
        <v>85</v>
      </c>
      <c r="AV340" s="12" t="s">
        <v>85</v>
      </c>
      <c r="AW340" s="12" t="s">
        <v>32</v>
      </c>
      <c r="AX340" s="12" t="s">
        <v>81</v>
      </c>
      <c r="AY340" s="240" t="s">
        <v>152</v>
      </c>
    </row>
    <row r="341" s="12" customFormat="1">
      <c r="B341" s="229"/>
      <c r="C341" s="230"/>
      <c r="D341" s="231" t="s">
        <v>161</v>
      </c>
      <c r="E341" s="230"/>
      <c r="F341" s="233" t="s">
        <v>620</v>
      </c>
      <c r="G341" s="230"/>
      <c r="H341" s="234">
        <v>3.0800000000000001</v>
      </c>
      <c r="I341" s="235"/>
      <c r="J341" s="230"/>
      <c r="K341" s="230"/>
      <c r="L341" s="236"/>
      <c r="M341" s="237"/>
      <c r="N341" s="238"/>
      <c r="O341" s="238"/>
      <c r="P341" s="238"/>
      <c r="Q341" s="238"/>
      <c r="R341" s="238"/>
      <c r="S341" s="238"/>
      <c r="T341" s="239"/>
      <c r="AT341" s="240" t="s">
        <v>161</v>
      </c>
      <c r="AU341" s="240" t="s">
        <v>85</v>
      </c>
      <c r="AV341" s="12" t="s">
        <v>85</v>
      </c>
      <c r="AW341" s="12" t="s">
        <v>4</v>
      </c>
      <c r="AX341" s="12" t="s">
        <v>81</v>
      </c>
      <c r="AY341" s="240" t="s">
        <v>152</v>
      </c>
    </row>
    <row r="342" s="1" customFormat="1" ht="24" customHeight="1">
      <c r="B342" s="36"/>
      <c r="C342" s="241" t="s">
        <v>621</v>
      </c>
      <c r="D342" s="241" t="s">
        <v>210</v>
      </c>
      <c r="E342" s="242" t="s">
        <v>622</v>
      </c>
      <c r="F342" s="243" t="s">
        <v>623</v>
      </c>
      <c r="G342" s="244" t="s">
        <v>322</v>
      </c>
      <c r="H342" s="245">
        <v>2.6499999999999999</v>
      </c>
      <c r="I342" s="246"/>
      <c r="J342" s="247">
        <f>ROUND(I342*H342,2)</f>
        <v>0</v>
      </c>
      <c r="K342" s="243" t="s">
        <v>158</v>
      </c>
      <c r="L342" s="248"/>
      <c r="M342" s="249" t="s">
        <v>1</v>
      </c>
      <c r="N342" s="250" t="s">
        <v>41</v>
      </c>
      <c r="O342" s="84"/>
      <c r="P342" s="225">
        <f>O342*H342</f>
        <v>0</v>
      </c>
      <c r="Q342" s="225">
        <v>0.00157</v>
      </c>
      <c r="R342" s="225">
        <f>Q342*H342</f>
        <v>0.0041605000000000001</v>
      </c>
      <c r="S342" s="225">
        <v>0</v>
      </c>
      <c r="T342" s="226">
        <f>S342*H342</f>
        <v>0</v>
      </c>
      <c r="AR342" s="227" t="s">
        <v>217</v>
      </c>
      <c r="AT342" s="227" t="s">
        <v>210</v>
      </c>
      <c r="AU342" s="227" t="s">
        <v>85</v>
      </c>
      <c r="AY342" s="15" t="s">
        <v>152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5" t="s">
        <v>81</v>
      </c>
      <c r="BK342" s="228">
        <f>ROUND(I342*H342,2)</f>
        <v>0</v>
      </c>
      <c r="BL342" s="15" t="s">
        <v>554</v>
      </c>
      <c r="BM342" s="227" t="s">
        <v>624</v>
      </c>
    </row>
    <row r="343" s="1" customFormat="1" ht="48" customHeight="1">
      <c r="B343" s="36"/>
      <c r="C343" s="216" t="s">
        <v>625</v>
      </c>
      <c r="D343" s="216" t="s">
        <v>154</v>
      </c>
      <c r="E343" s="217" t="s">
        <v>626</v>
      </c>
      <c r="F343" s="218" t="s">
        <v>627</v>
      </c>
      <c r="G343" s="219" t="s">
        <v>213</v>
      </c>
      <c r="H343" s="220">
        <v>0.035999999999999997</v>
      </c>
      <c r="I343" s="221"/>
      <c r="J343" s="222">
        <f>ROUND(I343*H343,2)</f>
        <v>0</v>
      </c>
      <c r="K343" s="218" t="s">
        <v>158</v>
      </c>
      <c r="L343" s="41"/>
      <c r="M343" s="223" t="s">
        <v>1</v>
      </c>
      <c r="N343" s="224" t="s">
        <v>41</v>
      </c>
      <c r="O343" s="84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AR343" s="227" t="s">
        <v>554</v>
      </c>
      <c r="AT343" s="227" t="s">
        <v>154</v>
      </c>
      <c r="AU343" s="227" t="s">
        <v>85</v>
      </c>
      <c r="AY343" s="15" t="s">
        <v>152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5" t="s">
        <v>81</v>
      </c>
      <c r="BK343" s="228">
        <f>ROUND(I343*H343,2)</f>
        <v>0</v>
      </c>
      <c r="BL343" s="15" t="s">
        <v>554</v>
      </c>
      <c r="BM343" s="227" t="s">
        <v>628</v>
      </c>
    </row>
    <row r="344" s="11" customFormat="1" ht="22.8" customHeight="1">
      <c r="B344" s="200"/>
      <c r="C344" s="201"/>
      <c r="D344" s="202" t="s">
        <v>75</v>
      </c>
      <c r="E344" s="214" t="s">
        <v>629</v>
      </c>
      <c r="F344" s="214" t="s">
        <v>630</v>
      </c>
      <c r="G344" s="201"/>
      <c r="H344" s="201"/>
      <c r="I344" s="204"/>
      <c r="J344" s="215">
        <f>BK344</f>
        <v>0</v>
      </c>
      <c r="K344" s="201"/>
      <c r="L344" s="206"/>
      <c r="M344" s="207"/>
      <c r="N344" s="208"/>
      <c r="O344" s="208"/>
      <c r="P344" s="209">
        <f>SUM(P345:P350)</f>
        <v>0</v>
      </c>
      <c r="Q344" s="208"/>
      <c r="R344" s="209">
        <f>SUM(R345:R350)</f>
        <v>0.019286999999999999</v>
      </c>
      <c r="S344" s="208"/>
      <c r="T344" s="210">
        <f>SUM(T345:T350)</f>
        <v>0</v>
      </c>
      <c r="AR344" s="211" t="s">
        <v>85</v>
      </c>
      <c r="AT344" s="212" t="s">
        <v>75</v>
      </c>
      <c r="AU344" s="212" t="s">
        <v>81</v>
      </c>
      <c r="AY344" s="211" t="s">
        <v>152</v>
      </c>
      <c r="BK344" s="213">
        <f>SUM(BK345:BK350)</f>
        <v>0</v>
      </c>
    </row>
    <row r="345" s="1" customFormat="1" ht="24" customHeight="1">
      <c r="B345" s="36"/>
      <c r="C345" s="216" t="s">
        <v>631</v>
      </c>
      <c r="D345" s="216" t="s">
        <v>154</v>
      </c>
      <c r="E345" s="217" t="s">
        <v>632</v>
      </c>
      <c r="F345" s="218" t="s">
        <v>633</v>
      </c>
      <c r="G345" s="219" t="s">
        <v>357</v>
      </c>
      <c r="H345" s="220">
        <v>4</v>
      </c>
      <c r="I345" s="221"/>
      <c r="J345" s="222">
        <f>ROUND(I345*H345,2)</f>
        <v>0</v>
      </c>
      <c r="K345" s="218" t="s">
        <v>158</v>
      </c>
      <c r="L345" s="41"/>
      <c r="M345" s="223" t="s">
        <v>1</v>
      </c>
      <c r="N345" s="224" t="s">
        <v>41</v>
      </c>
      <c r="O345" s="84"/>
      <c r="P345" s="225">
        <f>O345*H345</f>
        <v>0</v>
      </c>
      <c r="Q345" s="225">
        <v>0.0013400000000000001</v>
      </c>
      <c r="R345" s="225">
        <f>Q345*H345</f>
        <v>0.0053600000000000002</v>
      </c>
      <c r="S345" s="225">
        <v>0</v>
      </c>
      <c r="T345" s="226">
        <f>S345*H345</f>
        <v>0</v>
      </c>
      <c r="AR345" s="227" t="s">
        <v>554</v>
      </c>
      <c r="AT345" s="227" t="s">
        <v>154</v>
      </c>
      <c r="AU345" s="227" t="s">
        <v>85</v>
      </c>
      <c r="AY345" s="15" t="s">
        <v>152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5" t="s">
        <v>81</v>
      </c>
      <c r="BK345" s="228">
        <f>ROUND(I345*H345,2)</f>
        <v>0</v>
      </c>
      <c r="BL345" s="15" t="s">
        <v>554</v>
      </c>
      <c r="BM345" s="227" t="s">
        <v>634</v>
      </c>
    </row>
    <row r="346" s="1" customFormat="1" ht="16.5" customHeight="1">
      <c r="B346" s="36"/>
      <c r="C346" s="216" t="s">
        <v>635</v>
      </c>
      <c r="D346" s="216" t="s">
        <v>154</v>
      </c>
      <c r="E346" s="217" t="s">
        <v>636</v>
      </c>
      <c r="F346" s="218" t="s">
        <v>637</v>
      </c>
      <c r="G346" s="219" t="s">
        <v>322</v>
      </c>
      <c r="H346" s="220">
        <v>2.3999999999999999</v>
      </c>
      <c r="I346" s="221"/>
      <c r="J346" s="222">
        <f>ROUND(I346*H346,2)</f>
        <v>0</v>
      </c>
      <c r="K346" s="218" t="s">
        <v>158</v>
      </c>
      <c r="L346" s="41"/>
      <c r="M346" s="223" t="s">
        <v>1</v>
      </c>
      <c r="N346" s="224" t="s">
        <v>41</v>
      </c>
      <c r="O346" s="84"/>
      <c r="P346" s="225">
        <f>O346*H346</f>
        <v>0</v>
      </c>
      <c r="Q346" s="225">
        <v>0.00175</v>
      </c>
      <c r="R346" s="225">
        <f>Q346*H346</f>
        <v>0.0041999999999999997</v>
      </c>
      <c r="S346" s="225">
        <v>0</v>
      </c>
      <c r="T346" s="226">
        <f>S346*H346</f>
        <v>0</v>
      </c>
      <c r="AR346" s="227" t="s">
        <v>554</v>
      </c>
      <c r="AT346" s="227" t="s">
        <v>154</v>
      </c>
      <c r="AU346" s="227" t="s">
        <v>85</v>
      </c>
      <c r="AY346" s="15" t="s">
        <v>152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5" t="s">
        <v>81</v>
      </c>
      <c r="BK346" s="228">
        <f>ROUND(I346*H346,2)</f>
        <v>0</v>
      </c>
      <c r="BL346" s="15" t="s">
        <v>554</v>
      </c>
      <c r="BM346" s="227" t="s">
        <v>638</v>
      </c>
    </row>
    <row r="347" s="12" customFormat="1">
      <c r="B347" s="229"/>
      <c r="C347" s="230"/>
      <c r="D347" s="231" t="s">
        <v>161</v>
      </c>
      <c r="E347" s="232" t="s">
        <v>1</v>
      </c>
      <c r="F347" s="233" t="s">
        <v>639</v>
      </c>
      <c r="G347" s="230"/>
      <c r="H347" s="234">
        <v>2.3999999999999999</v>
      </c>
      <c r="I347" s="235"/>
      <c r="J347" s="230"/>
      <c r="K347" s="230"/>
      <c r="L347" s="236"/>
      <c r="M347" s="237"/>
      <c r="N347" s="238"/>
      <c r="O347" s="238"/>
      <c r="P347" s="238"/>
      <c r="Q347" s="238"/>
      <c r="R347" s="238"/>
      <c r="S347" s="238"/>
      <c r="T347" s="239"/>
      <c r="AT347" s="240" t="s">
        <v>161</v>
      </c>
      <c r="AU347" s="240" t="s">
        <v>85</v>
      </c>
      <c r="AV347" s="12" t="s">
        <v>85</v>
      </c>
      <c r="AW347" s="12" t="s">
        <v>32</v>
      </c>
      <c r="AX347" s="12" t="s">
        <v>81</v>
      </c>
      <c r="AY347" s="240" t="s">
        <v>152</v>
      </c>
    </row>
    <row r="348" s="1" customFormat="1" ht="16.5" customHeight="1">
      <c r="B348" s="36"/>
      <c r="C348" s="216" t="s">
        <v>640</v>
      </c>
      <c r="D348" s="216" t="s">
        <v>154</v>
      </c>
      <c r="E348" s="217" t="s">
        <v>641</v>
      </c>
      <c r="F348" s="218" t="s">
        <v>642</v>
      </c>
      <c r="G348" s="219" t="s">
        <v>322</v>
      </c>
      <c r="H348" s="220">
        <v>3.5499999999999998</v>
      </c>
      <c r="I348" s="221"/>
      <c r="J348" s="222">
        <f>ROUND(I348*H348,2)</f>
        <v>0</v>
      </c>
      <c r="K348" s="218" t="s">
        <v>158</v>
      </c>
      <c r="L348" s="41"/>
      <c r="M348" s="223" t="s">
        <v>1</v>
      </c>
      <c r="N348" s="224" t="s">
        <v>41</v>
      </c>
      <c r="O348" s="84"/>
      <c r="P348" s="225">
        <f>O348*H348</f>
        <v>0</v>
      </c>
      <c r="Q348" s="225">
        <v>0.0027399999999999998</v>
      </c>
      <c r="R348" s="225">
        <f>Q348*H348</f>
        <v>0.0097269999999999995</v>
      </c>
      <c r="S348" s="225">
        <v>0</v>
      </c>
      <c r="T348" s="226">
        <f>S348*H348</f>
        <v>0</v>
      </c>
      <c r="AR348" s="227" t="s">
        <v>554</v>
      </c>
      <c r="AT348" s="227" t="s">
        <v>154</v>
      </c>
      <c r="AU348" s="227" t="s">
        <v>85</v>
      </c>
      <c r="AY348" s="15" t="s">
        <v>152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5" t="s">
        <v>81</v>
      </c>
      <c r="BK348" s="228">
        <f>ROUND(I348*H348,2)</f>
        <v>0</v>
      </c>
      <c r="BL348" s="15" t="s">
        <v>554</v>
      </c>
      <c r="BM348" s="227" t="s">
        <v>643</v>
      </c>
    </row>
    <row r="349" s="12" customFormat="1">
      <c r="B349" s="229"/>
      <c r="C349" s="230"/>
      <c r="D349" s="231" t="s">
        <v>161</v>
      </c>
      <c r="E349" s="232" t="s">
        <v>1</v>
      </c>
      <c r="F349" s="233" t="s">
        <v>644</v>
      </c>
      <c r="G349" s="230"/>
      <c r="H349" s="234">
        <v>3.5499999999999998</v>
      </c>
      <c r="I349" s="235"/>
      <c r="J349" s="230"/>
      <c r="K349" s="230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161</v>
      </c>
      <c r="AU349" s="240" t="s">
        <v>85</v>
      </c>
      <c r="AV349" s="12" t="s">
        <v>85</v>
      </c>
      <c r="AW349" s="12" t="s">
        <v>32</v>
      </c>
      <c r="AX349" s="12" t="s">
        <v>81</v>
      </c>
      <c r="AY349" s="240" t="s">
        <v>152</v>
      </c>
    </row>
    <row r="350" s="1" customFormat="1" ht="36" customHeight="1">
      <c r="B350" s="36"/>
      <c r="C350" s="216" t="s">
        <v>645</v>
      </c>
      <c r="D350" s="216" t="s">
        <v>154</v>
      </c>
      <c r="E350" s="217" t="s">
        <v>646</v>
      </c>
      <c r="F350" s="218" t="s">
        <v>647</v>
      </c>
      <c r="G350" s="219" t="s">
        <v>213</v>
      </c>
      <c r="H350" s="220">
        <v>0.035999999999999997</v>
      </c>
      <c r="I350" s="221"/>
      <c r="J350" s="222">
        <f>ROUND(I350*H350,2)</f>
        <v>0</v>
      </c>
      <c r="K350" s="218" t="s">
        <v>158</v>
      </c>
      <c r="L350" s="41"/>
      <c r="M350" s="223" t="s">
        <v>1</v>
      </c>
      <c r="N350" s="224" t="s">
        <v>41</v>
      </c>
      <c r="O350" s="84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AR350" s="227" t="s">
        <v>554</v>
      </c>
      <c r="AT350" s="227" t="s">
        <v>154</v>
      </c>
      <c r="AU350" s="227" t="s">
        <v>85</v>
      </c>
      <c r="AY350" s="15" t="s">
        <v>152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15" t="s">
        <v>81</v>
      </c>
      <c r="BK350" s="228">
        <f>ROUND(I350*H350,2)</f>
        <v>0</v>
      </c>
      <c r="BL350" s="15" t="s">
        <v>554</v>
      </c>
      <c r="BM350" s="227" t="s">
        <v>648</v>
      </c>
    </row>
    <row r="351" s="11" customFormat="1" ht="22.8" customHeight="1">
      <c r="B351" s="200"/>
      <c r="C351" s="201"/>
      <c r="D351" s="202" t="s">
        <v>75</v>
      </c>
      <c r="E351" s="214" t="s">
        <v>649</v>
      </c>
      <c r="F351" s="214" t="s">
        <v>650</v>
      </c>
      <c r="G351" s="201"/>
      <c r="H351" s="201"/>
      <c r="I351" s="204"/>
      <c r="J351" s="215">
        <f>BK351</f>
        <v>0</v>
      </c>
      <c r="K351" s="201"/>
      <c r="L351" s="206"/>
      <c r="M351" s="207"/>
      <c r="N351" s="208"/>
      <c r="O351" s="208"/>
      <c r="P351" s="209">
        <f>SUM(P352:P355)</f>
        <v>0</v>
      </c>
      <c r="Q351" s="208"/>
      <c r="R351" s="209">
        <f>SUM(R352:R355)</f>
        <v>0.019998000000000002</v>
      </c>
      <c r="S351" s="208"/>
      <c r="T351" s="210">
        <f>SUM(T352:T355)</f>
        <v>0.025654</v>
      </c>
      <c r="AR351" s="211" t="s">
        <v>85</v>
      </c>
      <c r="AT351" s="212" t="s">
        <v>75</v>
      </c>
      <c r="AU351" s="212" t="s">
        <v>81</v>
      </c>
      <c r="AY351" s="211" t="s">
        <v>152</v>
      </c>
      <c r="BK351" s="213">
        <f>SUM(BK352:BK355)</f>
        <v>0</v>
      </c>
    </row>
    <row r="352" s="1" customFormat="1" ht="16.5" customHeight="1">
      <c r="B352" s="36"/>
      <c r="C352" s="216" t="s">
        <v>651</v>
      </c>
      <c r="D352" s="216" t="s">
        <v>154</v>
      </c>
      <c r="E352" s="217" t="s">
        <v>652</v>
      </c>
      <c r="F352" s="218" t="s">
        <v>653</v>
      </c>
      <c r="G352" s="219" t="s">
        <v>322</v>
      </c>
      <c r="H352" s="220">
        <v>10.1</v>
      </c>
      <c r="I352" s="221"/>
      <c r="J352" s="222">
        <f>ROUND(I352*H352,2)</f>
        <v>0</v>
      </c>
      <c r="K352" s="218" t="s">
        <v>158</v>
      </c>
      <c r="L352" s="41"/>
      <c r="M352" s="223" t="s">
        <v>1</v>
      </c>
      <c r="N352" s="224" t="s">
        <v>41</v>
      </c>
      <c r="O352" s="84"/>
      <c r="P352" s="225">
        <f>O352*H352</f>
        <v>0</v>
      </c>
      <c r="Q352" s="225">
        <v>4.0000000000000003E-05</v>
      </c>
      <c r="R352" s="225">
        <f>Q352*H352</f>
        <v>0.00040400000000000001</v>
      </c>
      <c r="S352" s="225">
        <v>0.0025400000000000002</v>
      </c>
      <c r="T352" s="226">
        <f>S352*H352</f>
        <v>0.025654</v>
      </c>
      <c r="AR352" s="227" t="s">
        <v>554</v>
      </c>
      <c r="AT352" s="227" t="s">
        <v>154</v>
      </c>
      <c r="AU352" s="227" t="s">
        <v>85</v>
      </c>
      <c r="AY352" s="15" t="s">
        <v>152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5" t="s">
        <v>81</v>
      </c>
      <c r="BK352" s="228">
        <f>ROUND(I352*H352,2)</f>
        <v>0</v>
      </c>
      <c r="BL352" s="15" t="s">
        <v>554</v>
      </c>
      <c r="BM352" s="227" t="s">
        <v>654</v>
      </c>
    </row>
    <row r="353" s="12" customFormat="1">
      <c r="B353" s="229"/>
      <c r="C353" s="230"/>
      <c r="D353" s="231" t="s">
        <v>161</v>
      </c>
      <c r="E353" s="232" t="s">
        <v>1</v>
      </c>
      <c r="F353" s="233" t="s">
        <v>655</v>
      </c>
      <c r="G353" s="230"/>
      <c r="H353" s="234">
        <v>10.1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AT353" s="240" t="s">
        <v>161</v>
      </c>
      <c r="AU353" s="240" t="s">
        <v>85</v>
      </c>
      <c r="AV353" s="12" t="s">
        <v>85</v>
      </c>
      <c r="AW353" s="12" t="s">
        <v>32</v>
      </c>
      <c r="AX353" s="12" t="s">
        <v>81</v>
      </c>
      <c r="AY353" s="240" t="s">
        <v>152</v>
      </c>
    </row>
    <row r="354" s="1" customFormat="1" ht="24" customHeight="1">
      <c r="B354" s="36"/>
      <c r="C354" s="216" t="s">
        <v>656</v>
      </c>
      <c r="D354" s="216" t="s">
        <v>154</v>
      </c>
      <c r="E354" s="217" t="s">
        <v>657</v>
      </c>
      <c r="F354" s="218" t="s">
        <v>658</v>
      </c>
      <c r="G354" s="219" t="s">
        <v>322</v>
      </c>
      <c r="H354" s="220">
        <v>10.1</v>
      </c>
      <c r="I354" s="221"/>
      <c r="J354" s="222">
        <f>ROUND(I354*H354,2)</f>
        <v>0</v>
      </c>
      <c r="K354" s="218" t="s">
        <v>158</v>
      </c>
      <c r="L354" s="41"/>
      <c r="M354" s="223" t="s">
        <v>1</v>
      </c>
      <c r="N354" s="224" t="s">
        <v>41</v>
      </c>
      <c r="O354" s="84"/>
      <c r="P354" s="225">
        <f>O354*H354</f>
        <v>0</v>
      </c>
      <c r="Q354" s="225">
        <v>0.0019400000000000001</v>
      </c>
      <c r="R354" s="225">
        <f>Q354*H354</f>
        <v>0.019594</v>
      </c>
      <c r="S354" s="225">
        <v>0</v>
      </c>
      <c r="T354" s="226">
        <f>S354*H354</f>
        <v>0</v>
      </c>
      <c r="AR354" s="227" t="s">
        <v>554</v>
      </c>
      <c r="AT354" s="227" t="s">
        <v>154</v>
      </c>
      <c r="AU354" s="227" t="s">
        <v>85</v>
      </c>
      <c r="AY354" s="15" t="s">
        <v>152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5" t="s">
        <v>81</v>
      </c>
      <c r="BK354" s="228">
        <f>ROUND(I354*H354,2)</f>
        <v>0</v>
      </c>
      <c r="BL354" s="15" t="s">
        <v>554</v>
      </c>
      <c r="BM354" s="227" t="s">
        <v>659</v>
      </c>
    </row>
    <row r="355" s="1" customFormat="1" ht="48" customHeight="1">
      <c r="B355" s="36"/>
      <c r="C355" s="216" t="s">
        <v>660</v>
      </c>
      <c r="D355" s="216" t="s">
        <v>154</v>
      </c>
      <c r="E355" s="217" t="s">
        <v>661</v>
      </c>
      <c r="F355" s="218" t="s">
        <v>662</v>
      </c>
      <c r="G355" s="219" t="s">
        <v>213</v>
      </c>
      <c r="H355" s="220">
        <v>0.02</v>
      </c>
      <c r="I355" s="221"/>
      <c r="J355" s="222">
        <f>ROUND(I355*H355,2)</f>
        <v>0</v>
      </c>
      <c r="K355" s="218" t="s">
        <v>158</v>
      </c>
      <c r="L355" s="41"/>
      <c r="M355" s="223" t="s">
        <v>1</v>
      </c>
      <c r="N355" s="224" t="s">
        <v>41</v>
      </c>
      <c r="O355" s="84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AR355" s="227" t="s">
        <v>554</v>
      </c>
      <c r="AT355" s="227" t="s">
        <v>154</v>
      </c>
      <c r="AU355" s="227" t="s">
        <v>85</v>
      </c>
      <c r="AY355" s="15" t="s">
        <v>152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5" t="s">
        <v>81</v>
      </c>
      <c r="BK355" s="228">
        <f>ROUND(I355*H355,2)</f>
        <v>0</v>
      </c>
      <c r="BL355" s="15" t="s">
        <v>554</v>
      </c>
      <c r="BM355" s="227" t="s">
        <v>663</v>
      </c>
    </row>
    <row r="356" s="11" customFormat="1" ht="22.8" customHeight="1">
      <c r="B356" s="200"/>
      <c r="C356" s="201"/>
      <c r="D356" s="202" t="s">
        <v>75</v>
      </c>
      <c r="E356" s="214" t="s">
        <v>664</v>
      </c>
      <c r="F356" s="214" t="s">
        <v>665</v>
      </c>
      <c r="G356" s="201"/>
      <c r="H356" s="201"/>
      <c r="I356" s="204"/>
      <c r="J356" s="215">
        <f>BK356</f>
        <v>0</v>
      </c>
      <c r="K356" s="201"/>
      <c r="L356" s="206"/>
      <c r="M356" s="207"/>
      <c r="N356" s="208"/>
      <c r="O356" s="208"/>
      <c r="P356" s="209">
        <f>SUM(P357:P360)</f>
        <v>0</v>
      </c>
      <c r="Q356" s="208"/>
      <c r="R356" s="209">
        <f>SUM(R357:R360)</f>
        <v>0</v>
      </c>
      <c r="S356" s="208"/>
      <c r="T356" s="210">
        <f>SUM(T357:T360)</f>
        <v>0.068544000000000008</v>
      </c>
      <c r="AR356" s="211" t="s">
        <v>85</v>
      </c>
      <c r="AT356" s="212" t="s">
        <v>75</v>
      </c>
      <c r="AU356" s="212" t="s">
        <v>81</v>
      </c>
      <c r="AY356" s="211" t="s">
        <v>152</v>
      </c>
      <c r="BK356" s="213">
        <f>SUM(BK357:BK360)</f>
        <v>0</v>
      </c>
    </row>
    <row r="357" s="1" customFormat="1" ht="16.5" customHeight="1">
      <c r="B357" s="36"/>
      <c r="C357" s="216" t="s">
        <v>666</v>
      </c>
      <c r="D357" s="216" t="s">
        <v>154</v>
      </c>
      <c r="E357" s="217" t="s">
        <v>667</v>
      </c>
      <c r="F357" s="218" t="s">
        <v>668</v>
      </c>
      <c r="G357" s="219" t="s">
        <v>157</v>
      </c>
      <c r="H357" s="220">
        <v>2.8799999999999999</v>
      </c>
      <c r="I357" s="221"/>
      <c r="J357" s="222">
        <f>ROUND(I357*H357,2)</f>
        <v>0</v>
      </c>
      <c r="K357" s="218" t="s">
        <v>158</v>
      </c>
      <c r="L357" s="41"/>
      <c r="M357" s="223" t="s">
        <v>1</v>
      </c>
      <c r="N357" s="224" t="s">
        <v>41</v>
      </c>
      <c r="O357" s="84"/>
      <c r="P357" s="225">
        <f>O357*H357</f>
        <v>0</v>
      </c>
      <c r="Q357" s="225">
        <v>0</v>
      </c>
      <c r="R357" s="225">
        <f>Q357*H357</f>
        <v>0</v>
      </c>
      <c r="S357" s="225">
        <v>0.023800000000000002</v>
      </c>
      <c r="T357" s="226">
        <f>S357*H357</f>
        <v>0.068544000000000008</v>
      </c>
      <c r="AR357" s="227" t="s">
        <v>554</v>
      </c>
      <c r="AT357" s="227" t="s">
        <v>154</v>
      </c>
      <c r="AU357" s="227" t="s">
        <v>85</v>
      </c>
      <c r="AY357" s="15" t="s">
        <v>152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5" t="s">
        <v>81</v>
      </c>
      <c r="BK357" s="228">
        <f>ROUND(I357*H357,2)</f>
        <v>0</v>
      </c>
      <c r="BL357" s="15" t="s">
        <v>554</v>
      </c>
      <c r="BM357" s="227" t="s">
        <v>669</v>
      </c>
    </row>
    <row r="358" s="12" customFormat="1">
      <c r="B358" s="229"/>
      <c r="C358" s="230"/>
      <c r="D358" s="231" t="s">
        <v>161</v>
      </c>
      <c r="E358" s="232" t="s">
        <v>1</v>
      </c>
      <c r="F358" s="233" t="s">
        <v>670</v>
      </c>
      <c r="G358" s="230"/>
      <c r="H358" s="234">
        <v>2.8799999999999999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161</v>
      </c>
      <c r="AU358" s="240" t="s">
        <v>85</v>
      </c>
      <c r="AV358" s="12" t="s">
        <v>85</v>
      </c>
      <c r="AW358" s="12" t="s">
        <v>32</v>
      </c>
      <c r="AX358" s="12" t="s">
        <v>81</v>
      </c>
      <c r="AY358" s="240" t="s">
        <v>152</v>
      </c>
    </row>
    <row r="359" s="1" customFormat="1" ht="24" customHeight="1">
      <c r="B359" s="36"/>
      <c r="C359" s="216" t="s">
        <v>671</v>
      </c>
      <c r="D359" s="216" t="s">
        <v>154</v>
      </c>
      <c r="E359" s="217" t="s">
        <v>672</v>
      </c>
      <c r="F359" s="218" t="s">
        <v>673</v>
      </c>
      <c r="G359" s="219" t="s">
        <v>157</v>
      </c>
      <c r="H359" s="220">
        <v>25.920000000000002</v>
      </c>
      <c r="I359" s="221"/>
      <c r="J359" s="222">
        <f>ROUND(I359*H359,2)</f>
        <v>0</v>
      </c>
      <c r="K359" s="218" t="s">
        <v>158</v>
      </c>
      <c r="L359" s="41"/>
      <c r="M359" s="223" t="s">
        <v>1</v>
      </c>
      <c r="N359" s="224" t="s">
        <v>41</v>
      </c>
      <c r="O359" s="84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AR359" s="227" t="s">
        <v>554</v>
      </c>
      <c r="AT359" s="227" t="s">
        <v>154</v>
      </c>
      <c r="AU359" s="227" t="s">
        <v>85</v>
      </c>
      <c r="AY359" s="15" t="s">
        <v>152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5" t="s">
        <v>81</v>
      </c>
      <c r="BK359" s="228">
        <f>ROUND(I359*H359,2)</f>
        <v>0</v>
      </c>
      <c r="BL359" s="15" t="s">
        <v>554</v>
      </c>
      <c r="BM359" s="227" t="s">
        <v>674</v>
      </c>
    </row>
    <row r="360" s="12" customFormat="1">
      <c r="B360" s="229"/>
      <c r="C360" s="230"/>
      <c r="D360" s="231" t="s">
        <v>161</v>
      </c>
      <c r="E360" s="232" t="s">
        <v>1</v>
      </c>
      <c r="F360" s="233" t="s">
        <v>675</v>
      </c>
      <c r="G360" s="230"/>
      <c r="H360" s="234">
        <v>25.920000000000002</v>
      </c>
      <c r="I360" s="235"/>
      <c r="J360" s="230"/>
      <c r="K360" s="230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161</v>
      </c>
      <c r="AU360" s="240" t="s">
        <v>85</v>
      </c>
      <c r="AV360" s="12" t="s">
        <v>85</v>
      </c>
      <c r="AW360" s="12" t="s">
        <v>32</v>
      </c>
      <c r="AX360" s="12" t="s">
        <v>81</v>
      </c>
      <c r="AY360" s="240" t="s">
        <v>152</v>
      </c>
    </row>
    <row r="361" s="11" customFormat="1" ht="22.8" customHeight="1">
      <c r="B361" s="200"/>
      <c r="C361" s="201"/>
      <c r="D361" s="202" t="s">
        <v>75</v>
      </c>
      <c r="E361" s="214" t="s">
        <v>676</v>
      </c>
      <c r="F361" s="214" t="s">
        <v>677</v>
      </c>
      <c r="G361" s="201"/>
      <c r="H361" s="201"/>
      <c r="I361" s="204"/>
      <c r="J361" s="215">
        <f>BK361</f>
        <v>0</v>
      </c>
      <c r="K361" s="201"/>
      <c r="L361" s="206"/>
      <c r="M361" s="207"/>
      <c r="N361" s="208"/>
      <c r="O361" s="208"/>
      <c r="P361" s="209">
        <f>SUM(P362:P367)</f>
        <v>0</v>
      </c>
      <c r="Q361" s="208"/>
      <c r="R361" s="209">
        <f>SUM(R362:R367)</f>
        <v>0.011322499999999999</v>
      </c>
      <c r="S361" s="208"/>
      <c r="T361" s="210">
        <f>SUM(T362:T367)</f>
        <v>0</v>
      </c>
      <c r="AR361" s="211" t="s">
        <v>85</v>
      </c>
      <c r="AT361" s="212" t="s">
        <v>75</v>
      </c>
      <c r="AU361" s="212" t="s">
        <v>81</v>
      </c>
      <c r="AY361" s="211" t="s">
        <v>152</v>
      </c>
      <c r="BK361" s="213">
        <f>SUM(BK362:BK367)</f>
        <v>0</v>
      </c>
    </row>
    <row r="362" s="1" customFormat="1" ht="24" customHeight="1">
      <c r="B362" s="36"/>
      <c r="C362" s="216" t="s">
        <v>678</v>
      </c>
      <c r="D362" s="216" t="s">
        <v>154</v>
      </c>
      <c r="E362" s="217" t="s">
        <v>679</v>
      </c>
      <c r="F362" s="218" t="s">
        <v>680</v>
      </c>
      <c r="G362" s="219" t="s">
        <v>357</v>
      </c>
      <c r="H362" s="220">
        <v>1</v>
      </c>
      <c r="I362" s="221"/>
      <c r="J362" s="222">
        <f>ROUND(I362*H362,2)</f>
        <v>0</v>
      </c>
      <c r="K362" s="218" t="s">
        <v>158</v>
      </c>
      <c r="L362" s="41"/>
      <c r="M362" s="223" t="s">
        <v>1</v>
      </c>
      <c r="N362" s="224" t="s">
        <v>41</v>
      </c>
      <c r="O362" s="84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AR362" s="227" t="s">
        <v>554</v>
      </c>
      <c r="AT362" s="227" t="s">
        <v>154</v>
      </c>
      <c r="AU362" s="227" t="s">
        <v>85</v>
      </c>
      <c r="AY362" s="15" t="s">
        <v>152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5" t="s">
        <v>81</v>
      </c>
      <c r="BK362" s="228">
        <f>ROUND(I362*H362,2)</f>
        <v>0</v>
      </c>
      <c r="BL362" s="15" t="s">
        <v>554</v>
      </c>
      <c r="BM362" s="227" t="s">
        <v>681</v>
      </c>
    </row>
    <row r="363" s="1" customFormat="1" ht="24" customHeight="1">
      <c r="B363" s="36"/>
      <c r="C363" s="216" t="s">
        <v>682</v>
      </c>
      <c r="D363" s="216" t="s">
        <v>154</v>
      </c>
      <c r="E363" s="217" t="s">
        <v>683</v>
      </c>
      <c r="F363" s="218" t="s">
        <v>684</v>
      </c>
      <c r="G363" s="219" t="s">
        <v>322</v>
      </c>
      <c r="H363" s="220">
        <v>2.6499999999999999</v>
      </c>
      <c r="I363" s="221"/>
      <c r="J363" s="222">
        <f>ROUND(I363*H363,2)</f>
        <v>0</v>
      </c>
      <c r="K363" s="218" t="s">
        <v>158</v>
      </c>
      <c r="L363" s="41"/>
      <c r="M363" s="223" t="s">
        <v>1</v>
      </c>
      <c r="N363" s="224" t="s">
        <v>41</v>
      </c>
      <c r="O363" s="84"/>
      <c r="P363" s="225">
        <f>O363*H363</f>
        <v>0</v>
      </c>
      <c r="Q363" s="225">
        <v>0.0020100000000000001</v>
      </c>
      <c r="R363" s="225">
        <f>Q363*H363</f>
        <v>0.0053264999999999996</v>
      </c>
      <c r="S363" s="225">
        <v>0</v>
      </c>
      <c r="T363" s="226">
        <f>S363*H363</f>
        <v>0</v>
      </c>
      <c r="AR363" s="227" t="s">
        <v>554</v>
      </c>
      <c r="AT363" s="227" t="s">
        <v>154</v>
      </c>
      <c r="AU363" s="227" t="s">
        <v>85</v>
      </c>
      <c r="AY363" s="15" t="s">
        <v>152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5" t="s">
        <v>81</v>
      </c>
      <c r="BK363" s="228">
        <f>ROUND(I363*H363,2)</f>
        <v>0</v>
      </c>
      <c r="BL363" s="15" t="s">
        <v>554</v>
      </c>
      <c r="BM363" s="227" t="s">
        <v>685</v>
      </c>
    </row>
    <row r="364" s="1" customFormat="1" ht="36" customHeight="1">
      <c r="B364" s="36"/>
      <c r="C364" s="216" t="s">
        <v>686</v>
      </c>
      <c r="D364" s="216" t="s">
        <v>154</v>
      </c>
      <c r="E364" s="217" t="s">
        <v>687</v>
      </c>
      <c r="F364" s="218" t="s">
        <v>688</v>
      </c>
      <c r="G364" s="219" t="s">
        <v>357</v>
      </c>
      <c r="H364" s="220">
        <v>1</v>
      </c>
      <c r="I364" s="221"/>
      <c r="J364" s="222">
        <f>ROUND(I364*H364,2)</f>
        <v>0</v>
      </c>
      <c r="K364" s="218" t="s">
        <v>158</v>
      </c>
      <c r="L364" s="41"/>
      <c r="M364" s="223" t="s">
        <v>1</v>
      </c>
      <c r="N364" s="224" t="s">
        <v>41</v>
      </c>
      <c r="O364" s="84"/>
      <c r="P364" s="225">
        <f>O364*H364</f>
        <v>0</v>
      </c>
      <c r="Q364" s="225">
        <v>0.00296</v>
      </c>
      <c r="R364" s="225">
        <f>Q364*H364</f>
        <v>0.00296</v>
      </c>
      <c r="S364" s="225">
        <v>0</v>
      </c>
      <c r="T364" s="226">
        <f>S364*H364</f>
        <v>0</v>
      </c>
      <c r="AR364" s="227" t="s">
        <v>554</v>
      </c>
      <c r="AT364" s="227" t="s">
        <v>154</v>
      </c>
      <c r="AU364" s="227" t="s">
        <v>85</v>
      </c>
      <c r="AY364" s="15" t="s">
        <v>152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5" t="s">
        <v>81</v>
      </c>
      <c r="BK364" s="228">
        <f>ROUND(I364*H364,2)</f>
        <v>0</v>
      </c>
      <c r="BL364" s="15" t="s">
        <v>554</v>
      </c>
      <c r="BM364" s="227" t="s">
        <v>689</v>
      </c>
    </row>
    <row r="365" s="1" customFormat="1" ht="24" customHeight="1">
      <c r="B365" s="36"/>
      <c r="C365" s="216" t="s">
        <v>690</v>
      </c>
      <c r="D365" s="216" t="s">
        <v>154</v>
      </c>
      <c r="E365" s="217" t="s">
        <v>691</v>
      </c>
      <c r="F365" s="218" t="s">
        <v>692</v>
      </c>
      <c r="G365" s="219" t="s">
        <v>322</v>
      </c>
      <c r="H365" s="220">
        <v>1.2</v>
      </c>
      <c r="I365" s="221"/>
      <c r="J365" s="222">
        <f>ROUND(I365*H365,2)</f>
        <v>0</v>
      </c>
      <c r="K365" s="218" t="s">
        <v>158</v>
      </c>
      <c r="L365" s="41"/>
      <c r="M365" s="223" t="s">
        <v>1</v>
      </c>
      <c r="N365" s="224" t="s">
        <v>41</v>
      </c>
      <c r="O365" s="84"/>
      <c r="P365" s="225">
        <f>O365*H365</f>
        <v>0</v>
      </c>
      <c r="Q365" s="225">
        <v>0.0025300000000000001</v>
      </c>
      <c r="R365" s="225">
        <f>Q365*H365</f>
        <v>0.0030360000000000001</v>
      </c>
      <c r="S365" s="225">
        <v>0</v>
      </c>
      <c r="T365" s="226">
        <f>S365*H365</f>
        <v>0</v>
      </c>
      <c r="AR365" s="227" t="s">
        <v>554</v>
      </c>
      <c r="AT365" s="227" t="s">
        <v>154</v>
      </c>
      <c r="AU365" s="227" t="s">
        <v>85</v>
      </c>
      <c r="AY365" s="15" t="s">
        <v>152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5" t="s">
        <v>81</v>
      </c>
      <c r="BK365" s="228">
        <f>ROUND(I365*H365,2)</f>
        <v>0</v>
      </c>
      <c r="BL365" s="15" t="s">
        <v>554</v>
      </c>
      <c r="BM365" s="227" t="s">
        <v>693</v>
      </c>
    </row>
    <row r="366" s="1" customFormat="1" ht="48" customHeight="1">
      <c r="B366" s="36"/>
      <c r="C366" s="216" t="s">
        <v>694</v>
      </c>
      <c r="D366" s="216" t="s">
        <v>154</v>
      </c>
      <c r="E366" s="217" t="s">
        <v>695</v>
      </c>
      <c r="F366" s="218" t="s">
        <v>696</v>
      </c>
      <c r="G366" s="219" t="s">
        <v>213</v>
      </c>
      <c r="H366" s="220">
        <v>0.010999999999999999</v>
      </c>
      <c r="I366" s="221"/>
      <c r="J366" s="222">
        <f>ROUND(I366*H366,2)</f>
        <v>0</v>
      </c>
      <c r="K366" s="218" t="s">
        <v>158</v>
      </c>
      <c r="L366" s="41"/>
      <c r="M366" s="223" t="s">
        <v>1</v>
      </c>
      <c r="N366" s="224" t="s">
        <v>41</v>
      </c>
      <c r="O366" s="84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AR366" s="227" t="s">
        <v>554</v>
      </c>
      <c r="AT366" s="227" t="s">
        <v>154</v>
      </c>
      <c r="AU366" s="227" t="s">
        <v>85</v>
      </c>
      <c r="AY366" s="15" t="s">
        <v>152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5" t="s">
        <v>81</v>
      </c>
      <c r="BK366" s="228">
        <f>ROUND(I366*H366,2)</f>
        <v>0</v>
      </c>
      <c r="BL366" s="15" t="s">
        <v>554</v>
      </c>
      <c r="BM366" s="227" t="s">
        <v>697</v>
      </c>
    </row>
    <row r="367" s="1" customFormat="1" ht="16.5" customHeight="1">
      <c r="B367" s="36"/>
      <c r="C367" s="216" t="s">
        <v>698</v>
      </c>
      <c r="D367" s="216" t="s">
        <v>154</v>
      </c>
      <c r="E367" s="217" t="s">
        <v>699</v>
      </c>
      <c r="F367" s="218" t="s">
        <v>700</v>
      </c>
      <c r="G367" s="219" t="s">
        <v>322</v>
      </c>
      <c r="H367" s="220">
        <v>3</v>
      </c>
      <c r="I367" s="221"/>
      <c r="J367" s="222">
        <f>ROUND(I367*H367,2)</f>
        <v>0</v>
      </c>
      <c r="K367" s="218" t="s">
        <v>1</v>
      </c>
      <c r="L367" s="41"/>
      <c r="M367" s="223" t="s">
        <v>1</v>
      </c>
      <c r="N367" s="224" t="s">
        <v>41</v>
      </c>
      <c r="O367" s="84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AR367" s="227" t="s">
        <v>554</v>
      </c>
      <c r="AT367" s="227" t="s">
        <v>154</v>
      </c>
      <c r="AU367" s="227" t="s">
        <v>85</v>
      </c>
      <c r="AY367" s="15" t="s">
        <v>152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5" t="s">
        <v>81</v>
      </c>
      <c r="BK367" s="228">
        <f>ROUND(I367*H367,2)</f>
        <v>0</v>
      </c>
      <c r="BL367" s="15" t="s">
        <v>554</v>
      </c>
      <c r="BM367" s="227" t="s">
        <v>701</v>
      </c>
    </row>
    <row r="368" s="11" customFormat="1" ht="22.8" customHeight="1">
      <c r="B368" s="200"/>
      <c r="C368" s="201"/>
      <c r="D368" s="202" t="s">
        <v>75</v>
      </c>
      <c r="E368" s="214" t="s">
        <v>702</v>
      </c>
      <c r="F368" s="214" t="s">
        <v>703</v>
      </c>
      <c r="G368" s="201"/>
      <c r="H368" s="201"/>
      <c r="I368" s="204"/>
      <c r="J368" s="215">
        <f>BK368</f>
        <v>0</v>
      </c>
      <c r="K368" s="201"/>
      <c r="L368" s="206"/>
      <c r="M368" s="207"/>
      <c r="N368" s="208"/>
      <c r="O368" s="208"/>
      <c r="P368" s="209">
        <f>SUM(P369:P371)</f>
        <v>0</v>
      </c>
      <c r="Q368" s="208"/>
      <c r="R368" s="209">
        <f>SUM(R369:R371)</f>
        <v>0</v>
      </c>
      <c r="S368" s="208"/>
      <c r="T368" s="210">
        <f>SUM(T369:T371)</f>
        <v>0</v>
      </c>
      <c r="AR368" s="211" t="s">
        <v>85</v>
      </c>
      <c r="AT368" s="212" t="s">
        <v>75</v>
      </c>
      <c r="AU368" s="212" t="s">
        <v>81</v>
      </c>
      <c r="AY368" s="211" t="s">
        <v>152</v>
      </c>
      <c r="BK368" s="213">
        <f>SUM(BK369:BK371)</f>
        <v>0</v>
      </c>
    </row>
    <row r="369" s="1" customFormat="1" ht="36" customHeight="1">
      <c r="B369" s="36"/>
      <c r="C369" s="216" t="s">
        <v>704</v>
      </c>
      <c r="D369" s="216" t="s">
        <v>154</v>
      </c>
      <c r="E369" s="217" t="s">
        <v>705</v>
      </c>
      <c r="F369" s="218" t="s">
        <v>706</v>
      </c>
      <c r="G369" s="219" t="s">
        <v>157</v>
      </c>
      <c r="H369" s="220">
        <v>5.9400000000000004</v>
      </c>
      <c r="I369" s="221"/>
      <c r="J369" s="222">
        <f>ROUND(I369*H369,2)</f>
        <v>0</v>
      </c>
      <c r="K369" s="218" t="s">
        <v>158</v>
      </c>
      <c r="L369" s="41"/>
      <c r="M369" s="223" t="s">
        <v>1</v>
      </c>
      <c r="N369" s="224" t="s">
        <v>41</v>
      </c>
      <c r="O369" s="84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AR369" s="227" t="s">
        <v>554</v>
      </c>
      <c r="AT369" s="227" t="s">
        <v>154</v>
      </c>
      <c r="AU369" s="227" t="s">
        <v>85</v>
      </c>
      <c r="AY369" s="15" t="s">
        <v>152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5" t="s">
        <v>81</v>
      </c>
      <c r="BK369" s="228">
        <f>ROUND(I369*H369,2)</f>
        <v>0</v>
      </c>
      <c r="BL369" s="15" t="s">
        <v>554</v>
      </c>
      <c r="BM369" s="227" t="s">
        <v>707</v>
      </c>
    </row>
    <row r="370" s="12" customFormat="1">
      <c r="B370" s="229"/>
      <c r="C370" s="230"/>
      <c r="D370" s="231" t="s">
        <v>161</v>
      </c>
      <c r="E370" s="232" t="s">
        <v>1</v>
      </c>
      <c r="F370" s="233" t="s">
        <v>708</v>
      </c>
      <c r="G370" s="230"/>
      <c r="H370" s="234">
        <v>5.9400000000000004</v>
      </c>
      <c r="I370" s="235"/>
      <c r="J370" s="230"/>
      <c r="K370" s="230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161</v>
      </c>
      <c r="AU370" s="240" t="s">
        <v>85</v>
      </c>
      <c r="AV370" s="12" t="s">
        <v>85</v>
      </c>
      <c r="AW370" s="12" t="s">
        <v>32</v>
      </c>
      <c r="AX370" s="12" t="s">
        <v>81</v>
      </c>
      <c r="AY370" s="240" t="s">
        <v>152</v>
      </c>
    </row>
    <row r="371" s="1" customFormat="1" ht="36" customHeight="1">
      <c r="B371" s="36"/>
      <c r="C371" s="216" t="s">
        <v>709</v>
      </c>
      <c r="D371" s="216" t="s">
        <v>154</v>
      </c>
      <c r="E371" s="217" t="s">
        <v>710</v>
      </c>
      <c r="F371" s="218" t="s">
        <v>711</v>
      </c>
      <c r="G371" s="219" t="s">
        <v>357</v>
      </c>
      <c r="H371" s="220">
        <v>12</v>
      </c>
      <c r="I371" s="221"/>
      <c r="J371" s="222">
        <f>ROUND(I371*H371,2)</f>
        <v>0</v>
      </c>
      <c r="K371" s="218" t="s">
        <v>158</v>
      </c>
      <c r="L371" s="41"/>
      <c r="M371" s="223" t="s">
        <v>1</v>
      </c>
      <c r="N371" s="224" t="s">
        <v>41</v>
      </c>
      <c r="O371" s="84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AR371" s="227" t="s">
        <v>554</v>
      </c>
      <c r="AT371" s="227" t="s">
        <v>154</v>
      </c>
      <c r="AU371" s="227" t="s">
        <v>85</v>
      </c>
      <c r="AY371" s="15" t="s">
        <v>152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5" t="s">
        <v>81</v>
      </c>
      <c r="BK371" s="228">
        <f>ROUND(I371*H371,2)</f>
        <v>0</v>
      </c>
      <c r="BL371" s="15" t="s">
        <v>554</v>
      </c>
      <c r="BM371" s="227" t="s">
        <v>712</v>
      </c>
    </row>
    <row r="372" s="11" customFormat="1" ht="22.8" customHeight="1">
      <c r="B372" s="200"/>
      <c r="C372" s="201"/>
      <c r="D372" s="202" t="s">
        <v>75</v>
      </c>
      <c r="E372" s="214" t="s">
        <v>713</v>
      </c>
      <c r="F372" s="214" t="s">
        <v>714</v>
      </c>
      <c r="G372" s="201"/>
      <c r="H372" s="201"/>
      <c r="I372" s="204"/>
      <c r="J372" s="215">
        <f>BK372</f>
        <v>0</v>
      </c>
      <c r="K372" s="201"/>
      <c r="L372" s="206"/>
      <c r="M372" s="207"/>
      <c r="N372" s="208"/>
      <c r="O372" s="208"/>
      <c r="P372" s="209">
        <f>SUM(P373:P377)</f>
        <v>0</v>
      </c>
      <c r="Q372" s="208"/>
      <c r="R372" s="209">
        <f>SUM(R373:R377)</f>
        <v>0.00092399999999999991</v>
      </c>
      <c r="S372" s="208"/>
      <c r="T372" s="210">
        <f>SUM(T373:T377)</f>
        <v>0</v>
      </c>
      <c r="AR372" s="211" t="s">
        <v>85</v>
      </c>
      <c r="AT372" s="212" t="s">
        <v>75</v>
      </c>
      <c r="AU372" s="212" t="s">
        <v>81</v>
      </c>
      <c r="AY372" s="211" t="s">
        <v>152</v>
      </c>
      <c r="BK372" s="213">
        <f>SUM(BK373:BK377)</f>
        <v>0</v>
      </c>
    </row>
    <row r="373" s="1" customFormat="1" ht="24" customHeight="1">
      <c r="B373" s="36"/>
      <c r="C373" s="216" t="s">
        <v>715</v>
      </c>
      <c r="D373" s="216" t="s">
        <v>154</v>
      </c>
      <c r="E373" s="217" t="s">
        <v>716</v>
      </c>
      <c r="F373" s="218" t="s">
        <v>717</v>
      </c>
      <c r="G373" s="219" t="s">
        <v>357</v>
      </c>
      <c r="H373" s="220">
        <v>1</v>
      </c>
      <c r="I373" s="221"/>
      <c r="J373" s="222">
        <f>ROUND(I373*H373,2)</f>
        <v>0</v>
      </c>
      <c r="K373" s="218" t="s">
        <v>158</v>
      </c>
      <c r="L373" s="41"/>
      <c r="M373" s="223" t="s">
        <v>1</v>
      </c>
      <c r="N373" s="224" t="s">
        <v>41</v>
      </c>
      <c r="O373" s="84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AR373" s="227" t="s">
        <v>554</v>
      </c>
      <c r="AT373" s="227" t="s">
        <v>154</v>
      </c>
      <c r="AU373" s="227" t="s">
        <v>85</v>
      </c>
      <c r="AY373" s="15" t="s">
        <v>152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5" t="s">
        <v>81</v>
      </c>
      <c r="BK373" s="228">
        <f>ROUND(I373*H373,2)</f>
        <v>0</v>
      </c>
      <c r="BL373" s="15" t="s">
        <v>554</v>
      </c>
      <c r="BM373" s="227" t="s">
        <v>718</v>
      </c>
    </row>
    <row r="374" s="1" customFormat="1" ht="24" customHeight="1">
      <c r="B374" s="36"/>
      <c r="C374" s="241" t="s">
        <v>719</v>
      </c>
      <c r="D374" s="241" t="s">
        <v>210</v>
      </c>
      <c r="E374" s="242" t="s">
        <v>720</v>
      </c>
      <c r="F374" s="243" t="s">
        <v>721</v>
      </c>
      <c r="G374" s="244" t="s">
        <v>357</v>
      </c>
      <c r="H374" s="245">
        <v>1</v>
      </c>
      <c r="I374" s="246"/>
      <c r="J374" s="247">
        <f>ROUND(I374*H374,2)</f>
        <v>0</v>
      </c>
      <c r="K374" s="243" t="s">
        <v>1</v>
      </c>
      <c r="L374" s="248"/>
      <c r="M374" s="249" t="s">
        <v>1</v>
      </c>
      <c r="N374" s="250" t="s">
        <v>41</v>
      </c>
      <c r="O374" s="84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AR374" s="227" t="s">
        <v>217</v>
      </c>
      <c r="AT374" s="227" t="s">
        <v>210</v>
      </c>
      <c r="AU374" s="227" t="s">
        <v>85</v>
      </c>
      <c r="AY374" s="15" t="s">
        <v>152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5" t="s">
        <v>81</v>
      </c>
      <c r="BK374" s="228">
        <f>ROUND(I374*H374,2)</f>
        <v>0</v>
      </c>
      <c r="BL374" s="15" t="s">
        <v>554</v>
      </c>
      <c r="BM374" s="227" t="s">
        <v>722</v>
      </c>
    </row>
    <row r="375" s="1" customFormat="1" ht="24" customHeight="1">
      <c r="B375" s="36"/>
      <c r="C375" s="216" t="s">
        <v>723</v>
      </c>
      <c r="D375" s="216" t="s">
        <v>154</v>
      </c>
      <c r="E375" s="217" t="s">
        <v>724</v>
      </c>
      <c r="F375" s="218" t="s">
        <v>725</v>
      </c>
      <c r="G375" s="219" t="s">
        <v>726</v>
      </c>
      <c r="H375" s="220">
        <v>13.199999999999999</v>
      </c>
      <c r="I375" s="221"/>
      <c r="J375" s="222">
        <f>ROUND(I375*H375,2)</f>
        <v>0</v>
      </c>
      <c r="K375" s="218" t="s">
        <v>158</v>
      </c>
      <c r="L375" s="41"/>
      <c r="M375" s="223" t="s">
        <v>1</v>
      </c>
      <c r="N375" s="224" t="s">
        <v>41</v>
      </c>
      <c r="O375" s="84"/>
      <c r="P375" s="225">
        <f>O375*H375</f>
        <v>0</v>
      </c>
      <c r="Q375" s="225">
        <v>6.9999999999999994E-05</v>
      </c>
      <c r="R375" s="225">
        <f>Q375*H375</f>
        <v>0.00092399999999999991</v>
      </c>
      <c r="S375" s="225">
        <v>0</v>
      </c>
      <c r="T375" s="226">
        <f>S375*H375</f>
        <v>0</v>
      </c>
      <c r="AR375" s="227" t="s">
        <v>554</v>
      </c>
      <c r="AT375" s="227" t="s">
        <v>154</v>
      </c>
      <c r="AU375" s="227" t="s">
        <v>85</v>
      </c>
      <c r="AY375" s="15" t="s">
        <v>152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5" t="s">
        <v>81</v>
      </c>
      <c r="BK375" s="228">
        <f>ROUND(I375*H375,2)</f>
        <v>0</v>
      </c>
      <c r="BL375" s="15" t="s">
        <v>554</v>
      </c>
      <c r="BM375" s="227" t="s">
        <v>727</v>
      </c>
    </row>
    <row r="376" s="1" customFormat="1" ht="48" customHeight="1">
      <c r="B376" s="36"/>
      <c r="C376" s="216" t="s">
        <v>728</v>
      </c>
      <c r="D376" s="216" t="s">
        <v>154</v>
      </c>
      <c r="E376" s="217" t="s">
        <v>729</v>
      </c>
      <c r="F376" s="218" t="s">
        <v>730</v>
      </c>
      <c r="G376" s="219" t="s">
        <v>213</v>
      </c>
      <c r="H376" s="220">
        <v>0.001</v>
      </c>
      <c r="I376" s="221"/>
      <c r="J376" s="222">
        <f>ROUND(I376*H376,2)</f>
        <v>0</v>
      </c>
      <c r="K376" s="218" t="s">
        <v>158</v>
      </c>
      <c r="L376" s="41"/>
      <c r="M376" s="223" t="s">
        <v>1</v>
      </c>
      <c r="N376" s="224" t="s">
        <v>41</v>
      </c>
      <c r="O376" s="84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AR376" s="227" t="s">
        <v>554</v>
      </c>
      <c r="AT376" s="227" t="s">
        <v>154</v>
      </c>
      <c r="AU376" s="227" t="s">
        <v>85</v>
      </c>
      <c r="AY376" s="15" t="s">
        <v>152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5" t="s">
        <v>81</v>
      </c>
      <c r="BK376" s="228">
        <f>ROUND(I376*H376,2)</f>
        <v>0</v>
      </c>
      <c r="BL376" s="15" t="s">
        <v>554</v>
      </c>
      <c r="BM376" s="227" t="s">
        <v>731</v>
      </c>
    </row>
    <row r="377" s="1" customFormat="1" ht="84" customHeight="1">
      <c r="B377" s="36"/>
      <c r="C377" s="216" t="s">
        <v>732</v>
      </c>
      <c r="D377" s="216" t="s">
        <v>154</v>
      </c>
      <c r="E377" s="217" t="s">
        <v>733</v>
      </c>
      <c r="F377" s="218" t="s">
        <v>734</v>
      </c>
      <c r="G377" s="219" t="s">
        <v>357</v>
      </c>
      <c r="H377" s="220">
        <v>1</v>
      </c>
      <c r="I377" s="221"/>
      <c r="J377" s="222">
        <f>ROUND(I377*H377,2)</f>
        <v>0</v>
      </c>
      <c r="K377" s="218" t="s">
        <v>1</v>
      </c>
      <c r="L377" s="41"/>
      <c r="M377" s="223" t="s">
        <v>1</v>
      </c>
      <c r="N377" s="224" t="s">
        <v>41</v>
      </c>
      <c r="O377" s="84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AR377" s="227" t="s">
        <v>554</v>
      </c>
      <c r="AT377" s="227" t="s">
        <v>154</v>
      </c>
      <c r="AU377" s="227" t="s">
        <v>85</v>
      </c>
      <c r="AY377" s="15" t="s">
        <v>152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5" t="s">
        <v>81</v>
      </c>
      <c r="BK377" s="228">
        <f>ROUND(I377*H377,2)</f>
        <v>0</v>
      </c>
      <c r="BL377" s="15" t="s">
        <v>554</v>
      </c>
      <c r="BM377" s="227" t="s">
        <v>735</v>
      </c>
    </row>
    <row r="378" s="11" customFormat="1" ht="25.92" customHeight="1">
      <c r="B378" s="200"/>
      <c r="C378" s="201"/>
      <c r="D378" s="202" t="s">
        <v>75</v>
      </c>
      <c r="E378" s="203" t="s">
        <v>210</v>
      </c>
      <c r="F378" s="203" t="s">
        <v>736</v>
      </c>
      <c r="G378" s="201"/>
      <c r="H378" s="201"/>
      <c r="I378" s="204"/>
      <c r="J378" s="205">
        <f>BK378</f>
        <v>0</v>
      </c>
      <c r="K378" s="201"/>
      <c r="L378" s="206"/>
      <c r="M378" s="207"/>
      <c r="N378" s="208"/>
      <c r="O378" s="208"/>
      <c r="P378" s="209">
        <f>P379+P386</f>
        <v>0</v>
      </c>
      <c r="Q378" s="208"/>
      <c r="R378" s="209">
        <f>R379+R386</f>
        <v>0.016650000000000002</v>
      </c>
      <c r="S378" s="208"/>
      <c r="T378" s="210">
        <f>T379+T386</f>
        <v>0</v>
      </c>
      <c r="AR378" s="211" t="s">
        <v>247</v>
      </c>
      <c r="AT378" s="212" t="s">
        <v>75</v>
      </c>
      <c r="AU378" s="212" t="s">
        <v>76</v>
      </c>
      <c r="AY378" s="211" t="s">
        <v>152</v>
      </c>
      <c r="BK378" s="213">
        <f>BK379+BK386</f>
        <v>0</v>
      </c>
    </row>
    <row r="379" s="11" customFormat="1" ht="22.8" customHeight="1">
      <c r="B379" s="200"/>
      <c r="C379" s="201"/>
      <c r="D379" s="202" t="s">
        <v>75</v>
      </c>
      <c r="E379" s="214" t="s">
        <v>737</v>
      </c>
      <c r="F379" s="214" t="s">
        <v>738</v>
      </c>
      <c r="G379" s="201"/>
      <c r="H379" s="201"/>
      <c r="I379" s="204"/>
      <c r="J379" s="215">
        <f>BK379</f>
        <v>0</v>
      </c>
      <c r="K379" s="201"/>
      <c r="L379" s="206"/>
      <c r="M379" s="207"/>
      <c r="N379" s="208"/>
      <c r="O379" s="208"/>
      <c r="P379" s="209">
        <f>SUM(P380:P385)</f>
        <v>0</v>
      </c>
      <c r="Q379" s="208"/>
      <c r="R379" s="209">
        <f>SUM(R380:R385)</f>
        <v>0.016650000000000002</v>
      </c>
      <c r="S379" s="208"/>
      <c r="T379" s="210">
        <f>SUM(T380:T385)</f>
        <v>0</v>
      </c>
      <c r="AR379" s="211" t="s">
        <v>247</v>
      </c>
      <c r="AT379" s="212" t="s">
        <v>75</v>
      </c>
      <c r="AU379" s="212" t="s">
        <v>81</v>
      </c>
      <c r="AY379" s="211" t="s">
        <v>152</v>
      </c>
      <c r="BK379" s="213">
        <f>SUM(BK380:BK385)</f>
        <v>0</v>
      </c>
    </row>
    <row r="380" s="1" customFormat="1" ht="36" customHeight="1">
      <c r="B380" s="36"/>
      <c r="C380" s="216" t="s">
        <v>739</v>
      </c>
      <c r="D380" s="216" t="s">
        <v>154</v>
      </c>
      <c r="E380" s="217" t="s">
        <v>740</v>
      </c>
      <c r="F380" s="218" t="s">
        <v>741</v>
      </c>
      <c r="G380" s="219" t="s">
        <v>322</v>
      </c>
      <c r="H380" s="220">
        <v>20.199999999999999</v>
      </c>
      <c r="I380" s="221"/>
      <c r="J380" s="222">
        <f>ROUND(I380*H380,2)</f>
        <v>0</v>
      </c>
      <c r="K380" s="218" t="s">
        <v>158</v>
      </c>
      <c r="L380" s="41"/>
      <c r="M380" s="223" t="s">
        <v>1</v>
      </c>
      <c r="N380" s="224" t="s">
        <v>41</v>
      </c>
      <c r="O380" s="84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AR380" s="227" t="s">
        <v>374</v>
      </c>
      <c r="AT380" s="227" t="s">
        <v>154</v>
      </c>
      <c r="AU380" s="227" t="s">
        <v>85</v>
      </c>
      <c r="AY380" s="15" t="s">
        <v>152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5" t="s">
        <v>81</v>
      </c>
      <c r="BK380" s="228">
        <f>ROUND(I380*H380,2)</f>
        <v>0</v>
      </c>
      <c r="BL380" s="15" t="s">
        <v>374</v>
      </c>
      <c r="BM380" s="227" t="s">
        <v>742</v>
      </c>
    </row>
    <row r="381" s="1" customFormat="1" ht="16.5" customHeight="1">
      <c r="B381" s="36"/>
      <c r="C381" s="241" t="s">
        <v>743</v>
      </c>
      <c r="D381" s="241" t="s">
        <v>210</v>
      </c>
      <c r="E381" s="242" t="s">
        <v>744</v>
      </c>
      <c r="F381" s="243" t="s">
        <v>745</v>
      </c>
      <c r="G381" s="244" t="s">
        <v>322</v>
      </c>
      <c r="H381" s="245">
        <v>22.199999999999999</v>
      </c>
      <c r="I381" s="246"/>
      <c r="J381" s="247">
        <f>ROUND(I381*H381,2)</f>
        <v>0</v>
      </c>
      <c r="K381" s="243" t="s">
        <v>158</v>
      </c>
      <c r="L381" s="248"/>
      <c r="M381" s="249" t="s">
        <v>1</v>
      </c>
      <c r="N381" s="250" t="s">
        <v>41</v>
      </c>
      <c r="O381" s="84"/>
      <c r="P381" s="225">
        <f>O381*H381</f>
        <v>0</v>
      </c>
      <c r="Q381" s="225">
        <v>0.00063000000000000003</v>
      </c>
      <c r="R381" s="225">
        <f>Q381*H381</f>
        <v>0.013986</v>
      </c>
      <c r="S381" s="225">
        <v>0</v>
      </c>
      <c r="T381" s="226">
        <f>S381*H381</f>
        <v>0</v>
      </c>
      <c r="AR381" s="227" t="s">
        <v>715</v>
      </c>
      <c r="AT381" s="227" t="s">
        <v>210</v>
      </c>
      <c r="AU381" s="227" t="s">
        <v>85</v>
      </c>
      <c r="AY381" s="15" t="s">
        <v>152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5" t="s">
        <v>81</v>
      </c>
      <c r="BK381" s="228">
        <f>ROUND(I381*H381,2)</f>
        <v>0</v>
      </c>
      <c r="BL381" s="15" t="s">
        <v>715</v>
      </c>
      <c r="BM381" s="227" t="s">
        <v>746</v>
      </c>
    </row>
    <row r="382" s="12" customFormat="1">
      <c r="B382" s="229"/>
      <c r="C382" s="230"/>
      <c r="D382" s="231" t="s">
        <v>161</v>
      </c>
      <c r="E382" s="230"/>
      <c r="F382" s="233" t="s">
        <v>747</v>
      </c>
      <c r="G382" s="230"/>
      <c r="H382" s="234">
        <v>22.199999999999999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AT382" s="240" t="s">
        <v>161</v>
      </c>
      <c r="AU382" s="240" t="s">
        <v>85</v>
      </c>
      <c r="AV382" s="12" t="s">
        <v>85</v>
      </c>
      <c r="AW382" s="12" t="s">
        <v>4</v>
      </c>
      <c r="AX382" s="12" t="s">
        <v>81</v>
      </c>
      <c r="AY382" s="240" t="s">
        <v>152</v>
      </c>
    </row>
    <row r="383" s="1" customFormat="1" ht="16.5" customHeight="1">
      <c r="B383" s="36"/>
      <c r="C383" s="241" t="s">
        <v>748</v>
      </c>
      <c r="D383" s="241" t="s">
        <v>210</v>
      </c>
      <c r="E383" s="242" t="s">
        <v>749</v>
      </c>
      <c r="F383" s="243" t="s">
        <v>750</v>
      </c>
      <c r="G383" s="244" t="s">
        <v>322</v>
      </c>
      <c r="H383" s="245">
        <v>22.199999999999999</v>
      </c>
      <c r="I383" s="246"/>
      <c r="J383" s="247">
        <f>ROUND(I383*H383,2)</f>
        <v>0</v>
      </c>
      <c r="K383" s="243" t="s">
        <v>158</v>
      </c>
      <c r="L383" s="248"/>
      <c r="M383" s="249" t="s">
        <v>1</v>
      </c>
      <c r="N383" s="250" t="s">
        <v>41</v>
      </c>
      <c r="O383" s="84"/>
      <c r="P383" s="225">
        <f>O383*H383</f>
        <v>0</v>
      </c>
      <c r="Q383" s="225">
        <v>0.00012</v>
      </c>
      <c r="R383" s="225">
        <f>Q383*H383</f>
        <v>0.0026640000000000001</v>
      </c>
      <c r="S383" s="225">
        <v>0</v>
      </c>
      <c r="T383" s="226">
        <f>S383*H383</f>
        <v>0</v>
      </c>
      <c r="AR383" s="227" t="s">
        <v>715</v>
      </c>
      <c r="AT383" s="227" t="s">
        <v>210</v>
      </c>
      <c r="AU383" s="227" t="s">
        <v>85</v>
      </c>
      <c r="AY383" s="15" t="s">
        <v>152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5" t="s">
        <v>81</v>
      </c>
      <c r="BK383" s="228">
        <f>ROUND(I383*H383,2)</f>
        <v>0</v>
      </c>
      <c r="BL383" s="15" t="s">
        <v>715</v>
      </c>
      <c r="BM383" s="227" t="s">
        <v>751</v>
      </c>
    </row>
    <row r="384" s="12" customFormat="1">
      <c r="B384" s="229"/>
      <c r="C384" s="230"/>
      <c r="D384" s="231" t="s">
        <v>161</v>
      </c>
      <c r="E384" s="230"/>
      <c r="F384" s="233" t="s">
        <v>747</v>
      </c>
      <c r="G384" s="230"/>
      <c r="H384" s="234">
        <v>22.199999999999999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AT384" s="240" t="s">
        <v>161</v>
      </c>
      <c r="AU384" s="240" t="s">
        <v>85</v>
      </c>
      <c r="AV384" s="12" t="s">
        <v>85</v>
      </c>
      <c r="AW384" s="12" t="s">
        <v>4</v>
      </c>
      <c r="AX384" s="12" t="s">
        <v>81</v>
      </c>
      <c r="AY384" s="240" t="s">
        <v>152</v>
      </c>
    </row>
    <row r="385" s="1" customFormat="1" ht="24" customHeight="1">
      <c r="B385" s="36"/>
      <c r="C385" s="216" t="s">
        <v>752</v>
      </c>
      <c r="D385" s="216" t="s">
        <v>154</v>
      </c>
      <c r="E385" s="217" t="s">
        <v>753</v>
      </c>
      <c r="F385" s="218" t="s">
        <v>754</v>
      </c>
      <c r="G385" s="219" t="s">
        <v>357</v>
      </c>
      <c r="H385" s="220">
        <v>1</v>
      </c>
      <c r="I385" s="221"/>
      <c r="J385" s="222">
        <f>ROUND(I385*H385,2)</f>
        <v>0</v>
      </c>
      <c r="K385" s="218" t="s">
        <v>1</v>
      </c>
      <c r="L385" s="41"/>
      <c r="M385" s="223" t="s">
        <v>1</v>
      </c>
      <c r="N385" s="224" t="s">
        <v>41</v>
      </c>
      <c r="O385" s="84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AR385" s="227" t="s">
        <v>374</v>
      </c>
      <c r="AT385" s="227" t="s">
        <v>154</v>
      </c>
      <c r="AU385" s="227" t="s">
        <v>85</v>
      </c>
      <c r="AY385" s="15" t="s">
        <v>152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5" t="s">
        <v>81</v>
      </c>
      <c r="BK385" s="228">
        <f>ROUND(I385*H385,2)</f>
        <v>0</v>
      </c>
      <c r="BL385" s="15" t="s">
        <v>374</v>
      </c>
      <c r="BM385" s="227" t="s">
        <v>755</v>
      </c>
    </row>
    <row r="386" s="11" customFormat="1" ht="22.8" customHeight="1">
      <c r="B386" s="200"/>
      <c r="C386" s="201"/>
      <c r="D386" s="202" t="s">
        <v>75</v>
      </c>
      <c r="E386" s="214" t="s">
        <v>756</v>
      </c>
      <c r="F386" s="214" t="s">
        <v>757</v>
      </c>
      <c r="G386" s="201"/>
      <c r="H386" s="201"/>
      <c r="I386" s="204"/>
      <c r="J386" s="215">
        <f>BK386</f>
        <v>0</v>
      </c>
      <c r="K386" s="201"/>
      <c r="L386" s="206"/>
      <c r="M386" s="207"/>
      <c r="N386" s="208"/>
      <c r="O386" s="208"/>
      <c r="P386" s="209">
        <f>SUM(P387:P388)</f>
        <v>0</v>
      </c>
      <c r="Q386" s="208"/>
      <c r="R386" s="209">
        <f>SUM(R387:R388)</f>
        <v>0</v>
      </c>
      <c r="S386" s="208"/>
      <c r="T386" s="210">
        <f>SUM(T387:T388)</f>
        <v>0</v>
      </c>
      <c r="AR386" s="211" t="s">
        <v>247</v>
      </c>
      <c r="AT386" s="212" t="s">
        <v>75</v>
      </c>
      <c r="AU386" s="212" t="s">
        <v>81</v>
      </c>
      <c r="AY386" s="211" t="s">
        <v>152</v>
      </c>
      <c r="BK386" s="213">
        <f>SUM(BK387:BK388)</f>
        <v>0</v>
      </c>
    </row>
    <row r="387" s="1" customFormat="1" ht="16.5" customHeight="1">
      <c r="B387" s="36"/>
      <c r="C387" s="216" t="s">
        <v>758</v>
      </c>
      <c r="D387" s="216" t="s">
        <v>154</v>
      </c>
      <c r="E387" s="217" t="s">
        <v>759</v>
      </c>
      <c r="F387" s="218" t="s">
        <v>760</v>
      </c>
      <c r="G387" s="219" t="s">
        <v>357</v>
      </c>
      <c r="H387" s="220">
        <v>1</v>
      </c>
      <c r="I387" s="221"/>
      <c r="J387" s="222">
        <f>ROUND(I387*H387,2)</f>
        <v>0</v>
      </c>
      <c r="K387" s="218" t="s">
        <v>1</v>
      </c>
      <c r="L387" s="41"/>
      <c r="M387" s="223" t="s">
        <v>1</v>
      </c>
      <c r="N387" s="224" t="s">
        <v>41</v>
      </c>
      <c r="O387" s="84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AR387" s="227" t="s">
        <v>374</v>
      </c>
      <c r="AT387" s="227" t="s">
        <v>154</v>
      </c>
      <c r="AU387" s="227" t="s">
        <v>85</v>
      </c>
      <c r="AY387" s="15" t="s">
        <v>152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5" t="s">
        <v>81</v>
      </c>
      <c r="BK387" s="228">
        <f>ROUND(I387*H387,2)</f>
        <v>0</v>
      </c>
      <c r="BL387" s="15" t="s">
        <v>374</v>
      </c>
      <c r="BM387" s="227" t="s">
        <v>761</v>
      </c>
    </row>
    <row r="388" s="1" customFormat="1" ht="16.5" customHeight="1">
      <c r="B388" s="36"/>
      <c r="C388" s="216" t="s">
        <v>762</v>
      </c>
      <c r="D388" s="216" t="s">
        <v>154</v>
      </c>
      <c r="E388" s="217" t="s">
        <v>763</v>
      </c>
      <c r="F388" s="218" t="s">
        <v>764</v>
      </c>
      <c r="G388" s="219" t="s">
        <v>357</v>
      </c>
      <c r="H388" s="220">
        <v>1</v>
      </c>
      <c r="I388" s="221"/>
      <c r="J388" s="222">
        <f>ROUND(I388*H388,2)</f>
        <v>0</v>
      </c>
      <c r="K388" s="218" t="s">
        <v>1</v>
      </c>
      <c r="L388" s="41"/>
      <c r="M388" s="223" t="s">
        <v>1</v>
      </c>
      <c r="N388" s="224" t="s">
        <v>41</v>
      </c>
      <c r="O388" s="84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AR388" s="227" t="s">
        <v>374</v>
      </c>
      <c r="AT388" s="227" t="s">
        <v>154</v>
      </c>
      <c r="AU388" s="227" t="s">
        <v>85</v>
      </c>
      <c r="AY388" s="15" t="s">
        <v>152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5" t="s">
        <v>81</v>
      </c>
      <c r="BK388" s="228">
        <f>ROUND(I388*H388,2)</f>
        <v>0</v>
      </c>
      <c r="BL388" s="15" t="s">
        <v>374</v>
      </c>
      <c r="BM388" s="227" t="s">
        <v>765</v>
      </c>
    </row>
    <row r="389" s="11" customFormat="1" ht="25.92" customHeight="1">
      <c r="B389" s="200"/>
      <c r="C389" s="201"/>
      <c r="D389" s="202" t="s">
        <v>75</v>
      </c>
      <c r="E389" s="203" t="s">
        <v>766</v>
      </c>
      <c r="F389" s="203" t="s">
        <v>767</v>
      </c>
      <c r="G389" s="201"/>
      <c r="H389" s="201"/>
      <c r="I389" s="204"/>
      <c r="J389" s="205">
        <f>BK389</f>
        <v>0</v>
      </c>
      <c r="K389" s="201"/>
      <c r="L389" s="206"/>
      <c r="M389" s="207"/>
      <c r="N389" s="208"/>
      <c r="O389" s="208"/>
      <c r="P389" s="209">
        <f>P390</f>
        <v>0</v>
      </c>
      <c r="Q389" s="208"/>
      <c r="R389" s="209">
        <f>R390</f>
        <v>0</v>
      </c>
      <c r="S389" s="208"/>
      <c r="T389" s="210">
        <f>T390</f>
        <v>0</v>
      </c>
      <c r="AR389" s="211" t="s">
        <v>167</v>
      </c>
      <c r="AT389" s="212" t="s">
        <v>75</v>
      </c>
      <c r="AU389" s="212" t="s">
        <v>76</v>
      </c>
      <c r="AY389" s="211" t="s">
        <v>152</v>
      </c>
      <c r="BK389" s="213">
        <f>BK390</f>
        <v>0</v>
      </c>
    </row>
    <row r="390" s="11" customFormat="1" ht="22.8" customHeight="1">
      <c r="B390" s="200"/>
      <c r="C390" s="201"/>
      <c r="D390" s="202" t="s">
        <v>75</v>
      </c>
      <c r="E390" s="214" t="s">
        <v>768</v>
      </c>
      <c r="F390" s="214" t="s">
        <v>769</v>
      </c>
      <c r="G390" s="201"/>
      <c r="H390" s="201"/>
      <c r="I390" s="204"/>
      <c r="J390" s="215">
        <f>BK390</f>
        <v>0</v>
      </c>
      <c r="K390" s="201"/>
      <c r="L390" s="206"/>
      <c r="M390" s="207"/>
      <c r="N390" s="208"/>
      <c r="O390" s="208"/>
      <c r="P390" s="209">
        <f>SUM(P391:P392)</f>
        <v>0</v>
      </c>
      <c r="Q390" s="208"/>
      <c r="R390" s="209">
        <f>SUM(R391:R392)</f>
        <v>0</v>
      </c>
      <c r="S390" s="208"/>
      <c r="T390" s="210">
        <f>SUM(T391:T392)</f>
        <v>0</v>
      </c>
      <c r="AR390" s="211" t="s">
        <v>167</v>
      </c>
      <c r="AT390" s="212" t="s">
        <v>75</v>
      </c>
      <c r="AU390" s="212" t="s">
        <v>81</v>
      </c>
      <c r="AY390" s="211" t="s">
        <v>152</v>
      </c>
      <c r="BK390" s="213">
        <f>SUM(BK391:BK392)</f>
        <v>0</v>
      </c>
    </row>
    <row r="391" s="1" customFormat="1" ht="60" customHeight="1">
      <c r="B391" s="36"/>
      <c r="C391" s="216" t="s">
        <v>770</v>
      </c>
      <c r="D391" s="216" t="s">
        <v>154</v>
      </c>
      <c r="E391" s="217" t="s">
        <v>771</v>
      </c>
      <c r="F391" s="218" t="s">
        <v>772</v>
      </c>
      <c r="G391" s="219" t="s">
        <v>773</v>
      </c>
      <c r="H391" s="220">
        <v>1</v>
      </c>
      <c r="I391" s="221"/>
      <c r="J391" s="222">
        <f>ROUND(I391*H391,2)</f>
        <v>0</v>
      </c>
      <c r="K391" s="218" t="s">
        <v>1</v>
      </c>
      <c r="L391" s="41"/>
      <c r="M391" s="223" t="s">
        <v>1</v>
      </c>
      <c r="N391" s="224" t="s">
        <v>41</v>
      </c>
      <c r="O391" s="84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AR391" s="227" t="s">
        <v>774</v>
      </c>
      <c r="AT391" s="227" t="s">
        <v>154</v>
      </c>
      <c r="AU391" s="227" t="s">
        <v>85</v>
      </c>
      <c r="AY391" s="15" t="s">
        <v>152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5" t="s">
        <v>81</v>
      </c>
      <c r="BK391" s="228">
        <f>ROUND(I391*H391,2)</f>
        <v>0</v>
      </c>
      <c r="BL391" s="15" t="s">
        <v>774</v>
      </c>
      <c r="BM391" s="227" t="s">
        <v>775</v>
      </c>
    </row>
    <row r="392" s="1" customFormat="1" ht="36" customHeight="1">
      <c r="B392" s="36"/>
      <c r="C392" s="216" t="s">
        <v>776</v>
      </c>
      <c r="D392" s="216" t="s">
        <v>154</v>
      </c>
      <c r="E392" s="217" t="s">
        <v>777</v>
      </c>
      <c r="F392" s="218" t="s">
        <v>778</v>
      </c>
      <c r="G392" s="219" t="s">
        <v>773</v>
      </c>
      <c r="H392" s="220">
        <v>1</v>
      </c>
      <c r="I392" s="221"/>
      <c r="J392" s="222">
        <f>ROUND(I392*H392,2)</f>
        <v>0</v>
      </c>
      <c r="K392" s="218" t="s">
        <v>1</v>
      </c>
      <c r="L392" s="41"/>
      <c r="M392" s="262" t="s">
        <v>1</v>
      </c>
      <c r="N392" s="263" t="s">
        <v>41</v>
      </c>
      <c r="O392" s="264"/>
      <c r="P392" s="265">
        <f>O392*H392</f>
        <v>0</v>
      </c>
      <c r="Q392" s="265">
        <v>0</v>
      </c>
      <c r="R392" s="265">
        <f>Q392*H392</f>
        <v>0</v>
      </c>
      <c r="S392" s="265">
        <v>0</v>
      </c>
      <c r="T392" s="266">
        <f>S392*H392</f>
        <v>0</v>
      </c>
      <c r="AR392" s="227" t="s">
        <v>774</v>
      </c>
      <c r="AT392" s="227" t="s">
        <v>154</v>
      </c>
      <c r="AU392" s="227" t="s">
        <v>85</v>
      </c>
      <c r="AY392" s="15" t="s">
        <v>152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5" t="s">
        <v>81</v>
      </c>
      <c r="BK392" s="228">
        <f>ROUND(I392*H392,2)</f>
        <v>0</v>
      </c>
      <c r="BL392" s="15" t="s">
        <v>774</v>
      </c>
      <c r="BM392" s="227" t="s">
        <v>779</v>
      </c>
    </row>
    <row r="393" s="1" customFormat="1" ht="6.96" customHeight="1">
      <c r="B393" s="59"/>
      <c r="C393" s="60"/>
      <c r="D393" s="60"/>
      <c r="E393" s="60"/>
      <c r="F393" s="60"/>
      <c r="G393" s="60"/>
      <c r="H393" s="60"/>
      <c r="I393" s="166"/>
      <c r="J393" s="60"/>
      <c r="K393" s="60"/>
      <c r="L393" s="41"/>
    </row>
  </sheetData>
  <sheetProtection sheet="1" autoFilter="0" formatColumns="0" formatRows="0" objects="1" scenarios="1" spinCount="100000" saltValue="K7tsoaVymkdcRUCSqajPXt7MZ3+0ges63Z8V0H10d75Vo9TqKIex+Noi//uIVqHO8exBhUC9WpWqypPrmvOa0A==" hashValue="ItuYjYPRf2F7I3If52JMX4cx96igXsEFfFOFxjpaFV0RU5bllrK8AXfehylwAO8hS1zglk5YR2MmHZlkrAhUOA==" algorithmName="SHA-512" password="CC35"/>
  <autoFilter ref="C135:K392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2020-05-19T10:42:37Z</dcterms:created>
  <dcterms:modified xsi:type="dcterms:W3CDTF">2020-05-19T10:42:39Z</dcterms:modified>
</cp:coreProperties>
</file>