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POM\"/>
    </mc:Choice>
  </mc:AlternateContent>
  <bookViews>
    <workbookView xWindow="0" yWindow="0" windowWidth="0" windowHeight="0"/>
  </bookViews>
  <sheets>
    <sheet name="Rekapitulace stavby" sheetId="1" r:id="rId1"/>
    <sheet name="201812021 - Polní cesty" sheetId="2" r:id="rId2"/>
    <sheet name="201812022 - Lesní cesty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'201812021 - Polní cesty'!$C$126:$K$183</definedName>
    <definedName name="_xlnm.Print_Area" localSheetId="1">'201812021 - Polní cesty'!$C$4:$J$76,'201812021 - Polní cesty'!$C$82:$J$108,'201812021 - Polní cesty'!$C$114:$K$183</definedName>
    <definedName name="_xlnm.Print_Titles" localSheetId="1">'201812021 - Polní cesty'!$126:$126</definedName>
    <definedName name="_xlnm._FilterDatabase" localSheetId="2" hidden="1">'201812022 - Lesní cesty'!$C$125:$K$165</definedName>
    <definedName name="_xlnm.Print_Area" localSheetId="2">'201812022 - Lesní cesty'!$C$4:$J$76,'201812022 - Lesní cesty'!$C$82:$J$107,'201812022 - Lesní cesty'!$C$113:$K$165</definedName>
    <definedName name="_xlnm.Print_Titles" localSheetId="2">'201812022 - Lesní cesty'!$125:$125</definedName>
  </definedNames>
  <calcPr/>
</workbook>
</file>

<file path=xl/calcChain.xml><?xml version="1.0" encoding="utf-8"?>
<calcChain xmlns="http://schemas.openxmlformats.org/spreadsheetml/2006/main">
  <c i="3" l="1" r="P128"/>
  <c r="J37"/>
  <c r="J36"/>
  <c i="1" r="AY96"/>
  <c i="3" r="J35"/>
  <c i="1" r="AX96"/>
  <c i="3" r="BI165"/>
  <c r="BH165"/>
  <c r="BG165"/>
  <c r="BF165"/>
  <c r="T165"/>
  <c r="T164"/>
  <c r="R165"/>
  <c r="R164"/>
  <c r="P165"/>
  <c r="P164"/>
  <c r="BI163"/>
  <c r="BH163"/>
  <c r="BG163"/>
  <c r="BF163"/>
  <c r="T163"/>
  <c r="T162"/>
  <c r="R163"/>
  <c r="R162"/>
  <c r="P163"/>
  <c r="P162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T151"/>
  <c r="R152"/>
  <c r="R151"/>
  <c r="P152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F120"/>
  <c r="E118"/>
  <c r="F89"/>
  <c r="E87"/>
  <c r="J24"/>
  <c r="E24"/>
  <c r="J123"/>
  <c r="J23"/>
  <c r="J21"/>
  <c r="E21"/>
  <c r="J122"/>
  <c r="J20"/>
  <c r="J18"/>
  <c r="E18"/>
  <c r="F123"/>
  <c r="J17"/>
  <c r="J15"/>
  <c r="E15"/>
  <c r="F122"/>
  <c r="J14"/>
  <c r="J12"/>
  <c r="J120"/>
  <c r="E7"/>
  <c r="E116"/>
  <c i="2" r="J37"/>
  <c r="J36"/>
  <c i="1" r="AY95"/>
  <c i="2" r="J35"/>
  <c i="1" r="AX95"/>
  <c i="2" r="BI183"/>
  <c r="BH183"/>
  <c r="BG183"/>
  <c r="BF183"/>
  <c r="T183"/>
  <c r="T182"/>
  <c r="R183"/>
  <c r="R182"/>
  <c r="P183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T168"/>
  <c r="R169"/>
  <c r="R168"/>
  <c r="P169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4"/>
  <c r="BH144"/>
  <c r="BG144"/>
  <c r="BF144"/>
  <c r="T144"/>
  <c r="T143"/>
  <c r="R144"/>
  <c r="R143"/>
  <c r="P144"/>
  <c r="P143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F121"/>
  <c r="E119"/>
  <c r="F89"/>
  <c r="E87"/>
  <c r="J24"/>
  <c r="E24"/>
  <c r="J92"/>
  <c r="J23"/>
  <c r="J21"/>
  <c r="E21"/>
  <c r="J123"/>
  <c r="J20"/>
  <c r="J18"/>
  <c r="E18"/>
  <c r="F124"/>
  <c r="J17"/>
  <c r="J15"/>
  <c r="E15"/>
  <c r="F123"/>
  <c r="J14"/>
  <c r="J12"/>
  <c r="J89"/>
  <c r="E7"/>
  <c r="E85"/>
  <c i="1" r="L90"/>
  <c r="AM90"/>
  <c r="AM89"/>
  <c r="L89"/>
  <c r="AM87"/>
  <c r="L87"/>
  <c r="L85"/>
  <c r="L84"/>
  <c i="3" r="BK163"/>
  <c r="BK161"/>
  <c r="J161"/>
  <c r="BK159"/>
  <c r="J159"/>
  <c r="BK157"/>
  <c r="BK155"/>
  <c r="BK152"/>
  <c i="2" r="BK183"/>
  <c r="BK166"/>
  <c r="J163"/>
  <c r="BK152"/>
  <c r="BK149"/>
  <c r="BK147"/>
  <c r="J142"/>
  <c r="BK138"/>
  <c r="J134"/>
  <c r="J130"/>
  <c i="3" r="J157"/>
  <c r="J155"/>
  <c r="BK150"/>
  <c r="BK149"/>
  <c i="2" r="J181"/>
  <c r="BK178"/>
  <c r="J166"/>
  <c r="BK165"/>
  <c r="BK162"/>
  <c r="BK159"/>
  <c r="J157"/>
  <c r="J151"/>
  <c r="BK148"/>
  <c r="BK144"/>
  <c r="BK142"/>
  <c r="BK132"/>
  <c i="3" r="J165"/>
  <c r="J149"/>
  <c r="J148"/>
  <c r="J146"/>
  <c i="2" r="J183"/>
  <c r="J180"/>
  <c r="J178"/>
  <c r="BK174"/>
  <c r="BK172"/>
  <c r="J167"/>
  <c r="BK161"/>
  <c r="J155"/>
  <c r="J152"/>
  <c r="BK136"/>
  <c r="BK135"/>
  <c r="J132"/>
  <c i="3" r="J163"/>
  <c i="2" r="BK181"/>
  <c r="BK160"/>
  <c r="BK155"/>
  <c r="BK153"/>
  <c r="BK151"/>
  <c r="BK150"/>
  <c r="J147"/>
  <c r="J144"/>
  <c r="J140"/>
  <c r="J135"/>
  <c i="3" r="BK165"/>
  <c r="BK148"/>
  <c r="BK146"/>
  <c r="BK144"/>
  <c r="J144"/>
  <c r="BK142"/>
  <c r="J142"/>
  <c r="BK141"/>
  <c r="J141"/>
  <c r="BK140"/>
  <c r="J140"/>
  <c r="BK139"/>
  <c r="J139"/>
  <c r="BK138"/>
  <c r="J138"/>
  <c r="BK135"/>
  <c r="J135"/>
  <c r="BK133"/>
  <c r="J133"/>
  <c r="BK132"/>
  <c r="J132"/>
  <c r="BK131"/>
  <c r="J131"/>
  <c r="BK129"/>
  <c r="J129"/>
  <c i="2" r="BK180"/>
  <c r="J176"/>
  <c r="J174"/>
  <c r="J169"/>
  <c r="BK167"/>
  <c r="J162"/>
  <c r="J161"/>
  <c r="J159"/>
  <c r="J158"/>
  <c r="J153"/>
  <c r="J149"/>
  <c r="J148"/>
  <c r="J138"/>
  <c r="BK134"/>
  <c r="BK130"/>
  <c i="3" r="J152"/>
  <c r="J150"/>
  <c i="2" r="BK176"/>
  <c r="J172"/>
  <c r="BK169"/>
  <c r="J165"/>
  <c r="BK163"/>
  <c r="J160"/>
  <c r="BK158"/>
  <c r="BK157"/>
  <c r="J150"/>
  <c r="BK140"/>
  <c r="J136"/>
  <c i="1" r="AS94"/>
  <c i="2" l="1" r="T129"/>
  <c i="3" r="T154"/>
  <c r="T153"/>
  <c i="2" r="BK129"/>
  <c r="R146"/>
  <c r="BK154"/>
  <c r="J154"/>
  <c r="J101"/>
  <c r="R154"/>
  <c r="BK164"/>
  <c r="J164"/>
  <c r="J102"/>
  <c r="R164"/>
  <c r="BK171"/>
  <c r="J171"/>
  <c r="J105"/>
  <c r="P171"/>
  <c r="T171"/>
  <c r="P179"/>
  <c r="T179"/>
  <c i="3" r="R128"/>
  <c r="P154"/>
  <c r="P153"/>
  <c r="BK128"/>
  <c r="J128"/>
  <c r="J98"/>
  <c r="P147"/>
  <c i="2" r="P129"/>
  <c r="BK146"/>
  <c r="J146"/>
  <c r="J100"/>
  <c r="T146"/>
  <c r="P154"/>
  <c r="T154"/>
  <c r="P164"/>
  <c r="T164"/>
  <c r="R171"/>
  <c r="BK179"/>
  <c r="J179"/>
  <c r="J106"/>
  <c r="R179"/>
  <c i="3" r="T128"/>
  <c r="BK137"/>
  <c r="J137"/>
  <c r="J99"/>
  <c r="P137"/>
  <c r="P127"/>
  <c r="P126"/>
  <c i="1" r="AU96"/>
  <c i="3" r="R137"/>
  <c r="T137"/>
  <c r="BK147"/>
  <c r="J147"/>
  <c r="J101"/>
  <c r="T147"/>
  <c r="BK154"/>
  <c r="J154"/>
  <c r="J104"/>
  <c i="2" r="R129"/>
  <c r="R128"/>
  <c r="P146"/>
  <c i="3" r="R147"/>
  <c r="R154"/>
  <c r="R153"/>
  <c i="2" r="F91"/>
  <c r="E117"/>
  <c r="J121"/>
  <c r="BE130"/>
  <c r="BE135"/>
  <c r="BE138"/>
  <c r="BE144"/>
  <c r="BE174"/>
  <c i="3" r="BE149"/>
  <c r="BK162"/>
  <c r="J162"/>
  <c r="J105"/>
  <c i="2" r="F92"/>
  <c r="BE152"/>
  <c r="BE157"/>
  <c r="BE163"/>
  <c r="BE172"/>
  <c r="BE183"/>
  <c r="BK143"/>
  <c r="J143"/>
  <c r="J99"/>
  <c r="BK168"/>
  <c r="J168"/>
  <c r="J103"/>
  <c i="3" r="E85"/>
  <c r="J89"/>
  <c r="F91"/>
  <c r="J91"/>
  <c r="F92"/>
  <c r="J92"/>
  <c r="BE129"/>
  <c r="BE131"/>
  <c r="BE132"/>
  <c r="BE133"/>
  <c r="BE135"/>
  <c r="BE138"/>
  <c r="BE139"/>
  <c r="BE140"/>
  <c r="BE141"/>
  <c r="BE142"/>
  <c r="BE146"/>
  <c i="2" r="J91"/>
  <c r="BE142"/>
  <c r="BE149"/>
  <c r="BE165"/>
  <c r="BE169"/>
  <c r="BE178"/>
  <c r="BK182"/>
  <c r="J182"/>
  <c r="J107"/>
  <c r="J124"/>
  <c r="BE140"/>
  <c r="BE147"/>
  <c r="BE153"/>
  <c r="BE159"/>
  <c r="BE160"/>
  <c r="BE162"/>
  <c r="BE166"/>
  <c i="3" r="BE144"/>
  <c r="BK145"/>
  <c r="J145"/>
  <c r="J100"/>
  <c r="BK151"/>
  <c r="J151"/>
  <c r="J102"/>
  <c r="BK164"/>
  <c r="J164"/>
  <c r="J106"/>
  <c i="2" r="BE134"/>
  <c r="BE155"/>
  <c r="BE158"/>
  <c r="BE161"/>
  <c r="BE167"/>
  <c r="BE176"/>
  <c r="BE180"/>
  <c i="3" r="BE148"/>
  <c r="BE150"/>
  <c r="BE165"/>
  <c i="2" r="BE132"/>
  <c r="BE136"/>
  <c r="BE148"/>
  <c r="BE150"/>
  <c r="BE151"/>
  <c r="BE181"/>
  <c i="3" r="BE152"/>
  <c r="BE155"/>
  <c r="BE157"/>
  <c r="BE159"/>
  <c r="BE161"/>
  <c r="BE163"/>
  <c r="F36"/>
  <c i="1" r="BC96"/>
  <c i="2" r="F37"/>
  <c i="1" r="BD95"/>
  <c i="3" r="F37"/>
  <c i="1" r="BD96"/>
  <c i="3" r="F34"/>
  <c i="1" r="BA96"/>
  <c i="2" r="J34"/>
  <c i="1" r="AW95"/>
  <c i="3" r="J34"/>
  <c i="1" r="AW96"/>
  <c i="2" r="F36"/>
  <c i="1" r="BC95"/>
  <c i="2" r="F35"/>
  <c i="1" r="BB95"/>
  <c i="2" r="F34"/>
  <c i="1" r="BA95"/>
  <c i="3" r="F35"/>
  <c i="1" r="BB96"/>
  <c i="3" l="1" r="R127"/>
  <c r="R126"/>
  <c i="2" r="T170"/>
  <c r="P170"/>
  <c r="BK128"/>
  <c i="3" r="T127"/>
  <c r="T126"/>
  <c i="2" r="R170"/>
  <c r="R127"/>
  <c r="T128"/>
  <c r="T127"/>
  <c r="P128"/>
  <c r="P127"/>
  <c i="1" r="AU95"/>
  <c i="3" r="BK127"/>
  <c r="J127"/>
  <c r="J97"/>
  <c i="2" r="J129"/>
  <c r="J98"/>
  <c r="BK170"/>
  <c r="J170"/>
  <c r="J104"/>
  <c i="3" r="BK153"/>
  <c r="J153"/>
  <c r="J103"/>
  <c i="1" r="AU94"/>
  <c i="2" r="J33"/>
  <c i="1" r="AV95"/>
  <c r="AT95"/>
  <c r="BA94"/>
  <c r="W30"/>
  <c i="3" r="J33"/>
  <c i="1" r="AV96"/>
  <c r="AT96"/>
  <c i="2" r="F33"/>
  <c i="1" r="AZ95"/>
  <c r="BD94"/>
  <c r="W33"/>
  <c r="BB94"/>
  <c r="W31"/>
  <c r="BC94"/>
  <c r="AY94"/>
  <c i="3" r="F33"/>
  <c i="1" r="AZ96"/>
  <c i="2" l="1" r="BK127"/>
  <c r="J127"/>
  <c r="J96"/>
  <c r="J128"/>
  <c r="J97"/>
  <c i="3" r="BK126"/>
  <c r="J126"/>
  <c r="J96"/>
  <c i="1" r="AZ94"/>
  <c r="AV94"/>
  <c r="AK29"/>
  <c r="W32"/>
  <c r="AX94"/>
  <c r="AW94"/>
  <c r="AK30"/>
  <c i="3" l="1" r="J30"/>
  <c i="1" r="AG96"/>
  <c r="AN96"/>
  <c r="W29"/>
  <c i="2" r="J30"/>
  <c i="1" r="AG95"/>
  <c r="AN95"/>
  <c r="AT94"/>
  <c i="3" l="1" r="J39"/>
  <c i="2" r="J39"/>
  <c i="1"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<sst xmlns="http://schemas.openxmlformats.org/spreadsheetml/2006/main">
  <si>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</si>
  <si>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</si>
  <si>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</si>
  <si>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</si>
  <si>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</si>
  <si>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{f30d287b-b38b-41b9-ad78-f6b95030adbd}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</si>
  <si>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</si>
  <si>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</si>
  <si>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</si>
  <si>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</si>
  <si>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</si>
  <si>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</si>
  <si>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</si>
  <si>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</si>
  <si>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20181202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</si>
  <si>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</si>
  <si>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</si>
  <si>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lesní a polní cesty Opěš - Babín</t>
  </si>
  <si>
    <t>KSO:</t>
  </si>
  <si>
    <t>CC-CZ:</t>
  </si>
  <si>
    <t>Místo:</t>
  </si>
  <si>
    <t xml:space="preserve"> </t>
  </si>
  <si>
    <t>Datum:</t>
  </si>
  <si>
    <t>8. 12. 2018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</si>
  <si>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</si>
  <si>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</si>
  <si>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</si>
  <si>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</si>
  <si>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</si>
  <si>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</si>
  <si>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</si>
  <si>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</si>
  <si>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</si>
  <si>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</si>
  <si>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</si>
  <si>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</si>
  <si>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</si>
  <si>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</si>
  <si>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</si>
  <si>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</si>
  <si>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</si>
  <si>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</si>
  <si>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</si>
  <si>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</si>
  <si>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</si>
  <si>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</si>
  <si>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</si>
  <si>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</si>
  <si>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</si>
  <si>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</si>
  <si>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</si>
  <si>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</si>
  <si>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</si>
  <si>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</si>
  <si>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</si>
  <si>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</si>
  <si>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</si>
  <si>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</si>
  <si>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</si>
  <si>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</si>
  <si>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</si>
  <si>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</si>
  <si>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</si>
  <si>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</si>
  <si>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</si>
  <si>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</si>
  <si>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</si>
  <si>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</si>
  <si>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</si>
  <si>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</si>
  <si>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</si>
  <si>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</si>
  <si>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</si>
  <si>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</si>
  <si>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</si>
  <si>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</si>
  <si>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</si>
  <si>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</si>
  <si>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201812021</t>
  </si>
  <si>
    <t>Polní cesty</t>
  </si>
  <si>
    <t>STA</t>
  </si>
  <si>
    <t>1</t>
  </si>
  <si>
    <t>{94724639-c731-4c71-b728-466bd98fcc8f}</t>
  </si>
  <si>
    <t>2</t>
  </si>
  <si>
    <t>201812022</t>
  </si>
  <si>
    <t>Lesní cesty</t>
  </si>
  <si>
    <t>{937806ad-b5e3-452d-9715-ef3f224cf0f8}</t>
  </si>
  <si>
    <t>KRYCÍ LIST SOUPISU PRACÍ</t>
  </si>
  <si>
    <t>Objekt:</t>
  </si>
  <si>
    <t>201812021 - Polní cesty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</si>
  <si>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</si>
  <si>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</si>
  <si>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</si>
  <si>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</si>
  <si>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</si>
  <si>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</si>
  <si>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</si>
  <si>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</si>
  <si>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</si>
  <si>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</si>
  <si>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</si>
  <si>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</si>
  <si>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</si>
  <si>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</si>
  <si>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</si>
  <si>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</si>
  <si>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</si>
  <si>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</si>
  <si>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</si>
  <si>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</si>
  <si>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</si>
  <si>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</si>
  <si>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</si>
  <si>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</si>
  <si>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</si>
  <si>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</si>
  <si>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</si>
  <si>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</si>
  <si>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</si>
  <si>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</si>
  <si>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</si>
  <si>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</si>
  <si>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</si>
  <si>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</si>
  <si>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</si>
  <si>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</si>
  <si>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</si>
  <si>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02</t>
  </si>
  <si>
    <t>4</t>
  </si>
  <si>
    <t>-1277476910</t>
  </si>
  <si>
    <t>P</t>
  </si>
  <si>
    <t xml:space="preserve">Poznámka k položce:_x000d_
_x000d_
_x000d_
</t>
  </si>
  <si>
    <t>132201102</t>
  </si>
  <si>
    <t>Hloubení rýh š do 600 mm v hornině tř. 3 objemu přes 100 m3</t>
  </si>
  <si>
    <t>-1270202918</t>
  </si>
  <si>
    <t>Poznámka k položce:_x000d_
propustek_x000d_
11*1,5*0,8=13,2</t>
  </si>
  <si>
    <t>3</t>
  </si>
  <si>
    <t>162601102</t>
  </si>
  <si>
    <t>Vodorovné přemístění do 5000 m výkopku/sypaniny z horniny tř. 1 až 4</t>
  </si>
  <si>
    <t>618200039</t>
  </si>
  <si>
    <t>171201201</t>
  </si>
  <si>
    <t>Uložení sypaniny na skládky</t>
  </si>
  <si>
    <t>-1301453410</t>
  </si>
  <si>
    <t>5</t>
  </si>
  <si>
    <t>175151101</t>
  </si>
  <si>
    <t>Obsypání potrubí strojně sypaninou bez prohození, uloženou do 3 m</t>
  </si>
  <si>
    <t>1444154820</t>
  </si>
  <si>
    <t xml:space="preserve">Poznámka k položce:_x000d_
propustek_x000d_
0,35*11=3,85_x000d_
</t>
  </si>
  <si>
    <t>6</t>
  </si>
  <si>
    <t>M</t>
  </si>
  <si>
    <t>583441210</t>
  </si>
  <si>
    <t>štěrkodrť frakce 0-8</t>
  </si>
  <si>
    <t>t</t>
  </si>
  <si>
    <t>8</t>
  </si>
  <si>
    <t>577467432</t>
  </si>
  <si>
    <t>Poznámka k položce:_x000d_
3,85 m3 * 1,75 t/m3</t>
  </si>
  <si>
    <t>7</t>
  </si>
  <si>
    <t>181101141</t>
  </si>
  <si>
    <t>Úprava pozemku s rozpojením, přehrnutím, urovnáním a přehrnutím do 20 m zeminy tř 4</t>
  </si>
  <si>
    <t>-1850997213</t>
  </si>
  <si>
    <t xml:space="preserve">Poznámka k položce:_x000d_
_x000d_
</t>
  </si>
  <si>
    <t>181102302</t>
  </si>
  <si>
    <t>Úprava pláně v zářezech se zhutněním</t>
  </si>
  <si>
    <t>m2</t>
  </si>
  <si>
    <t>1062024883</t>
  </si>
  <si>
    <t>Vodorovné konstrukce</t>
  </si>
  <si>
    <t>9</t>
  </si>
  <si>
    <t>451572111</t>
  </si>
  <si>
    <t>Lože pod potrubí otevřený výkop z kameniva drobného těženého</t>
  </si>
  <si>
    <t>1542783541</t>
  </si>
  <si>
    <t xml:space="preserve">Poznámka k položce:_x000d_
11*0,8*0,15=1,32_x000d_
</t>
  </si>
  <si>
    <t>Komunikace pozemní</t>
  </si>
  <si>
    <t>10</t>
  </si>
  <si>
    <t>564851111</t>
  </si>
  <si>
    <t>Podklad ze štěrkodrtě ŠD tl 150 mm</t>
  </si>
  <si>
    <t>625761831</t>
  </si>
  <si>
    <t>11</t>
  </si>
  <si>
    <t>634104685</t>
  </si>
  <si>
    <t>12</t>
  </si>
  <si>
    <t>569903311</t>
  </si>
  <si>
    <t>Zřízení zemních krajnic se zhutněním</t>
  </si>
  <si>
    <t>1355842887</t>
  </si>
  <si>
    <t>13</t>
  </si>
  <si>
    <t>573411105</t>
  </si>
  <si>
    <t>Jednoduchý nátěr z asfaltu v množství 1,7 kg/m2 s posypem</t>
  </si>
  <si>
    <t>1564452801</t>
  </si>
  <si>
    <t>14</t>
  </si>
  <si>
    <t>573411106</t>
  </si>
  <si>
    <t>Jednoduchý nátěr z asfaltu v množství 1,90 kg/m2 s posypem</t>
  </si>
  <si>
    <t>2144241159</t>
  </si>
  <si>
    <t>574381112</t>
  </si>
  <si>
    <t>Penetrační makadam hrubý PMH tl 100 mm</t>
  </si>
  <si>
    <t>-1053838727</t>
  </si>
  <si>
    <t>16</t>
  </si>
  <si>
    <t>599141111</t>
  </si>
  <si>
    <t>Vyplnění spár mezi silničními dílci živičnou zálivkou</t>
  </si>
  <si>
    <t>m</t>
  </si>
  <si>
    <t>1568638151</t>
  </si>
  <si>
    <t>Ostatní konstrukce a práce, bourání</t>
  </si>
  <si>
    <t>17</t>
  </si>
  <si>
    <t>912211111</t>
  </si>
  <si>
    <t>Montáž směrového sloupku silničního plastového prosté uložení bez betonového základu</t>
  </si>
  <si>
    <t>kus</t>
  </si>
  <si>
    <t>1564187515</t>
  </si>
  <si>
    <t xml:space="preserve">Poznámka k položce:_x000d_
0,010	Z11g		2x_x000d_
</t>
  </si>
  <si>
    <t>18</t>
  </si>
  <si>
    <t>404451500</t>
  </si>
  <si>
    <t>sloupek silniční plastový s retroreflexní fólií směrový 1200 mm</t>
  </si>
  <si>
    <t>-1163836371</t>
  </si>
  <si>
    <t>19</t>
  </si>
  <si>
    <t>919441221</t>
  </si>
  <si>
    <t>Čelo propustku z lomového kamene pro propustek z trub DN 600 až 800</t>
  </si>
  <si>
    <t>-1423043169</t>
  </si>
  <si>
    <t>20</t>
  </si>
  <si>
    <t>919521140</t>
  </si>
  <si>
    <t>Zřízení silničního propustku z trub betonových nebo ŽB DN 600</t>
  </si>
  <si>
    <t>1298479486</t>
  </si>
  <si>
    <t>592224100</t>
  </si>
  <si>
    <t>trouba hrdlová přímá železobetonová s integrovaným těsněním TZH-Q 600/2500 60 x 250 x 10 cm</t>
  </si>
  <si>
    <t>-849387967</t>
  </si>
  <si>
    <t>22</t>
  </si>
  <si>
    <t>919735113</t>
  </si>
  <si>
    <t>Řezání stávajícího živičného krytu hl do 150 mm</t>
  </si>
  <si>
    <t>-1084202948</t>
  </si>
  <si>
    <t>23</t>
  </si>
  <si>
    <t>938902111</t>
  </si>
  <si>
    <t>Čištění příkopů komunikací příkopovým rypadlem objem nánosu do 0,15 m3/m</t>
  </si>
  <si>
    <t>-377265728</t>
  </si>
  <si>
    <t>24</t>
  </si>
  <si>
    <t>938909612</t>
  </si>
  <si>
    <t>Odstranění nánosu na krajnicích tl do 200 mm</t>
  </si>
  <si>
    <t>782340826</t>
  </si>
  <si>
    <t>997</t>
  </si>
  <si>
    <t>Přesun sutě</t>
  </si>
  <si>
    <t>33</t>
  </si>
  <si>
    <t>997013655</t>
  </si>
  <si>
    <t>Poplatek za uložení na skládce (skládkovné) zeminy a kamení kód odpadu 17 05 04</t>
  </si>
  <si>
    <t>CS ÚRS 2020 01</t>
  </si>
  <si>
    <t>-1042122108</t>
  </si>
  <si>
    <t>34</t>
  </si>
  <si>
    <t>997221551</t>
  </si>
  <si>
    <t>Vodorovná doprava suti ze sypkých materiálů do 1 km</t>
  </si>
  <si>
    <t>-1393493342</t>
  </si>
  <si>
    <t>35</t>
  </si>
  <si>
    <t>997221559</t>
  </si>
  <si>
    <t>Příplatek ZKD 1 km u vodorovné dopravy suti ze sypkých materiálů</t>
  </si>
  <si>
    <t>206548326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</si>
  <si>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</si>
  <si>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</si>
  <si>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</si>
  <si>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</si>
  <si>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</si>
  <si>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1872972973</t>
  </si>
  <si>
    <t>VRN</t>
  </si>
  <si>
    <t>Vedlejší rozpočtové náklady</t>
  </si>
  <si>
    <t>VRN1</t>
  </si>
  <si>
    <t>Průzkumné, geodetické a projektové práce</t>
  </si>
  <si>
    <t>26</t>
  </si>
  <si>
    <t>012103000</t>
  </si>
  <si>
    <t>Geodetické práce před výstavbou</t>
  </si>
  <si>
    <t>kpl</t>
  </si>
  <si>
    <t>1024</t>
  </si>
  <si>
    <t>-790421141</t>
  </si>
  <si>
    <t>Poznámka k položce:_x000d_
vytýčení hranic pozemku_x000d_
vytýčení inž. sítí</t>
  </si>
  <si>
    <t>27</t>
  </si>
  <si>
    <t>012203000.1</t>
  </si>
  <si>
    <t>Geodetické práce při provádění stavby</t>
  </si>
  <si>
    <t>442272277</t>
  </si>
  <si>
    <t>Poznámka k položce:_x000d_
vytýčení stavby</t>
  </si>
  <si>
    <t>28</t>
  </si>
  <si>
    <t>012303000</t>
  </si>
  <si>
    <t>Geodetické práce po výstavbě</t>
  </si>
  <si>
    <t>205384733</t>
  </si>
  <si>
    <t>Poznámka k položce:_x000d_
zaměření skutečného stavu pro zpracování PDSP</t>
  </si>
  <si>
    <t>29</t>
  </si>
  <si>
    <t>013254000</t>
  </si>
  <si>
    <t>Dokumentace skutečného provedení stavby</t>
  </si>
  <si>
    <t>52758968</t>
  </si>
  <si>
    <t>VRN3</t>
  </si>
  <si>
    <t>Zařízení staveniště</t>
  </si>
  <si>
    <t>30</t>
  </si>
  <si>
    <t>034303000</t>
  </si>
  <si>
    <t>Dopravní značení na staveništi</t>
  </si>
  <si>
    <t>-117839452</t>
  </si>
  <si>
    <t>31</t>
  </si>
  <si>
    <t>034503000</t>
  </si>
  <si>
    <t>Prezentační tabule dotačního programu</t>
  </si>
  <si>
    <t>1195306830</t>
  </si>
  <si>
    <t>VRN4</t>
  </si>
  <si>
    <t>Inženýrská činnost</t>
  </si>
  <si>
    <t>32</t>
  </si>
  <si>
    <t>043194000</t>
  </si>
  <si>
    <t>Hutnící zkoušky</t>
  </si>
  <si>
    <t>-1227772443</t>
  </si>
  <si>
    <t>201812022 - Lesní cesty</t>
  </si>
  <si>
    <t>1896971030</t>
  </si>
  <si>
    <t>1766890944</t>
  </si>
  <si>
    <t>-902657001</t>
  </si>
  <si>
    <t>-1949456528</t>
  </si>
  <si>
    <t>-666304735</t>
  </si>
  <si>
    <t>-986949671</t>
  </si>
  <si>
    <t>-1838589955</t>
  </si>
  <si>
    <t>-903641591</t>
  </si>
  <si>
    <t>-346965370</t>
  </si>
  <si>
    <t>958159381</t>
  </si>
  <si>
    <t>889152890</t>
  </si>
  <si>
    <t>310847798</t>
  </si>
  <si>
    <t>-1681474166</t>
  </si>
  <si>
    <t>-1151351578</t>
  </si>
  <si>
    <t>187134214</t>
  </si>
  <si>
    <t>1568242534</t>
  </si>
  <si>
    <t>1393014572</t>
  </si>
  <si>
    <t>Poznámka k položce:_x000d_
vytýčení katastrálních hranic_x000d_
vytýčení inž. sítí</t>
  </si>
  <si>
    <t>990518556</t>
  </si>
  <si>
    <t>Poznámka k položce:_x000d_
vytýčování stavby</t>
  </si>
  <si>
    <t>524895423</t>
  </si>
  <si>
    <t>Poznámka k položce:_x000d_
zaměření skutečného provedení pro PDSP</t>
  </si>
  <si>
    <t>2061597683</t>
  </si>
  <si>
    <t>-1112916636</t>
  </si>
  <si>
    <t>-642690506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</si>
</sst>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20181202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lesní a polní cesty Opěš - Babín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8. 12. 2018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="7" customFormat="1" ht="24.7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'201812021 - Polní cesty'!J30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'201812021 - Polní cesty'!P127</f>
        <v>0</v>
      </c>
      <c r="AV95" s="125">
        <f>'201812021 - Polní cesty'!J33</f>
        <v>0</v>
      </c>
      <c r="AW95" s="125">
        <f>'201812021 - Polní cesty'!J34</f>
        <v>0</v>
      </c>
      <c r="AX95" s="125">
        <f>'201812021 - Polní cesty'!J35</f>
        <v>0</v>
      </c>
      <c r="AY95" s="125">
        <f>'201812021 - Polní cesty'!J36</f>
        <v>0</v>
      </c>
      <c r="AZ95" s="125">
        <f>'201812021 - Polní cesty'!F33</f>
        <v>0</v>
      </c>
      <c r="BA95" s="125">
        <f>'201812021 - Polní cesty'!F34</f>
        <v>0</v>
      </c>
      <c r="BB95" s="125">
        <f>'201812021 - Polní cesty'!F35</f>
        <v>0</v>
      </c>
      <c r="BC95" s="125">
        <f>'201812021 - Polní cesty'!F36</f>
        <v>0</v>
      </c>
      <c r="BD95" s="127">
        <f>'201812021 - Polní cesty'!F37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="7" customFormat="1" ht="24.7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'201812022 - Lesní cesty'!J30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9">
        <v>0</v>
      </c>
      <c r="AT96" s="130">
        <f>ROUND(SUM(AV96:AW96),2)</f>
        <v>0</v>
      </c>
      <c r="AU96" s="131">
        <f>'201812022 - Lesní cesty'!P126</f>
        <v>0</v>
      </c>
      <c r="AV96" s="130">
        <f>'201812022 - Lesní cesty'!J33</f>
        <v>0</v>
      </c>
      <c r="AW96" s="130">
        <f>'201812022 - Lesní cesty'!J34</f>
        <v>0</v>
      </c>
      <c r="AX96" s="130">
        <f>'201812022 - Lesní cesty'!J35</f>
        <v>0</v>
      </c>
      <c r="AY96" s="130">
        <f>'201812022 - Lesní cesty'!J36</f>
        <v>0</v>
      </c>
      <c r="AZ96" s="130">
        <f>'201812022 - Lesní cesty'!F33</f>
        <v>0</v>
      </c>
      <c r="BA96" s="130">
        <f>'201812022 - Lesní cesty'!F34</f>
        <v>0</v>
      </c>
      <c r="BB96" s="130">
        <f>'201812022 - Lesní cesty'!F35</f>
        <v>0</v>
      </c>
      <c r="BC96" s="130">
        <f>'201812022 - Lesní cesty'!F36</f>
        <v>0</v>
      </c>
      <c r="BD96" s="132">
        <f>'201812022 - Lesní cesty'!F37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FB3Zwg0Pio3/caVPvPiT76DdL9b03plnJKtkcsZpAtxj7Hp7itNyfv4h2C9+qt7ORDtwumhhO8V+T3OywoBmjA==" hashValue="ArISUgAEBJlYj/wDAj0uFF+pdqlod5ljRQGUSLtQBWP+LGuvOUmatKXs0qJoPX+aBAOWeWVrhovIoDye3sjg1w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1812021 - Polní cesty'!C2" display="/"/>
    <hyperlink ref="A96" location="'201812022 - Lesní cest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="1" customFormat="1" ht="24.96" customHeight="1">
      <c r="B4" s="17"/>
      <c r="D4" s="137" t="s">
        <v>87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Rekonstrukce lesní a polní cesty Opěš - Babín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88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89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8. 12. 2018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ROUND((SUM(BE127:BE183)),  2)</f>
        <v>0</v>
      </c>
      <c r="G33" s="35"/>
      <c r="H33" s="35"/>
      <c r="I33" s="159">
        <v>0.20999999999999999</v>
      </c>
      <c r="J33" s="158">
        <f>ROUND(((SUM(BE127:BE183))*I33),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39</v>
      </c>
      <c r="F34" s="158">
        <f>ROUND((SUM(BF127:BF183)),  2)</f>
        <v>0</v>
      </c>
      <c r="G34" s="35"/>
      <c r="H34" s="35"/>
      <c r="I34" s="159">
        <v>0.14999999999999999</v>
      </c>
      <c r="J34" s="158">
        <f>ROUND(((SUM(BF127:BF183))*I34),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40</v>
      </c>
      <c r="F35" s="158">
        <f>ROUND((SUM(BG127:BG183)),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41</v>
      </c>
      <c r="F36" s="158">
        <f>ROUND((SUM(BH127:BH183)),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42</v>
      </c>
      <c r="F37" s="158">
        <f>ROUND((SUM(BI127:BI183)),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Rekonstrukce lesní a polní cesty Opěš - Babín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201812021 - Polní cesty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8. 12. 2018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91</v>
      </c>
      <c r="D94" s="186"/>
      <c r="E94" s="186"/>
      <c r="F94" s="186"/>
      <c r="G94" s="186"/>
      <c r="H94" s="186"/>
      <c r="I94" s="187"/>
      <c r="J94" s="188" t="s">
        <v>92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93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="9" customFormat="1" ht="24.96" customHeight="1">
      <c r="A97" s="9"/>
      <c r="B97" s="190"/>
      <c r="C97" s="191"/>
      <c r="D97" s="192" t="s">
        <v>95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96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97</v>
      </c>
      <c r="E99" s="200"/>
      <c r="F99" s="200"/>
      <c r="G99" s="200"/>
      <c r="H99" s="200"/>
      <c r="I99" s="201"/>
      <c r="J99" s="202">
        <f>J143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98</v>
      </c>
      <c r="E100" s="200"/>
      <c r="F100" s="200"/>
      <c r="G100" s="200"/>
      <c r="H100" s="200"/>
      <c r="I100" s="201"/>
      <c r="J100" s="202">
        <f>J146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99</v>
      </c>
      <c r="E101" s="200"/>
      <c r="F101" s="200"/>
      <c r="G101" s="200"/>
      <c r="H101" s="200"/>
      <c r="I101" s="201"/>
      <c r="J101" s="202">
        <f>J154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100</v>
      </c>
      <c r="E102" s="200"/>
      <c r="F102" s="200"/>
      <c r="G102" s="200"/>
      <c r="H102" s="200"/>
      <c r="I102" s="201"/>
      <c r="J102" s="202">
        <f>J164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101</v>
      </c>
      <c r="E103" s="200"/>
      <c r="F103" s="200"/>
      <c r="G103" s="200"/>
      <c r="H103" s="200"/>
      <c r="I103" s="201"/>
      <c r="J103" s="202">
        <f>J168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0"/>
      <c r="C104" s="191"/>
      <c r="D104" s="192" t="s">
        <v>102</v>
      </c>
      <c r="E104" s="193"/>
      <c r="F104" s="193"/>
      <c r="G104" s="193"/>
      <c r="H104" s="193"/>
      <c r="I104" s="194"/>
      <c r="J104" s="195">
        <f>J170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7"/>
      <c r="C105" s="198"/>
      <c r="D105" s="199" t="s">
        <v>103</v>
      </c>
      <c r="E105" s="200"/>
      <c r="F105" s="200"/>
      <c r="G105" s="200"/>
      <c r="H105" s="200"/>
      <c r="I105" s="201"/>
      <c r="J105" s="202">
        <f>J171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98"/>
      <c r="D106" s="199" t="s">
        <v>104</v>
      </c>
      <c r="E106" s="200"/>
      <c r="F106" s="200"/>
      <c r="G106" s="200"/>
      <c r="H106" s="200"/>
      <c r="I106" s="201"/>
      <c r="J106" s="202">
        <f>J179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7"/>
      <c r="C107" s="198"/>
      <c r="D107" s="199" t="s">
        <v>105</v>
      </c>
      <c r="E107" s="200"/>
      <c r="F107" s="200"/>
      <c r="G107" s="200"/>
      <c r="H107" s="200"/>
      <c r="I107" s="201"/>
      <c r="J107" s="202">
        <f>J182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106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4" t="str">
        <f>E7</f>
        <v>Rekonstrukce lesní a polní cesty Opěš - Babín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88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>201812021 - Polní cesty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8. 12. 2018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31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4"/>
      <c r="B126" s="205"/>
      <c r="C126" s="206" t="s">
        <v>107</v>
      </c>
      <c r="D126" s="207" t="s">
        <v>58</v>
      </c>
      <c r="E126" s="207" t="s">
        <v>54</v>
      </c>
      <c r="F126" s="207" t="s">
        <v>55</v>
      </c>
      <c r="G126" s="207" t="s">
        <v>108</v>
      </c>
      <c r="H126" s="207" t="s">
        <v>109</v>
      </c>
      <c r="I126" s="208" t="s">
        <v>110</v>
      </c>
      <c r="J126" s="207" t="s">
        <v>92</v>
      </c>
      <c r="K126" s="209" t="s">
        <v>111</v>
      </c>
      <c r="L126" s="210"/>
      <c r="M126" s="97" t="s">
        <v>1</v>
      </c>
      <c r="N126" s="98" t="s">
        <v>37</v>
      </c>
      <c r="O126" s="98" t="s">
        <v>112</v>
      </c>
      <c r="P126" s="98" t="s">
        <v>113</v>
      </c>
      <c r="Q126" s="98" t="s">
        <v>114</v>
      </c>
      <c r="R126" s="98" t="s">
        <v>115</v>
      </c>
      <c r="S126" s="98" t="s">
        <v>116</v>
      </c>
      <c r="T126" s="99" t="s">
        <v>117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="2" customFormat="1" ht="22.8" customHeight="1">
      <c r="A127" s="35"/>
      <c r="B127" s="36"/>
      <c r="C127" s="104" t="s">
        <v>118</v>
      </c>
      <c r="D127" s="37"/>
      <c r="E127" s="37"/>
      <c r="F127" s="37"/>
      <c r="G127" s="37"/>
      <c r="H127" s="37"/>
      <c r="I127" s="141"/>
      <c r="J127" s="211">
        <f>BK127</f>
        <v>0</v>
      </c>
      <c r="K127" s="37"/>
      <c r="L127" s="41"/>
      <c r="M127" s="100"/>
      <c r="N127" s="212"/>
      <c r="O127" s="101"/>
      <c r="P127" s="213">
        <f>P128+P170</f>
        <v>0</v>
      </c>
      <c r="Q127" s="101"/>
      <c r="R127" s="213">
        <f>R128+R170</f>
        <v>3139.1436182000002</v>
      </c>
      <c r="S127" s="101"/>
      <c r="T127" s="214">
        <f>T128+T170</f>
        <v>139.75200000000001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94</v>
      </c>
      <c r="BK127" s="215">
        <f>BK128+BK170</f>
        <v>0</v>
      </c>
    </row>
    <row r="128" s="12" customFormat="1" ht="25.92" customHeight="1">
      <c r="A128" s="12"/>
      <c r="B128" s="216"/>
      <c r="C128" s="217"/>
      <c r="D128" s="218" t="s">
        <v>72</v>
      </c>
      <c r="E128" s="219" t="s">
        <v>119</v>
      </c>
      <c r="F128" s="219" t="s">
        <v>120</v>
      </c>
      <c r="G128" s="217"/>
      <c r="H128" s="217"/>
      <c r="I128" s="220"/>
      <c r="J128" s="221">
        <f>BK128</f>
        <v>0</v>
      </c>
      <c r="K128" s="217"/>
      <c r="L128" s="222"/>
      <c r="M128" s="223"/>
      <c r="N128" s="224"/>
      <c r="O128" s="224"/>
      <c r="P128" s="225">
        <f>P129+P143+P146+P154+P164+P168</f>
        <v>0</v>
      </c>
      <c r="Q128" s="224"/>
      <c r="R128" s="225">
        <f>R129+R143+R146+R154+R164+R168</f>
        <v>3139.1436182000002</v>
      </c>
      <c r="S128" s="224"/>
      <c r="T128" s="226">
        <f>T129+T143+T146+T154+T164+T168</f>
        <v>139.75200000000001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7" t="s">
        <v>81</v>
      </c>
      <c r="AT128" s="228" t="s">
        <v>72</v>
      </c>
      <c r="AU128" s="228" t="s">
        <v>73</v>
      </c>
      <c r="AY128" s="227" t="s">
        <v>121</v>
      </c>
      <c r="BK128" s="229">
        <f>BK129+BK143+BK146+BK154+BK164+BK168</f>
        <v>0</v>
      </c>
    </row>
    <row r="129" s="12" customFormat="1" ht="22.8" customHeight="1">
      <c r="A129" s="12"/>
      <c r="B129" s="216"/>
      <c r="C129" s="217"/>
      <c r="D129" s="218" t="s">
        <v>72</v>
      </c>
      <c r="E129" s="230" t="s">
        <v>81</v>
      </c>
      <c r="F129" s="230" t="s">
        <v>122</v>
      </c>
      <c r="G129" s="217"/>
      <c r="H129" s="217"/>
      <c r="I129" s="220"/>
      <c r="J129" s="231">
        <f>BK129</f>
        <v>0</v>
      </c>
      <c r="K129" s="217"/>
      <c r="L129" s="222"/>
      <c r="M129" s="223"/>
      <c r="N129" s="224"/>
      <c r="O129" s="224"/>
      <c r="P129" s="225">
        <f>SUM(P130:P142)</f>
        <v>0</v>
      </c>
      <c r="Q129" s="224"/>
      <c r="R129" s="225">
        <f>SUM(R130:R142)</f>
        <v>7.1210000000000004</v>
      </c>
      <c r="S129" s="224"/>
      <c r="T129" s="226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7" t="s">
        <v>81</v>
      </c>
      <c r="AT129" s="228" t="s">
        <v>72</v>
      </c>
      <c r="AU129" s="228" t="s">
        <v>81</v>
      </c>
      <c r="AY129" s="227" t="s">
        <v>121</v>
      </c>
      <c r="BK129" s="229">
        <f>SUM(BK130:BK142)</f>
        <v>0</v>
      </c>
    </row>
    <row r="130" s="2" customFormat="1" ht="21.75" customHeight="1">
      <c r="A130" s="35"/>
      <c r="B130" s="36"/>
      <c r="C130" s="232" t="s">
        <v>81</v>
      </c>
      <c r="D130" s="232" t="s">
        <v>123</v>
      </c>
      <c r="E130" s="233" t="s">
        <v>124</v>
      </c>
      <c r="F130" s="234" t="s">
        <v>125</v>
      </c>
      <c r="G130" s="235" t="s">
        <v>126</v>
      </c>
      <c r="H130" s="236">
        <v>979.62</v>
      </c>
      <c r="I130" s="237"/>
      <c r="J130" s="238">
        <f>ROUND(I130*H130,2)</f>
        <v>0</v>
      </c>
      <c r="K130" s="234" t="s">
        <v>127</v>
      </c>
      <c r="L130" s="41"/>
      <c r="M130" s="239" t="s">
        <v>1</v>
      </c>
      <c r="N130" s="240" t="s">
        <v>38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128</v>
      </c>
      <c r="AT130" s="243" t="s">
        <v>123</v>
      </c>
      <c r="AU130" s="243" t="s">
        <v>83</v>
      </c>
      <c r="AY130" s="14" t="s">
        <v>121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81</v>
      </c>
      <c r="BK130" s="244">
        <f>ROUND(I130*H130,2)</f>
        <v>0</v>
      </c>
      <c r="BL130" s="14" t="s">
        <v>128</v>
      </c>
      <c r="BM130" s="243" t="s">
        <v>129</v>
      </c>
    </row>
    <row r="131" s="2" customFormat="1">
      <c r="A131" s="35"/>
      <c r="B131" s="36"/>
      <c r="C131" s="37"/>
      <c r="D131" s="245" t="s">
        <v>130</v>
      </c>
      <c r="E131" s="37"/>
      <c r="F131" s="246" t="s">
        <v>131</v>
      </c>
      <c r="G131" s="37"/>
      <c r="H131" s="37"/>
      <c r="I131" s="141"/>
      <c r="J131" s="37"/>
      <c r="K131" s="37"/>
      <c r="L131" s="41"/>
      <c r="M131" s="247"/>
      <c r="N131" s="248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130</v>
      </c>
      <c r="AU131" s="14" t="s">
        <v>83</v>
      </c>
    </row>
    <row r="132" s="2" customFormat="1" ht="21.75" customHeight="1">
      <c r="A132" s="35"/>
      <c r="B132" s="36"/>
      <c r="C132" s="232" t="s">
        <v>83</v>
      </c>
      <c r="D132" s="232" t="s">
        <v>123</v>
      </c>
      <c r="E132" s="233" t="s">
        <v>132</v>
      </c>
      <c r="F132" s="234" t="s">
        <v>133</v>
      </c>
      <c r="G132" s="235" t="s">
        <v>126</v>
      </c>
      <c r="H132" s="236">
        <v>13.199999999999999</v>
      </c>
      <c r="I132" s="237"/>
      <c r="J132" s="238">
        <f>ROUND(I132*H132,2)</f>
        <v>0</v>
      </c>
      <c r="K132" s="234" t="s">
        <v>127</v>
      </c>
      <c r="L132" s="41"/>
      <c r="M132" s="239" t="s">
        <v>1</v>
      </c>
      <c r="N132" s="240" t="s">
        <v>38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128</v>
      </c>
      <c r="AT132" s="243" t="s">
        <v>123</v>
      </c>
      <c r="AU132" s="243" t="s">
        <v>83</v>
      </c>
      <c r="AY132" s="14" t="s">
        <v>121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81</v>
      </c>
      <c r="BK132" s="244">
        <f>ROUND(I132*H132,2)</f>
        <v>0</v>
      </c>
      <c r="BL132" s="14" t="s">
        <v>128</v>
      </c>
      <c r="BM132" s="243" t="s">
        <v>134</v>
      </c>
    </row>
    <row r="133" s="2" customFormat="1">
      <c r="A133" s="35"/>
      <c r="B133" s="36"/>
      <c r="C133" s="37"/>
      <c r="D133" s="245" t="s">
        <v>130</v>
      </c>
      <c r="E133" s="37"/>
      <c r="F133" s="246" t="s">
        <v>135</v>
      </c>
      <c r="G133" s="37"/>
      <c r="H133" s="37"/>
      <c r="I133" s="141"/>
      <c r="J133" s="37"/>
      <c r="K133" s="37"/>
      <c r="L133" s="41"/>
      <c r="M133" s="247"/>
      <c r="N133" s="248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130</v>
      </c>
      <c r="AU133" s="14" t="s">
        <v>83</v>
      </c>
    </row>
    <row r="134" s="2" customFormat="1" ht="21.75" customHeight="1">
      <c r="A134" s="35"/>
      <c r="B134" s="36"/>
      <c r="C134" s="232" t="s">
        <v>136</v>
      </c>
      <c r="D134" s="232" t="s">
        <v>123</v>
      </c>
      <c r="E134" s="233" t="s">
        <v>137</v>
      </c>
      <c r="F134" s="234" t="s">
        <v>138</v>
      </c>
      <c r="G134" s="235" t="s">
        <v>126</v>
      </c>
      <c r="H134" s="236">
        <v>999.82000000000005</v>
      </c>
      <c r="I134" s="237"/>
      <c r="J134" s="238">
        <f>ROUND(I134*H134,2)</f>
        <v>0</v>
      </c>
      <c r="K134" s="234" t="s">
        <v>127</v>
      </c>
      <c r="L134" s="41"/>
      <c r="M134" s="239" t="s">
        <v>1</v>
      </c>
      <c r="N134" s="240" t="s">
        <v>38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128</v>
      </c>
      <c r="AT134" s="243" t="s">
        <v>123</v>
      </c>
      <c r="AU134" s="243" t="s">
        <v>83</v>
      </c>
      <c r="AY134" s="14" t="s">
        <v>121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81</v>
      </c>
      <c r="BK134" s="244">
        <f>ROUND(I134*H134,2)</f>
        <v>0</v>
      </c>
      <c r="BL134" s="14" t="s">
        <v>128</v>
      </c>
      <c r="BM134" s="243" t="s">
        <v>139</v>
      </c>
    </row>
    <row r="135" s="2" customFormat="1" ht="16.5" customHeight="1">
      <c r="A135" s="35"/>
      <c r="B135" s="36"/>
      <c r="C135" s="232" t="s">
        <v>128</v>
      </c>
      <c r="D135" s="232" t="s">
        <v>123</v>
      </c>
      <c r="E135" s="233" t="s">
        <v>140</v>
      </c>
      <c r="F135" s="234" t="s">
        <v>141</v>
      </c>
      <c r="G135" s="235" t="s">
        <v>126</v>
      </c>
      <c r="H135" s="236">
        <v>999.82000000000005</v>
      </c>
      <c r="I135" s="237"/>
      <c r="J135" s="238">
        <f>ROUND(I135*H135,2)</f>
        <v>0</v>
      </c>
      <c r="K135" s="234" t="s">
        <v>127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128</v>
      </c>
      <c r="AT135" s="243" t="s">
        <v>123</v>
      </c>
      <c r="AU135" s="243" t="s">
        <v>83</v>
      </c>
      <c r="AY135" s="14" t="s">
        <v>121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128</v>
      </c>
      <c r="BM135" s="243" t="s">
        <v>142</v>
      </c>
    </row>
    <row r="136" s="2" customFormat="1" ht="21.75" customHeight="1">
      <c r="A136" s="35"/>
      <c r="B136" s="36"/>
      <c r="C136" s="232" t="s">
        <v>143</v>
      </c>
      <c r="D136" s="232" t="s">
        <v>123</v>
      </c>
      <c r="E136" s="233" t="s">
        <v>144</v>
      </c>
      <c r="F136" s="234" t="s">
        <v>145</v>
      </c>
      <c r="G136" s="235" t="s">
        <v>126</v>
      </c>
      <c r="H136" s="236">
        <v>3.8500000000000001</v>
      </c>
      <c r="I136" s="237"/>
      <c r="J136" s="238">
        <f>ROUND(I136*H136,2)</f>
        <v>0</v>
      </c>
      <c r="K136" s="234" t="s">
        <v>127</v>
      </c>
      <c r="L136" s="41"/>
      <c r="M136" s="239" t="s">
        <v>1</v>
      </c>
      <c r="N136" s="240" t="s">
        <v>38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128</v>
      </c>
      <c r="AT136" s="243" t="s">
        <v>123</v>
      </c>
      <c r="AU136" s="243" t="s">
        <v>83</v>
      </c>
      <c r="AY136" s="14" t="s">
        <v>121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81</v>
      </c>
      <c r="BK136" s="244">
        <f>ROUND(I136*H136,2)</f>
        <v>0</v>
      </c>
      <c r="BL136" s="14" t="s">
        <v>128</v>
      </c>
      <c r="BM136" s="243" t="s">
        <v>146</v>
      </c>
    </row>
    <row r="137" s="2" customFormat="1">
      <c r="A137" s="35"/>
      <c r="B137" s="36"/>
      <c r="C137" s="37"/>
      <c r="D137" s="245" t="s">
        <v>130</v>
      </c>
      <c r="E137" s="37"/>
      <c r="F137" s="246" t="s">
        <v>147</v>
      </c>
      <c r="G137" s="37"/>
      <c r="H137" s="37"/>
      <c r="I137" s="141"/>
      <c r="J137" s="37"/>
      <c r="K137" s="37"/>
      <c r="L137" s="41"/>
      <c r="M137" s="247"/>
      <c r="N137" s="248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130</v>
      </c>
      <c r="AU137" s="14" t="s">
        <v>83</v>
      </c>
    </row>
    <row r="138" s="2" customFormat="1" ht="16.5" customHeight="1">
      <c r="A138" s="35"/>
      <c r="B138" s="36"/>
      <c r="C138" s="249" t="s">
        <v>148</v>
      </c>
      <c r="D138" s="249" t="s">
        <v>149</v>
      </c>
      <c r="E138" s="250" t="s">
        <v>150</v>
      </c>
      <c r="F138" s="251" t="s">
        <v>151</v>
      </c>
      <c r="G138" s="252" t="s">
        <v>152</v>
      </c>
      <c r="H138" s="253">
        <v>7.1210000000000004</v>
      </c>
      <c r="I138" s="254"/>
      <c r="J138" s="255">
        <f>ROUND(I138*H138,2)</f>
        <v>0</v>
      </c>
      <c r="K138" s="251" t="s">
        <v>127</v>
      </c>
      <c r="L138" s="256"/>
      <c r="M138" s="257" t="s">
        <v>1</v>
      </c>
      <c r="N138" s="258" t="s">
        <v>38</v>
      </c>
      <c r="O138" s="88"/>
      <c r="P138" s="241">
        <f>O138*H138</f>
        <v>0</v>
      </c>
      <c r="Q138" s="241">
        <v>1</v>
      </c>
      <c r="R138" s="241">
        <f>Q138*H138</f>
        <v>7.1210000000000004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153</v>
      </c>
      <c r="AT138" s="243" t="s">
        <v>149</v>
      </c>
      <c r="AU138" s="243" t="s">
        <v>83</v>
      </c>
      <c r="AY138" s="14" t="s">
        <v>121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128</v>
      </c>
      <c r="BM138" s="243" t="s">
        <v>154</v>
      </c>
    </row>
    <row r="139" s="2" customFormat="1">
      <c r="A139" s="35"/>
      <c r="B139" s="36"/>
      <c r="C139" s="37"/>
      <c r="D139" s="245" t="s">
        <v>130</v>
      </c>
      <c r="E139" s="37"/>
      <c r="F139" s="246" t="s">
        <v>155</v>
      </c>
      <c r="G139" s="37"/>
      <c r="H139" s="37"/>
      <c r="I139" s="141"/>
      <c r="J139" s="37"/>
      <c r="K139" s="37"/>
      <c r="L139" s="41"/>
      <c r="M139" s="247"/>
      <c r="N139" s="248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130</v>
      </c>
      <c r="AU139" s="14" t="s">
        <v>83</v>
      </c>
    </row>
    <row r="140" s="2" customFormat="1" ht="21.75" customHeight="1">
      <c r="A140" s="35"/>
      <c r="B140" s="36"/>
      <c r="C140" s="232" t="s">
        <v>156</v>
      </c>
      <c r="D140" s="232" t="s">
        <v>123</v>
      </c>
      <c r="E140" s="233" t="s">
        <v>157</v>
      </c>
      <c r="F140" s="234" t="s">
        <v>158</v>
      </c>
      <c r="G140" s="235" t="s">
        <v>126</v>
      </c>
      <c r="H140" s="236">
        <v>654.39999999999998</v>
      </c>
      <c r="I140" s="237"/>
      <c r="J140" s="238">
        <f>ROUND(I140*H140,2)</f>
        <v>0</v>
      </c>
      <c r="K140" s="234" t="s">
        <v>127</v>
      </c>
      <c r="L140" s="41"/>
      <c r="M140" s="239" t="s">
        <v>1</v>
      </c>
      <c r="N140" s="240" t="s">
        <v>38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128</v>
      </c>
      <c r="AT140" s="243" t="s">
        <v>123</v>
      </c>
      <c r="AU140" s="243" t="s">
        <v>83</v>
      </c>
      <c r="AY140" s="14" t="s">
        <v>121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81</v>
      </c>
      <c r="BK140" s="244">
        <f>ROUND(I140*H140,2)</f>
        <v>0</v>
      </c>
      <c r="BL140" s="14" t="s">
        <v>128</v>
      </c>
      <c r="BM140" s="243" t="s">
        <v>159</v>
      </c>
    </row>
    <row r="141" s="2" customFormat="1">
      <c r="A141" s="35"/>
      <c r="B141" s="36"/>
      <c r="C141" s="37"/>
      <c r="D141" s="245" t="s">
        <v>130</v>
      </c>
      <c r="E141" s="37"/>
      <c r="F141" s="246" t="s">
        <v>160</v>
      </c>
      <c r="G141" s="37"/>
      <c r="H141" s="37"/>
      <c r="I141" s="141"/>
      <c r="J141" s="37"/>
      <c r="K141" s="37"/>
      <c r="L141" s="41"/>
      <c r="M141" s="247"/>
      <c r="N141" s="248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130</v>
      </c>
      <c r="AU141" s="14" t="s">
        <v>83</v>
      </c>
    </row>
    <row r="142" s="2" customFormat="1" ht="16.5" customHeight="1">
      <c r="A142" s="35"/>
      <c r="B142" s="36"/>
      <c r="C142" s="232" t="s">
        <v>153</v>
      </c>
      <c r="D142" s="232" t="s">
        <v>123</v>
      </c>
      <c r="E142" s="233" t="s">
        <v>161</v>
      </c>
      <c r="F142" s="234" t="s">
        <v>162</v>
      </c>
      <c r="G142" s="235" t="s">
        <v>163</v>
      </c>
      <c r="H142" s="236">
        <v>4362.6999999999998</v>
      </c>
      <c r="I142" s="237"/>
      <c r="J142" s="238">
        <f>ROUND(I142*H142,2)</f>
        <v>0</v>
      </c>
      <c r="K142" s="234" t="s">
        <v>127</v>
      </c>
      <c r="L142" s="41"/>
      <c r="M142" s="239" t="s">
        <v>1</v>
      </c>
      <c r="N142" s="240" t="s">
        <v>38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128</v>
      </c>
      <c r="AT142" s="243" t="s">
        <v>123</v>
      </c>
      <c r="AU142" s="243" t="s">
        <v>83</v>
      </c>
      <c r="AY142" s="14" t="s">
        <v>121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128</v>
      </c>
      <c r="BM142" s="243" t="s">
        <v>164</v>
      </c>
    </row>
    <row r="143" s="12" customFormat="1" ht="22.8" customHeight="1">
      <c r="A143" s="12"/>
      <c r="B143" s="216"/>
      <c r="C143" s="217"/>
      <c r="D143" s="218" t="s">
        <v>72</v>
      </c>
      <c r="E143" s="230" t="s">
        <v>128</v>
      </c>
      <c r="F143" s="230" t="s">
        <v>165</v>
      </c>
      <c r="G143" s="217"/>
      <c r="H143" s="217"/>
      <c r="I143" s="220"/>
      <c r="J143" s="231">
        <f>BK143</f>
        <v>0</v>
      </c>
      <c r="K143" s="217"/>
      <c r="L143" s="222"/>
      <c r="M143" s="223"/>
      <c r="N143" s="224"/>
      <c r="O143" s="224"/>
      <c r="P143" s="225">
        <f>SUM(P144:P145)</f>
        <v>0</v>
      </c>
      <c r="Q143" s="224"/>
      <c r="R143" s="225">
        <f>SUM(R144:R145)</f>
        <v>2.4958164000000003</v>
      </c>
      <c r="S143" s="224"/>
      <c r="T143" s="226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7" t="s">
        <v>81</v>
      </c>
      <c r="AT143" s="228" t="s">
        <v>72</v>
      </c>
      <c r="AU143" s="228" t="s">
        <v>81</v>
      </c>
      <c r="AY143" s="227" t="s">
        <v>121</v>
      </c>
      <c r="BK143" s="229">
        <f>SUM(BK144:BK145)</f>
        <v>0</v>
      </c>
    </row>
    <row r="144" s="2" customFormat="1" ht="21.75" customHeight="1">
      <c r="A144" s="35"/>
      <c r="B144" s="36"/>
      <c r="C144" s="232" t="s">
        <v>166</v>
      </c>
      <c r="D144" s="232" t="s">
        <v>123</v>
      </c>
      <c r="E144" s="233" t="s">
        <v>167</v>
      </c>
      <c r="F144" s="234" t="s">
        <v>168</v>
      </c>
      <c r="G144" s="235" t="s">
        <v>126</v>
      </c>
      <c r="H144" s="236">
        <v>1.3200000000000001</v>
      </c>
      <c r="I144" s="237"/>
      <c r="J144" s="238">
        <f>ROUND(I144*H144,2)</f>
        <v>0</v>
      </c>
      <c r="K144" s="234" t="s">
        <v>127</v>
      </c>
      <c r="L144" s="41"/>
      <c r="M144" s="239" t="s">
        <v>1</v>
      </c>
      <c r="N144" s="240" t="s">
        <v>38</v>
      </c>
      <c r="O144" s="88"/>
      <c r="P144" s="241">
        <f>O144*H144</f>
        <v>0</v>
      </c>
      <c r="Q144" s="241">
        <v>1.8907700000000001</v>
      </c>
      <c r="R144" s="241">
        <f>Q144*H144</f>
        <v>2.4958164000000003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128</v>
      </c>
      <c r="AT144" s="243" t="s">
        <v>123</v>
      </c>
      <c r="AU144" s="243" t="s">
        <v>83</v>
      </c>
      <c r="AY144" s="14" t="s">
        <v>121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128</v>
      </c>
      <c r="BM144" s="243" t="s">
        <v>169</v>
      </c>
    </row>
    <row r="145" s="2" customFormat="1">
      <c r="A145" s="35"/>
      <c r="B145" s="36"/>
      <c r="C145" s="37"/>
      <c r="D145" s="245" t="s">
        <v>130</v>
      </c>
      <c r="E145" s="37"/>
      <c r="F145" s="246" t="s">
        <v>170</v>
      </c>
      <c r="G145" s="37"/>
      <c r="H145" s="37"/>
      <c r="I145" s="141"/>
      <c r="J145" s="37"/>
      <c r="K145" s="37"/>
      <c r="L145" s="41"/>
      <c r="M145" s="247"/>
      <c r="N145" s="248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130</v>
      </c>
      <c r="AU145" s="14" t="s">
        <v>83</v>
      </c>
    </row>
    <row r="146" s="12" customFormat="1" ht="22.8" customHeight="1">
      <c r="A146" s="12"/>
      <c r="B146" s="216"/>
      <c r="C146" s="217"/>
      <c r="D146" s="218" t="s">
        <v>72</v>
      </c>
      <c r="E146" s="230" t="s">
        <v>143</v>
      </c>
      <c r="F146" s="230" t="s">
        <v>171</v>
      </c>
      <c r="G146" s="217"/>
      <c r="H146" s="217"/>
      <c r="I146" s="220"/>
      <c r="J146" s="231">
        <f>BK146</f>
        <v>0</v>
      </c>
      <c r="K146" s="217"/>
      <c r="L146" s="222"/>
      <c r="M146" s="223"/>
      <c r="N146" s="224"/>
      <c r="O146" s="224"/>
      <c r="P146" s="225">
        <f>SUM(P147:P153)</f>
        <v>0</v>
      </c>
      <c r="Q146" s="224"/>
      <c r="R146" s="225">
        <f>SUM(R147:R153)</f>
        <v>3080.1780618000003</v>
      </c>
      <c r="S146" s="224"/>
      <c r="T146" s="226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7" t="s">
        <v>81</v>
      </c>
      <c r="AT146" s="228" t="s">
        <v>72</v>
      </c>
      <c r="AU146" s="228" t="s">
        <v>81</v>
      </c>
      <c r="AY146" s="227" t="s">
        <v>121</v>
      </c>
      <c r="BK146" s="229">
        <f>SUM(BK147:BK153)</f>
        <v>0</v>
      </c>
    </row>
    <row r="147" s="2" customFormat="1" ht="16.5" customHeight="1">
      <c r="A147" s="35"/>
      <c r="B147" s="36"/>
      <c r="C147" s="232" t="s">
        <v>172</v>
      </c>
      <c r="D147" s="232" t="s">
        <v>123</v>
      </c>
      <c r="E147" s="233" t="s">
        <v>173</v>
      </c>
      <c r="F147" s="234" t="s">
        <v>174</v>
      </c>
      <c r="G147" s="235" t="s">
        <v>163</v>
      </c>
      <c r="H147" s="236">
        <v>4362.6999999999998</v>
      </c>
      <c r="I147" s="237"/>
      <c r="J147" s="238">
        <f>ROUND(I147*H147,2)</f>
        <v>0</v>
      </c>
      <c r="K147" s="234" t="s">
        <v>127</v>
      </c>
      <c r="L147" s="41"/>
      <c r="M147" s="239" t="s">
        <v>1</v>
      </c>
      <c r="N147" s="240" t="s">
        <v>38</v>
      </c>
      <c r="O147" s="88"/>
      <c r="P147" s="241">
        <f>O147*H147</f>
        <v>0</v>
      </c>
      <c r="Q147" s="241">
        <v>0.27994000000000002</v>
      </c>
      <c r="R147" s="241">
        <f>Q147*H147</f>
        <v>1221.294238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128</v>
      </c>
      <c r="AT147" s="243" t="s">
        <v>123</v>
      </c>
      <c r="AU147" s="243" t="s">
        <v>83</v>
      </c>
      <c r="AY147" s="14" t="s">
        <v>121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81</v>
      </c>
      <c r="BK147" s="244">
        <f>ROUND(I147*H147,2)</f>
        <v>0</v>
      </c>
      <c r="BL147" s="14" t="s">
        <v>128</v>
      </c>
      <c r="BM147" s="243" t="s">
        <v>175</v>
      </c>
    </row>
    <row r="148" s="2" customFormat="1" ht="16.5" customHeight="1">
      <c r="A148" s="35"/>
      <c r="B148" s="36"/>
      <c r="C148" s="232" t="s">
        <v>176</v>
      </c>
      <c r="D148" s="232" t="s">
        <v>123</v>
      </c>
      <c r="E148" s="233" t="s">
        <v>173</v>
      </c>
      <c r="F148" s="234" t="s">
        <v>174</v>
      </c>
      <c r="G148" s="235" t="s">
        <v>163</v>
      </c>
      <c r="H148" s="236">
        <v>3838.0700000000002</v>
      </c>
      <c r="I148" s="237"/>
      <c r="J148" s="238">
        <f>ROUND(I148*H148,2)</f>
        <v>0</v>
      </c>
      <c r="K148" s="234" t="s">
        <v>127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0.27994000000000002</v>
      </c>
      <c r="R148" s="241">
        <f>Q148*H148</f>
        <v>1074.4293158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128</v>
      </c>
      <c r="AT148" s="243" t="s">
        <v>123</v>
      </c>
      <c r="AU148" s="243" t="s">
        <v>83</v>
      </c>
      <c r="AY148" s="14" t="s">
        <v>121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128</v>
      </c>
      <c r="BM148" s="243" t="s">
        <v>177</v>
      </c>
    </row>
    <row r="149" s="2" customFormat="1" ht="16.5" customHeight="1">
      <c r="A149" s="35"/>
      <c r="B149" s="36"/>
      <c r="C149" s="232" t="s">
        <v>178</v>
      </c>
      <c r="D149" s="232" t="s">
        <v>123</v>
      </c>
      <c r="E149" s="233" t="s">
        <v>179</v>
      </c>
      <c r="F149" s="234" t="s">
        <v>180</v>
      </c>
      <c r="G149" s="235" t="s">
        <v>126</v>
      </c>
      <c r="H149" s="236">
        <v>34.649999999999999</v>
      </c>
      <c r="I149" s="237"/>
      <c r="J149" s="238">
        <f>ROUND(I149*H149,2)</f>
        <v>0</v>
      </c>
      <c r="K149" s="234" t="s">
        <v>127</v>
      </c>
      <c r="L149" s="41"/>
      <c r="M149" s="239" t="s">
        <v>1</v>
      </c>
      <c r="N149" s="240" t="s">
        <v>38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128</v>
      </c>
      <c r="AT149" s="243" t="s">
        <v>123</v>
      </c>
      <c r="AU149" s="243" t="s">
        <v>83</v>
      </c>
      <c r="AY149" s="14" t="s">
        <v>121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128</v>
      </c>
      <c r="BM149" s="243" t="s">
        <v>181</v>
      </c>
    </row>
    <row r="150" s="2" customFormat="1" ht="21.75" customHeight="1">
      <c r="A150" s="35"/>
      <c r="B150" s="36"/>
      <c r="C150" s="232" t="s">
        <v>182</v>
      </c>
      <c r="D150" s="232" t="s">
        <v>123</v>
      </c>
      <c r="E150" s="233" t="s">
        <v>183</v>
      </c>
      <c r="F150" s="234" t="s">
        <v>184</v>
      </c>
      <c r="G150" s="235" t="s">
        <v>163</v>
      </c>
      <c r="H150" s="236">
        <v>2761.1999999999998</v>
      </c>
      <c r="I150" s="237"/>
      <c r="J150" s="238">
        <f>ROUND(I150*H150,2)</f>
        <v>0</v>
      </c>
      <c r="K150" s="234" t="s">
        <v>127</v>
      </c>
      <c r="L150" s="41"/>
      <c r="M150" s="239" t="s">
        <v>1</v>
      </c>
      <c r="N150" s="240" t="s">
        <v>38</v>
      </c>
      <c r="O150" s="88"/>
      <c r="P150" s="241">
        <f>O150*H150</f>
        <v>0</v>
      </c>
      <c r="Q150" s="241">
        <v>0.019720000000000001</v>
      </c>
      <c r="R150" s="241">
        <f>Q150*H150</f>
        <v>54.450864000000003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128</v>
      </c>
      <c r="AT150" s="243" t="s">
        <v>123</v>
      </c>
      <c r="AU150" s="243" t="s">
        <v>83</v>
      </c>
      <c r="AY150" s="14" t="s">
        <v>121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128</v>
      </c>
      <c r="BM150" s="243" t="s">
        <v>185</v>
      </c>
    </row>
    <row r="151" s="2" customFormat="1" ht="21.75" customHeight="1">
      <c r="A151" s="35"/>
      <c r="B151" s="36"/>
      <c r="C151" s="232" t="s">
        <v>186</v>
      </c>
      <c r="D151" s="232" t="s">
        <v>123</v>
      </c>
      <c r="E151" s="233" t="s">
        <v>187</v>
      </c>
      <c r="F151" s="234" t="s">
        <v>188</v>
      </c>
      <c r="G151" s="235" t="s">
        <v>163</v>
      </c>
      <c r="H151" s="236">
        <v>2761.1999999999998</v>
      </c>
      <c r="I151" s="237"/>
      <c r="J151" s="238">
        <f>ROUND(I151*H151,2)</f>
        <v>0</v>
      </c>
      <c r="K151" s="234" t="s">
        <v>127</v>
      </c>
      <c r="L151" s="41"/>
      <c r="M151" s="239" t="s">
        <v>1</v>
      </c>
      <c r="N151" s="240" t="s">
        <v>38</v>
      </c>
      <c r="O151" s="88"/>
      <c r="P151" s="241">
        <f>O151*H151</f>
        <v>0</v>
      </c>
      <c r="Q151" s="241">
        <v>0.023939999999999999</v>
      </c>
      <c r="R151" s="241">
        <f>Q151*H151</f>
        <v>66.103127999999998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128</v>
      </c>
      <c r="AT151" s="243" t="s">
        <v>123</v>
      </c>
      <c r="AU151" s="243" t="s">
        <v>83</v>
      </c>
      <c r="AY151" s="14" t="s">
        <v>121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81</v>
      </c>
      <c r="BK151" s="244">
        <f>ROUND(I151*H151,2)</f>
        <v>0</v>
      </c>
      <c r="BL151" s="14" t="s">
        <v>128</v>
      </c>
      <c r="BM151" s="243" t="s">
        <v>189</v>
      </c>
    </row>
    <row r="152" s="2" customFormat="1" ht="16.5" customHeight="1">
      <c r="A152" s="35"/>
      <c r="B152" s="36"/>
      <c r="C152" s="232" t="s">
        <v>8</v>
      </c>
      <c r="D152" s="232" t="s">
        <v>123</v>
      </c>
      <c r="E152" s="233" t="s">
        <v>190</v>
      </c>
      <c r="F152" s="234" t="s">
        <v>191</v>
      </c>
      <c r="G152" s="235" t="s">
        <v>163</v>
      </c>
      <c r="H152" s="236">
        <v>2926.8699999999999</v>
      </c>
      <c r="I152" s="237"/>
      <c r="J152" s="238">
        <f>ROUND(I152*H152,2)</f>
        <v>0</v>
      </c>
      <c r="K152" s="234" t="s">
        <v>127</v>
      </c>
      <c r="L152" s="41"/>
      <c r="M152" s="239" t="s">
        <v>1</v>
      </c>
      <c r="N152" s="240" t="s">
        <v>38</v>
      </c>
      <c r="O152" s="88"/>
      <c r="P152" s="241">
        <f>O152*H152</f>
        <v>0</v>
      </c>
      <c r="Q152" s="241">
        <v>0.2268</v>
      </c>
      <c r="R152" s="241">
        <f>Q152*H152</f>
        <v>663.81411600000001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128</v>
      </c>
      <c r="AT152" s="243" t="s">
        <v>123</v>
      </c>
      <c r="AU152" s="243" t="s">
        <v>83</v>
      </c>
      <c r="AY152" s="14" t="s">
        <v>121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81</v>
      </c>
      <c r="BK152" s="244">
        <f>ROUND(I152*H152,2)</f>
        <v>0</v>
      </c>
      <c r="BL152" s="14" t="s">
        <v>128</v>
      </c>
      <c r="BM152" s="243" t="s">
        <v>192</v>
      </c>
    </row>
    <row r="153" s="2" customFormat="1" ht="16.5" customHeight="1">
      <c r="A153" s="35"/>
      <c r="B153" s="36"/>
      <c r="C153" s="232" t="s">
        <v>193</v>
      </c>
      <c r="D153" s="232" t="s">
        <v>123</v>
      </c>
      <c r="E153" s="233" t="s">
        <v>194</v>
      </c>
      <c r="F153" s="234" t="s">
        <v>195</v>
      </c>
      <c r="G153" s="235" t="s">
        <v>196</v>
      </c>
      <c r="H153" s="236">
        <v>24</v>
      </c>
      <c r="I153" s="237"/>
      <c r="J153" s="238">
        <f>ROUND(I153*H153,2)</f>
        <v>0</v>
      </c>
      <c r="K153" s="234" t="s">
        <v>127</v>
      </c>
      <c r="L153" s="41"/>
      <c r="M153" s="239" t="s">
        <v>1</v>
      </c>
      <c r="N153" s="240" t="s">
        <v>38</v>
      </c>
      <c r="O153" s="88"/>
      <c r="P153" s="241">
        <f>O153*H153</f>
        <v>0</v>
      </c>
      <c r="Q153" s="241">
        <v>0.0035999999999999999</v>
      </c>
      <c r="R153" s="241">
        <f>Q153*H153</f>
        <v>0.086400000000000005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128</v>
      </c>
      <c r="AT153" s="243" t="s">
        <v>123</v>
      </c>
      <c r="AU153" s="243" t="s">
        <v>83</v>
      </c>
      <c r="AY153" s="14" t="s">
        <v>121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81</v>
      </c>
      <c r="BK153" s="244">
        <f>ROUND(I153*H153,2)</f>
        <v>0</v>
      </c>
      <c r="BL153" s="14" t="s">
        <v>128</v>
      </c>
      <c r="BM153" s="243" t="s">
        <v>197</v>
      </c>
    </row>
    <row r="154" s="12" customFormat="1" ht="22.8" customHeight="1">
      <c r="A154" s="12"/>
      <c r="B154" s="216"/>
      <c r="C154" s="217"/>
      <c r="D154" s="218" t="s">
        <v>72</v>
      </c>
      <c r="E154" s="230" t="s">
        <v>166</v>
      </c>
      <c r="F154" s="230" t="s">
        <v>198</v>
      </c>
      <c r="G154" s="217"/>
      <c r="H154" s="217"/>
      <c r="I154" s="220"/>
      <c r="J154" s="231">
        <f>BK154</f>
        <v>0</v>
      </c>
      <c r="K154" s="217"/>
      <c r="L154" s="222"/>
      <c r="M154" s="223"/>
      <c r="N154" s="224"/>
      <c r="O154" s="224"/>
      <c r="P154" s="225">
        <f>SUM(P155:P163)</f>
        <v>0</v>
      </c>
      <c r="Q154" s="224"/>
      <c r="R154" s="225">
        <f>SUM(R155:R163)</f>
        <v>49.348739999999992</v>
      </c>
      <c r="S154" s="224"/>
      <c r="T154" s="226">
        <f>SUM(T155:T163)</f>
        <v>139.75200000000001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7" t="s">
        <v>81</v>
      </c>
      <c r="AT154" s="228" t="s">
        <v>72</v>
      </c>
      <c r="AU154" s="228" t="s">
        <v>81</v>
      </c>
      <c r="AY154" s="227" t="s">
        <v>121</v>
      </c>
      <c r="BK154" s="229">
        <f>SUM(BK155:BK163)</f>
        <v>0</v>
      </c>
    </row>
    <row r="155" s="2" customFormat="1" ht="21.75" customHeight="1">
      <c r="A155" s="35"/>
      <c r="B155" s="36"/>
      <c r="C155" s="232" t="s">
        <v>199</v>
      </c>
      <c r="D155" s="232" t="s">
        <v>123</v>
      </c>
      <c r="E155" s="233" t="s">
        <v>200</v>
      </c>
      <c r="F155" s="234" t="s">
        <v>201</v>
      </c>
      <c r="G155" s="235" t="s">
        <v>202</v>
      </c>
      <c r="H155" s="236">
        <v>2</v>
      </c>
      <c r="I155" s="237"/>
      <c r="J155" s="238">
        <f>ROUND(I155*H155,2)</f>
        <v>0</v>
      </c>
      <c r="K155" s="234" t="s">
        <v>127</v>
      </c>
      <c r="L155" s="41"/>
      <c r="M155" s="239" t="s">
        <v>1</v>
      </c>
      <c r="N155" s="240" t="s">
        <v>38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128</v>
      </c>
      <c r="AT155" s="243" t="s">
        <v>123</v>
      </c>
      <c r="AU155" s="243" t="s">
        <v>83</v>
      </c>
      <c r="AY155" s="14" t="s">
        <v>121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128</v>
      </c>
      <c r="BM155" s="243" t="s">
        <v>203</v>
      </c>
    </row>
    <row r="156" s="2" customFormat="1">
      <c r="A156" s="35"/>
      <c r="B156" s="36"/>
      <c r="C156" s="37"/>
      <c r="D156" s="245" t="s">
        <v>130</v>
      </c>
      <c r="E156" s="37"/>
      <c r="F156" s="246" t="s">
        <v>204</v>
      </c>
      <c r="G156" s="37"/>
      <c r="H156" s="37"/>
      <c r="I156" s="141"/>
      <c r="J156" s="37"/>
      <c r="K156" s="37"/>
      <c r="L156" s="41"/>
      <c r="M156" s="247"/>
      <c r="N156" s="248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130</v>
      </c>
      <c r="AU156" s="14" t="s">
        <v>83</v>
      </c>
    </row>
    <row r="157" s="2" customFormat="1" ht="21.75" customHeight="1">
      <c r="A157" s="35"/>
      <c r="B157" s="36"/>
      <c r="C157" s="249" t="s">
        <v>205</v>
      </c>
      <c r="D157" s="249" t="s">
        <v>149</v>
      </c>
      <c r="E157" s="250" t="s">
        <v>206</v>
      </c>
      <c r="F157" s="251" t="s">
        <v>207</v>
      </c>
      <c r="G157" s="252" t="s">
        <v>202</v>
      </c>
      <c r="H157" s="253">
        <v>2</v>
      </c>
      <c r="I157" s="254"/>
      <c r="J157" s="255">
        <f>ROUND(I157*H157,2)</f>
        <v>0</v>
      </c>
      <c r="K157" s="251" t="s">
        <v>127</v>
      </c>
      <c r="L157" s="256"/>
      <c r="M157" s="257" t="s">
        <v>1</v>
      </c>
      <c r="N157" s="258" t="s">
        <v>38</v>
      </c>
      <c r="O157" s="88"/>
      <c r="P157" s="241">
        <f>O157*H157</f>
        <v>0</v>
      </c>
      <c r="Q157" s="241">
        <v>0.0022000000000000001</v>
      </c>
      <c r="R157" s="241">
        <f>Q157*H157</f>
        <v>0.0044000000000000003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153</v>
      </c>
      <c r="AT157" s="243" t="s">
        <v>149</v>
      </c>
      <c r="AU157" s="243" t="s">
        <v>83</v>
      </c>
      <c r="AY157" s="14" t="s">
        <v>121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81</v>
      </c>
      <c r="BK157" s="244">
        <f>ROUND(I157*H157,2)</f>
        <v>0</v>
      </c>
      <c r="BL157" s="14" t="s">
        <v>128</v>
      </c>
      <c r="BM157" s="243" t="s">
        <v>208</v>
      </c>
    </row>
    <row r="158" s="2" customFormat="1" ht="21.75" customHeight="1">
      <c r="A158" s="35"/>
      <c r="B158" s="36"/>
      <c r="C158" s="232" t="s">
        <v>209</v>
      </c>
      <c r="D158" s="232" t="s">
        <v>123</v>
      </c>
      <c r="E158" s="233" t="s">
        <v>210</v>
      </c>
      <c r="F158" s="234" t="s">
        <v>211</v>
      </c>
      <c r="G158" s="235" t="s">
        <v>202</v>
      </c>
      <c r="H158" s="236">
        <v>2</v>
      </c>
      <c r="I158" s="237"/>
      <c r="J158" s="238">
        <f>ROUND(I158*H158,2)</f>
        <v>0</v>
      </c>
      <c r="K158" s="234" t="s">
        <v>127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16.75142</v>
      </c>
      <c r="R158" s="241">
        <f>Q158*H158</f>
        <v>33.502839999999999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128</v>
      </c>
      <c r="AT158" s="243" t="s">
        <v>123</v>
      </c>
      <c r="AU158" s="243" t="s">
        <v>83</v>
      </c>
      <c r="AY158" s="14" t="s">
        <v>121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128</v>
      </c>
      <c r="BM158" s="243" t="s">
        <v>212</v>
      </c>
    </row>
    <row r="159" s="2" customFormat="1" ht="21.75" customHeight="1">
      <c r="A159" s="35"/>
      <c r="B159" s="36"/>
      <c r="C159" s="232" t="s">
        <v>213</v>
      </c>
      <c r="D159" s="232" t="s">
        <v>123</v>
      </c>
      <c r="E159" s="233" t="s">
        <v>214</v>
      </c>
      <c r="F159" s="234" t="s">
        <v>215</v>
      </c>
      <c r="G159" s="235" t="s">
        <v>196</v>
      </c>
      <c r="H159" s="236">
        <v>10</v>
      </c>
      <c r="I159" s="237"/>
      <c r="J159" s="238">
        <f>ROUND(I159*H159,2)</f>
        <v>0</v>
      </c>
      <c r="K159" s="234" t="s">
        <v>127</v>
      </c>
      <c r="L159" s="41"/>
      <c r="M159" s="239" t="s">
        <v>1</v>
      </c>
      <c r="N159" s="240" t="s">
        <v>38</v>
      </c>
      <c r="O159" s="88"/>
      <c r="P159" s="241">
        <f>O159*H159</f>
        <v>0</v>
      </c>
      <c r="Q159" s="241">
        <v>0.88534999999999997</v>
      </c>
      <c r="R159" s="241">
        <f>Q159*H159</f>
        <v>8.8535000000000004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128</v>
      </c>
      <c r="AT159" s="243" t="s">
        <v>123</v>
      </c>
      <c r="AU159" s="243" t="s">
        <v>83</v>
      </c>
      <c r="AY159" s="14" t="s">
        <v>121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128</v>
      </c>
      <c r="BM159" s="243" t="s">
        <v>216</v>
      </c>
    </row>
    <row r="160" s="2" customFormat="1" ht="21.75" customHeight="1">
      <c r="A160" s="35"/>
      <c r="B160" s="36"/>
      <c r="C160" s="249" t="s">
        <v>7</v>
      </c>
      <c r="D160" s="249" t="s">
        <v>149</v>
      </c>
      <c r="E160" s="250" t="s">
        <v>217</v>
      </c>
      <c r="F160" s="251" t="s">
        <v>218</v>
      </c>
      <c r="G160" s="252" t="s">
        <v>202</v>
      </c>
      <c r="H160" s="253">
        <v>4</v>
      </c>
      <c r="I160" s="254"/>
      <c r="J160" s="255">
        <f>ROUND(I160*H160,2)</f>
        <v>0</v>
      </c>
      <c r="K160" s="251" t="s">
        <v>127</v>
      </c>
      <c r="L160" s="256"/>
      <c r="M160" s="257" t="s">
        <v>1</v>
      </c>
      <c r="N160" s="258" t="s">
        <v>38</v>
      </c>
      <c r="O160" s="88"/>
      <c r="P160" s="241">
        <f>O160*H160</f>
        <v>0</v>
      </c>
      <c r="Q160" s="241">
        <v>1.7470000000000001</v>
      </c>
      <c r="R160" s="241">
        <f>Q160*H160</f>
        <v>6.9880000000000004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153</v>
      </c>
      <c r="AT160" s="243" t="s">
        <v>149</v>
      </c>
      <c r="AU160" s="243" t="s">
        <v>83</v>
      </c>
      <c r="AY160" s="14" t="s">
        <v>121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128</v>
      </c>
      <c r="BM160" s="243" t="s">
        <v>219</v>
      </c>
    </row>
    <row r="161" s="2" customFormat="1" ht="16.5" customHeight="1">
      <c r="A161" s="35"/>
      <c r="B161" s="36"/>
      <c r="C161" s="232" t="s">
        <v>220</v>
      </c>
      <c r="D161" s="232" t="s">
        <v>123</v>
      </c>
      <c r="E161" s="233" t="s">
        <v>221</v>
      </c>
      <c r="F161" s="234" t="s">
        <v>222</v>
      </c>
      <c r="G161" s="235" t="s">
        <v>196</v>
      </c>
      <c r="H161" s="236">
        <v>24</v>
      </c>
      <c r="I161" s="237"/>
      <c r="J161" s="238">
        <f>ROUND(I161*H161,2)</f>
        <v>0</v>
      </c>
      <c r="K161" s="234" t="s">
        <v>127</v>
      </c>
      <c r="L161" s="41"/>
      <c r="M161" s="239" t="s">
        <v>1</v>
      </c>
      <c r="N161" s="240" t="s">
        <v>38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128</v>
      </c>
      <c r="AT161" s="243" t="s">
        <v>123</v>
      </c>
      <c r="AU161" s="243" t="s">
        <v>83</v>
      </c>
      <c r="AY161" s="14" t="s">
        <v>121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128</v>
      </c>
      <c r="BM161" s="243" t="s">
        <v>223</v>
      </c>
    </row>
    <row r="162" s="2" customFormat="1" ht="21.75" customHeight="1">
      <c r="A162" s="35"/>
      <c r="B162" s="36"/>
      <c r="C162" s="232" t="s">
        <v>224</v>
      </c>
      <c r="D162" s="232" t="s">
        <v>123</v>
      </c>
      <c r="E162" s="233" t="s">
        <v>225</v>
      </c>
      <c r="F162" s="234" t="s">
        <v>226</v>
      </c>
      <c r="G162" s="235" t="s">
        <v>196</v>
      </c>
      <c r="H162" s="236">
        <v>486</v>
      </c>
      <c r="I162" s="237"/>
      <c r="J162" s="238">
        <f>ROUND(I162*H162,2)</f>
        <v>0</v>
      </c>
      <c r="K162" s="234" t="s">
        <v>127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0.097000000000000003</v>
      </c>
      <c r="T162" s="242">
        <f>S162*H162</f>
        <v>47.142000000000003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128</v>
      </c>
      <c r="AT162" s="243" t="s">
        <v>123</v>
      </c>
      <c r="AU162" s="243" t="s">
        <v>83</v>
      </c>
      <c r="AY162" s="14" t="s">
        <v>121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128</v>
      </c>
      <c r="BM162" s="243" t="s">
        <v>227</v>
      </c>
    </row>
    <row r="163" s="2" customFormat="1" ht="16.5" customHeight="1">
      <c r="A163" s="35"/>
      <c r="B163" s="36"/>
      <c r="C163" s="232" t="s">
        <v>228</v>
      </c>
      <c r="D163" s="232" t="s">
        <v>123</v>
      </c>
      <c r="E163" s="233" t="s">
        <v>229</v>
      </c>
      <c r="F163" s="234" t="s">
        <v>230</v>
      </c>
      <c r="G163" s="235" t="s">
        <v>163</v>
      </c>
      <c r="H163" s="236">
        <v>367.5</v>
      </c>
      <c r="I163" s="237"/>
      <c r="J163" s="238">
        <f>ROUND(I163*H163,2)</f>
        <v>0</v>
      </c>
      <c r="K163" s="234" t="s">
        <v>127</v>
      </c>
      <c r="L163" s="41"/>
      <c r="M163" s="239" t="s">
        <v>1</v>
      </c>
      <c r="N163" s="240" t="s">
        <v>38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0.252</v>
      </c>
      <c r="T163" s="242">
        <f>S163*H163</f>
        <v>92.609999999999999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128</v>
      </c>
      <c r="AT163" s="243" t="s">
        <v>123</v>
      </c>
      <c r="AU163" s="243" t="s">
        <v>83</v>
      </c>
      <c r="AY163" s="14" t="s">
        <v>121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128</v>
      </c>
      <c r="BM163" s="243" t="s">
        <v>231</v>
      </c>
    </row>
    <row r="164" s="12" customFormat="1" ht="22.8" customHeight="1">
      <c r="A164" s="12"/>
      <c r="B164" s="216"/>
      <c r="C164" s="217"/>
      <c r="D164" s="218" t="s">
        <v>72</v>
      </c>
      <c r="E164" s="230" t="s">
        <v>232</v>
      </c>
      <c r="F164" s="230" t="s">
        <v>233</v>
      </c>
      <c r="G164" s="217"/>
      <c r="H164" s="217"/>
      <c r="I164" s="220"/>
      <c r="J164" s="231">
        <f>BK164</f>
        <v>0</v>
      </c>
      <c r="K164" s="217"/>
      <c r="L164" s="222"/>
      <c r="M164" s="223"/>
      <c r="N164" s="224"/>
      <c r="O164" s="224"/>
      <c r="P164" s="225">
        <f>SUM(P165:P167)</f>
        <v>0</v>
      </c>
      <c r="Q164" s="224"/>
      <c r="R164" s="225">
        <f>SUM(R165:R167)</f>
        <v>0</v>
      </c>
      <c r="S164" s="224"/>
      <c r="T164" s="226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7" t="s">
        <v>81</v>
      </c>
      <c r="AT164" s="228" t="s">
        <v>72</v>
      </c>
      <c r="AU164" s="228" t="s">
        <v>81</v>
      </c>
      <c r="AY164" s="227" t="s">
        <v>121</v>
      </c>
      <c r="BK164" s="229">
        <f>SUM(BK165:BK167)</f>
        <v>0</v>
      </c>
    </row>
    <row r="165" s="2" customFormat="1" ht="21.75" customHeight="1">
      <c r="A165" s="35"/>
      <c r="B165" s="36"/>
      <c r="C165" s="232" t="s">
        <v>234</v>
      </c>
      <c r="D165" s="232" t="s">
        <v>123</v>
      </c>
      <c r="E165" s="233" t="s">
        <v>235</v>
      </c>
      <c r="F165" s="234" t="s">
        <v>236</v>
      </c>
      <c r="G165" s="235" t="s">
        <v>152</v>
      </c>
      <c r="H165" s="236">
        <v>139.75200000000001</v>
      </c>
      <c r="I165" s="237"/>
      <c r="J165" s="238">
        <f>ROUND(I165*H165,2)</f>
        <v>0</v>
      </c>
      <c r="K165" s="234" t="s">
        <v>237</v>
      </c>
      <c r="L165" s="41"/>
      <c r="M165" s="239" t="s">
        <v>1</v>
      </c>
      <c r="N165" s="240" t="s">
        <v>38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128</v>
      </c>
      <c r="AT165" s="243" t="s">
        <v>123</v>
      </c>
      <c r="AU165" s="243" t="s">
        <v>83</v>
      </c>
      <c r="AY165" s="14" t="s">
        <v>121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128</v>
      </c>
      <c r="BM165" s="243" t="s">
        <v>238</v>
      </c>
    </row>
    <row r="166" s="2" customFormat="1" ht="16.5" customHeight="1">
      <c r="A166" s="35"/>
      <c r="B166" s="36"/>
      <c r="C166" s="232" t="s">
        <v>239</v>
      </c>
      <c r="D166" s="232" t="s">
        <v>123</v>
      </c>
      <c r="E166" s="233" t="s">
        <v>240</v>
      </c>
      <c r="F166" s="234" t="s">
        <v>241</v>
      </c>
      <c r="G166" s="235" t="s">
        <v>152</v>
      </c>
      <c r="H166" s="236">
        <v>139.75200000000001</v>
      </c>
      <c r="I166" s="237"/>
      <c r="J166" s="238">
        <f>ROUND(I166*H166,2)</f>
        <v>0</v>
      </c>
      <c r="K166" s="234" t="s">
        <v>127</v>
      </c>
      <c r="L166" s="41"/>
      <c r="M166" s="239" t="s">
        <v>1</v>
      </c>
      <c r="N166" s="240" t="s">
        <v>38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128</v>
      </c>
      <c r="AT166" s="243" t="s">
        <v>123</v>
      </c>
      <c r="AU166" s="243" t="s">
        <v>83</v>
      </c>
      <c r="AY166" s="14" t="s">
        <v>121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128</v>
      </c>
      <c r="BM166" s="243" t="s">
        <v>242</v>
      </c>
    </row>
    <row r="167" s="2" customFormat="1" ht="21.75" customHeight="1">
      <c r="A167" s="35"/>
      <c r="B167" s="36"/>
      <c r="C167" s="232" t="s">
        <v>243</v>
      </c>
      <c r="D167" s="232" t="s">
        <v>123</v>
      </c>
      <c r="E167" s="233" t="s">
        <v>244</v>
      </c>
      <c r="F167" s="234" t="s">
        <v>245</v>
      </c>
      <c r="G167" s="235" t="s">
        <v>152</v>
      </c>
      <c r="H167" s="236">
        <v>559.00800000000004</v>
      </c>
      <c r="I167" s="237"/>
      <c r="J167" s="238">
        <f>ROUND(I167*H167,2)</f>
        <v>0</v>
      </c>
      <c r="K167" s="234" t="s">
        <v>127</v>
      </c>
      <c r="L167" s="41"/>
      <c r="M167" s="239" t="s">
        <v>1</v>
      </c>
      <c r="N167" s="240" t="s">
        <v>38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128</v>
      </c>
      <c r="AT167" s="243" t="s">
        <v>123</v>
      </c>
      <c r="AU167" s="243" t="s">
        <v>83</v>
      </c>
      <c r="AY167" s="14" t="s">
        <v>121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128</v>
      </c>
      <c r="BM167" s="243" t="s">
        <v>246</v>
      </c>
    </row>
    <row r="168" s="12" customFormat="1" ht="22.8" customHeight="1">
      <c r="A168" s="12"/>
      <c r="B168" s="216"/>
      <c r="C168" s="217"/>
      <c r="D168" s="218" t="s">
        <v>72</v>
      </c>
      <c r="E168" s="230" t="s">
        <v>247</v>
      </c>
      <c r="F168" s="230" t="s">
        <v>248</v>
      </c>
      <c r="G168" s="217"/>
      <c r="H168" s="217"/>
      <c r="I168" s="220"/>
      <c r="J168" s="231">
        <f>BK168</f>
        <v>0</v>
      </c>
      <c r="K168" s="217"/>
      <c r="L168" s="222"/>
      <c r="M168" s="223"/>
      <c r="N168" s="224"/>
      <c r="O168" s="224"/>
      <c r="P168" s="225">
        <f>P169</f>
        <v>0</v>
      </c>
      <c r="Q168" s="224"/>
      <c r="R168" s="225">
        <f>R169</f>
        <v>0</v>
      </c>
      <c r="S168" s="224"/>
      <c r="T168" s="226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7" t="s">
        <v>81</v>
      </c>
      <c r="AT168" s="228" t="s">
        <v>72</v>
      </c>
      <c r="AU168" s="228" t="s">
        <v>81</v>
      </c>
      <c r="AY168" s="227" t="s">
        <v>121</v>
      </c>
      <c r="BK168" s="229">
        <f>BK169</f>
        <v>0</v>
      </c>
    </row>
    <row r="169" s="2" customFormat="1" ht="21.75" customHeight="1">
      <c r="A169" s="35"/>
      <c r="B169" s="36"/>
      <c r="C169" s="232" t="s">
        <v>249</v>
      </c>
      <c r="D169" s="232" t="s">
        <v>123</v>
      </c>
      <c r="E169" s="233" t="s">
        <v>250</v>
      </c>
      <c r="F169" s="234" t="s">
        <v>251</v>
      </c>
      <c r="G169" s="235" t="s">
        <v>152</v>
      </c>
      <c r="H169" s="236">
        <v>3139.1439999999998</v>
      </c>
      <c r="I169" s="237"/>
      <c r="J169" s="238">
        <f>ROUND(I169*H169,2)</f>
        <v>0</v>
      </c>
      <c r="K169" s="234" t="s">
        <v>127</v>
      </c>
      <c r="L169" s="41"/>
      <c r="M169" s="239" t="s">
        <v>1</v>
      </c>
      <c r="N169" s="240" t="s">
        <v>38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128</v>
      </c>
      <c r="AT169" s="243" t="s">
        <v>123</v>
      </c>
      <c r="AU169" s="243" t="s">
        <v>83</v>
      </c>
      <c r="AY169" s="14" t="s">
        <v>121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128</v>
      </c>
      <c r="BM169" s="243" t="s">
        <v>252</v>
      </c>
    </row>
    <row r="170" s="12" customFormat="1" ht="25.92" customHeight="1">
      <c r="A170" s="12"/>
      <c r="B170" s="216"/>
      <c r="C170" s="217"/>
      <c r="D170" s="218" t="s">
        <v>72</v>
      </c>
      <c r="E170" s="219" t="s">
        <v>253</v>
      </c>
      <c r="F170" s="219" t="s">
        <v>254</v>
      </c>
      <c r="G170" s="217"/>
      <c r="H170" s="217"/>
      <c r="I170" s="220"/>
      <c r="J170" s="221">
        <f>BK170</f>
        <v>0</v>
      </c>
      <c r="K170" s="217"/>
      <c r="L170" s="222"/>
      <c r="M170" s="223"/>
      <c r="N170" s="224"/>
      <c r="O170" s="224"/>
      <c r="P170" s="225">
        <f>P171+P179+P182</f>
        <v>0</v>
      </c>
      <c r="Q170" s="224"/>
      <c r="R170" s="225">
        <f>R171+R179+R182</f>
        <v>0</v>
      </c>
      <c r="S170" s="224"/>
      <c r="T170" s="226">
        <f>T171+T179+T182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7" t="s">
        <v>143</v>
      </c>
      <c r="AT170" s="228" t="s">
        <v>72</v>
      </c>
      <c r="AU170" s="228" t="s">
        <v>73</v>
      </c>
      <c r="AY170" s="227" t="s">
        <v>121</v>
      </c>
      <c r="BK170" s="229">
        <f>BK171+BK179+BK182</f>
        <v>0</v>
      </c>
    </row>
    <row r="171" s="12" customFormat="1" ht="22.8" customHeight="1">
      <c r="A171" s="12"/>
      <c r="B171" s="216"/>
      <c r="C171" s="217"/>
      <c r="D171" s="218" t="s">
        <v>72</v>
      </c>
      <c r="E171" s="230" t="s">
        <v>255</v>
      </c>
      <c r="F171" s="230" t="s">
        <v>256</v>
      </c>
      <c r="G171" s="217"/>
      <c r="H171" s="217"/>
      <c r="I171" s="220"/>
      <c r="J171" s="231">
        <f>BK171</f>
        <v>0</v>
      </c>
      <c r="K171" s="217"/>
      <c r="L171" s="222"/>
      <c r="M171" s="223"/>
      <c r="N171" s="224"/>
      <c r="O171" s="224"/>
      <c r="P171" s="225">
        <f>SUM(P172:P178)</f>
        <v>0</v>
      </c>
      <c r="Q171" s="224"/>
      <c r="R171" s="225">
        <f>SUM(R172:R178)</f>
        <v>0</v>
      </c>
      <c r="S171" s="224"/>
      <c r="T171" s="226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7" t="s">
        <v>143</v>
      </c>
      <c r="AT171" s="228" t="s">
        <v>72</v>
      </c>
      <c r="AU171" s="228" t="s">
        <v>81</v>
      </c>
      <c r="AY171" s="227" t="s">
        <v>121</v>
      </c>
      <c r="BK171" s="229">
        <f>SUM(BK172:BK178)</f>
        <v>0</v>
      </c>
    </row>
    <row r="172" s="2" customFormat="1" ht="16.5" customHeight="1">
      <c r="A172" s="35"/>
      <c r="B172" s="36"/>
      <c r="C172" s="232" t="s">
        <v>257</v>
      </c>
      <c r="D172" s="232" t="s">
        <v>123</v>
      </c>
      <c r="E172" s="233" t="s">
        <v>258</v>
      </c>
      <c r="F172" s="234" t="s">
        <v>259</v>
      </c>
      <c r="G172" s="235" t="s">
        <v>260</v>
      </c>
      <c r="H172" s="236">
        <v>1</v>
      </c>
      <c r="I172" s="237"/>
      <c r="J172" s="238">
        <f>ROUND(I172*H172,2)</f>
        <v>0</v>
      </c>
      <c r="K172" s="234" t="s">
        <v>127</v>
      </c>
      <c r="L172" s="41"/>
      <c r="M172" s="239" t="s">
        <v>1</v>
      </c>
      <c r="N172" s="240" t="s">
        <v>38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261</v>
      </c>
      <c r="AT172" s="243" t="s">
        <v>123</v>
      </c>
      <c r="AU172" s="243" t="s">
        <v>83</v>
      </c>
      <c r="AY172" s="14" t="s">
        <v>121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81</v>
      </c>
      <c r="BK172" s="244">
        <f>ROUND(I172*H172,2)</f>
        <v>0</v>
      </c>
      <c r="BL172" s="14" t="s">
        <v>261</v>
      </c>
      <c r="BM172" s="243" t="s">
        <v>262</v>
      </c>
    </row>
    <row r="173" s="2" customFormat="1">
      <c r="A173" s="35"/>
      <c r="B173" s="36"/>
      <c r="C173" s="37"/>
      <c r="D173" s="245" t="s">
        <v>130</v>
      </c>
      <c r="E173" s="37"/>
      <c r="F173" s="246" t="s">
        <v>263</v>
      </c>
      <c r="G173" s="37"/>
      <c r="H173" s="37"/>
      <c r="I173" s="141"/>
      <c r="J173" s="37"/>
      <c r="K173" s="37"/>
      <c r="L173" s="41"/>
      <c r="M173" s="247"/>
      <c r="N173" s="248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130</v>
      </c>
      <c r="AU173" s="14" t="s">
        <v>83</v>
      </c>
    </row>
    <row r="174" s="2" customFormat="1" ht="16.5" customHeight="1">
      <c r="A174" s="35"/>
      <c r="B174" s="36"/>
      <c r="C174" s="232" t="s">
        <v>264</v>
      </c>
      <c r="D174" s="232" t="s">
        <v>123</v>
      </c>
      <c r="E174" s="233" t="s">
        <v>265</v>
      </c>
      <c r="F174" s="234" t="s">
        <v>266</v>
      </c>
      <c r="G174" s="235" t="s">
        <v>260</v>
      </c>
      <c r="H174" s="236">
        <v>1</v>
      </c>
      <c r="I174" s="237"/>
      <c r="J174" s="238">
        <f>ROUND(I174*H174,2)</f>
        <v>0</v>
      </c>
      <c r="K174" s="234" t="s">
        <v>127</v>
      </c>
      <c r="L174" s="41"/>
      <c r="M174" s="239" t="s">
        <v>1</v>
      </c>
      <c r="N174" s="240" t="s">
        <v>38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261</v>
      </c>
      <c r="AT174" s="243" t="s">
        <v>123</v>
      </c>
      <c r="AU174" s="243" t="s">
        <v>83</v>
      </c>
      <c r="AY174" s="14" t="s">
        <v>121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81</v>
      </c>
      <c r="BK174" s="244">
        <f>ROUND(I174*H174,2)</f>
        <v>0</v>
      </c>
      <c r="BL174" s="14" t="s">
        <v>261</v>
      </c>
      <c r="BM174" s="243" t="s">
        <v>267</v>
      </c>
    </row>
    <row r="175" s="2" customFormat="1">
      <c r="A175" s="35"/>
      <c r="B175" s="36"/>
      <c r="C175" s="37"/>
      <c r="D175" s="245" t="s">
        <v>130</v>
      </c>
      <c r="E175" s="37"/>
      <c r="F175" s="246" t="s">
        <v>268</v>
      </c>
      <c r="G175" s="37"/>
      <c r="H175" s="37"/>
      <c r="I175" s="141"/>
      <c r="J175" s="37"/>
      <c r="K175" s="37"/>
      <c r="L175" s="41"/>
      <c r="M175" s="247"/>
      <c r="N175" s="248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130</v>
      </c>
      <c r="AU175" s="14" t="s">
        <v>83</v>
      </c>
    </row>
    <row r="176" s="2" customFormat="1" ht="16.5" customHeight="1">
      <c r="A176" s="35"/>
      <c r="B176" s="36"/>
      <c r="C176" s="232" t="s">
        <v>269</v>
      </c>
      <c r="D176" s="232" t="s">
        <v>123</v>
      </c>
      <c r="E176" s="233" t="s">
        <v>270</v>
      </c>
      <c r="F176" s="234" t="s">
        <v>271</v>
      </c>
      <c r="G176" s="235" t="s">
        <v>260</v>
      </c>
      <c r="H176" s="236">
        <v>1</v>
      </c>
      <c r="I176" s="237"/>
      <c r="J176" s="238">
        <f>ROUND(I176*H176,2)</f>
        <v>0</v>
      </c>
      <c r="K176" s="234" t="s">
        <v>127</v>
      </c>
      <c r="L176" s="41"/>
      <c r="M176" s="239" t="s">
        <v>1</v>
      </c>
      <c r="N176" s="240" t="s">
        <v>38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261</v>
      </c>
      <c r="AT176" s="243" t="s">
        <v>123</v>
      </c>
      <c r="AU176" s="243" t="s">
        <v>83</v>
      </c>
      <c r="AY176" s="14" t="s">
        <v>121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81</v>
      </c>
      <c r="BK176" s="244">
        <f>ROUND(I176*H176,2)</f>
        <v>0</v>
      </c>
      <c r="BL176" s="14" t="s">
        <v>261</v>
      </c>
      <c r="BM176" s="243" t="s">
        <v>272</v>
      </c>
    </row>
    <row r="177" s="2" customFormat="1">
      <c r="A177" s="35"/>
      <c r="B177" s="36"/>
      <c r="C177" s="37"/>
      <c r="D177" s="245" t="s">
        <v>130</v>
      </c>
      <c r="E177" s="37"/>
      <c r="F177" s="246" t="s">
        <v>273</v>
      </c>
      <c r="G177" s="37"/>
      <c r="H177" s="37"/>
      <c r="I177" s="141"/>
      <c r="J177" s="37"/>
      <c r="K177" s="37"/>
      <c r="L177" s="41"/>
      <c r="M177" s="247"/>
      <c r="N177" s="248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130</v>
      </c>
      <c r="AU177" s="14" t="s">
        <v>83</v>
      </c>
    </row>
    <row r="178" s="2" customFormat="1" ht="16.5" customHeight="1">
      <c r="A178" s="35"/>
      <c r="B178" s="36"/>
      <c r="C178" s="232" t="s">
        <v>274</v>
      </c>
      <c r="D178" s="232" t="s">
        <v>123</v>
      </c>
      <c r="E178" s="233" t="s">
        <v>275</v>
      </c>
      <c r="F178" s="234" t="s">
        <v>276</v>
      </c>
      <c r="G178" s="235" t="s">
        <v>260</v>
      </c>
      <c r="H178" s="236">
        <v>1</v>
      </c>
      <c r="I178" s="237"/>
      <c r="J178" s="238">
        <f>ROUND(I178*H178,2)</f>
        <v>0</v>
      </c>
      <c r="K178" s="234" t="s">
        <v>127</v>
      </c>
      <c r="L178" s="41"/>
      <c r="M178" s="239" t="s">
        <v>1</v>
      </c>
      <c r="N178" s="240" t="s">
        <v>38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261</v>
      </c>
      <c r="AT178" s="243" t="s">
        <v>123</v>
      </c>
      <c r="AU178" s="243" t="s">
        <v>83</v>
      </c>
      <c r="AY178" s="14" t="s">
        <v>121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81</v>
      </c>
      <c r="BK178" s="244">
        <f>ROUND(I178*H178,2)</f>
        <v>0</v>
      </c>
      <c r="BL178" s="14" t="s">
        <v>261</v>
      </c>
      <c r="BM178" s="243" t="s">
        <v>277</v>
      </c>
    </row>
    <row r="179" s="12" customFormat="1" ht="22.8" customHeight="1">
      <c r="A179" s="12"/>
      <c r="B179" s="216"/>
      <c r="C179" s="217"/>
      <c r="D179" s="218" t="s">
        <v>72</v>
      </c>
      <c r="E179" s="230" t="s">
        <v>278</v>
      </c>
      <c r="F179" s="230" t="s">
        <v>279</v>
      </c>
      <c r="G179" s="217"/>
      <c r="H179" s="217"/>
      <c r="I179" s="220"/>
      <c r="J179" s="231">
        <f>BK179</f>
        <v>0</v>
      </c>
      <c r="K179" s="217"/>
      <c r="L179" s="222"/>
      <c r="M179" s="223"/>
      <c r="N179" s="224"/>
      <c r="O179" s="224"/>
      <c r="P179" s="225">
        <f>SUM(P180:P181)</f>
        <v>0</v>
      </c>
      <c r="Q179" s="224"/>
      <c r="R179" s="225">
        <f>SUM(R180:R181)</f>
        <v>0</v>
      </c>
      <c r="S179" s="224"/>
      <c r="T179" s="226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7" t="s">
        <v>143</v>
      </c>
      <c r="AT179" s="228" t="s">
        <v>72</v>
      </c>
      <c r="AU179" s="228" t="s">
        <v>81</v>
      </c>
      <c r="AY179" s="227" t="s">
        <v>121</v>
      </c>
      <c r="BK179" s="229">
        <f>SUM(BK180:BK181)</f>
        <v>0</v>
      </c>
    </row>
    <row r="180" s="2" customFormat="1" ht="16.5" customHeight="1">
      <c r="A180" s="35"/>
      <c r="B180" s="36"/>
      <c r="C180" s="232" t="s">
        <v>280</v>
      </c>
      <c r="D180" s="232" t="s">
        <v>123</v>
      </c>
      <c r="E180" s="233" t="s">
        <v>281</v>
      </c>
      <c r="F180" s="234" t="s">
        <v>282</v>
      </c>
      <c r="G180" s="235" t="s">
        <v>260</v>
      </c>
      <c r="H180" s="236">
        <v>1</v>
      </c>
      <c r="I180" s="237"/>
      <c r="J180" s="238">
        <f>ROUND(I180*H180,2)</f>
        <v>0</v>
      </c>
      <c r="K180" s="234" t="s">
        <v>127</v>
      </c>
      <c r="L180" s="41"/>
      <c r="M180" s="239" t="s">
        <v>1</v>
      </c>
      <c r="N180" s="240" t="s">
        <v>38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261</v>
      </c>
      <c r="AT180" s="243" t="s">
        <v>123</v>
      </c>
      <c r="AU180" s="243" t="s">
        <v>83</v>
      </c>
      <c r="AY180" s="14" t="s">
        <v>121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261</v>
      </c>
      <c r="BM180" s="243" t="s">
        <v>283</v>
      </c>
    </row>
    <row r="181" s="2" customFormat="1" ht="16.5" customHeight="1">
      <c r="A181" s="35"/>
      <c r="B181" s="36"/>
      <c r="C181" s="232" t="s">
        <v>284</v>
      </c>
      <c r="D181" s="232" t="s">
        <v>123</v>
      </c>
      <c r="E181" s="233" t="s">
        <v>285</v>
      </c>
      <c r="F181" s="234" t="s">
        <v>286</v>
      </c>
      <c r="G181" s="235" t="s">
        <v>202</v>
      </c>
      <c r="H181" s="236">
        <v>1</v>
      </c>
      <c r="I181" s="237"/>
      <c r="J181" s="238">
        <f>ROUND(I181*H181,2)</f>
        <v>0</v>
      </c>
      <c r="K181" s="234" t="s">
        <v>127</v>
      </c>
      <c r="L181" s="41"/>
      <c r="M181" s="239" t="s">
        <v>1</v>
      </c>
      <c r="N181" s="240" t="s">
        <v>38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261</v>
      </c>
      <c r="AT181" s="243" t="s">
        <v>123</v>
      </c>
      <c r="AU181" s="243" t="s">
        <v>83</v>
      </c>
      <c r="AY181" s="14" t="s">
        <v>121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81</v>
      </c>
      <c r="BK181" s="244">
        <f>ROUND(I181*H181,2)</f>
        <v>0</v>
      </c>
      <c r="BL181" s="14" t="s">
        <v>261</v>
      </c>
      <c r="BM181" s="243" t="s">
        <v>287</v>
      </c>
    </row>
    <row r="182" s="12" customFormat="1" ht="22.8" customHeight="1">
      <c r="A182" s="12"/>
      <c r="B182" s="216"/>
      <c r="C182" s="217"/>
      <c r="D182" s="218" t="s">
        <v>72</v>
      </c>
      <c r="E182" s="230" t="s">
        <v>288</v>
      </c>
      <c r="F182" s="230" t="s">
        <v>289</v>
      </c>
      <c r="G182" s="217"/>
      <c r="H182" s="217"/>
      <c r="I182" s="220"/>
      <c r="J182" s="231">
        <f>BK182</f>
        <v>0</v>
      </c>
      <c r="K182" s="217"/>
      <c r="L182" s="222"/>
      <c r="M182" s="223"/>
      <c r="N182" s="224"/>
      <c r="O182" s="224"/>
      <c r="P182" s="225">
        <f>P183</f>
        <v>0</v>
      </c>
      <c r="Q182" s="224"/>
      <c r="R182" s="225">
        <f>R183</f>
        <v>0</v>
      </c>
      <c r="S182" s="224"/>
      <c r="T182" s="226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7" t="s">
        <v>143</v>
      </c>
      <c r="AT182" s="228" t="s">
        <v>72</v>
      </c>
      <c r="AU182" s="228" t="s">
        <v>81</v>
      </c>
      <c r="AY182" s="227" t="s">
        <v>121</v>
      </c>
      <c r="BK182" s="229">
        <f>BK183</f>
        <v>0</v>
      </c>
    </row>
    <row r="183" s="2" customFormat="1" ht="16.5" customHeight="1">
      <c r="A183" s="35"/>
      <c r="B183" s="36"/>
      <c r="C183" s="232" t="s">
        <v>290</v>
      </c>
      <c r="D183" s="232" t="s">
        <v>123</v>
      </c>
      <c r="E183" s="233" t="s">
        <v>291</v>
      </c>
      <c r="F183" s="234" t="s">
        <v>292</v>
      </c>
      <c r="G183" s="235" t="s">
        <v>260</v>
      </c>
      <c r="H183" s="236">
        <v>4</v>
      </c>
      <c r="I183" s="237"/>
      <c r="J183" s="238">
        <f>ROUND(I183*H183,2)</f>
        <v>0</v>
      </c>
      <c r="K183" s="234" t="s">
        <v>127</v>
      </c>
      <c r="L183" s="41"/>
      <c r="M183" s="259" t="s">
        <v>1</v>
      </c>
      <c r="N183" s="260" t="s">
        <v>38</v>
      </c>
      <c r="O183" s="261"/>
      <c r="P183" s="262">
        <f>O183*H183</f>
        <v>0</v>
      </c>
      <c r="Q183" s="262">
        <v>0</v>
      </c>
      <c r="R183" s="262">
        <f>Q183*H183</f>
        <v>0</v>
      </c>
      <c r="S183" s="262">
        <v>0</v>
      </c>
      <c r="T183" s="26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261</v>
      </c>
      <c r="AT183" s="243" t="s">
        <v>123</v>
      </c>
      <c r="AU183" s="243" t="s">
        <v>83</v>
      </c>
      <c r="AY183" s="14" t="s">
        <v>121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81</v>
      </c>
      <c r="BK183" s="244">
        <f>ROUND(I183*H183,2)</f>
        <v>0</v>
      </c>
      <c r="BL183" s="14" t="s">
        <v>261</v>
      </c>
      <c r="BM183" s="243" t="s">
        <v>293</v>
      </c>
    </row>
    <row r="184" s="2" customFormat="1" ht="6.96" customHeight="1">
      <c r="A184" s="35"/>
      <c r="B184" s="63"/>
      <c r="C184" s="64"/>
      <c r="D184" s="64"/>
      <c r="E184" s="64"/>
      <c r="F184" s="64"/>
      <c r="G184" s="64"/>
      <c r="H184" s="64"/>
      <c r="I184" s="180"/>
      <c r="J184" s="64"/>
      <c r="K184" s="64"/>
      <c r="L184" s="41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sheet="1" autoFilter="0" formatColumns="0" formatRows="0" objects="1" scenarios="1" spinCount="100000" saltValue="elta+fmFbX9B2zhwjG2IggvIm9R0S83ixiegYGAxfnr0Ha59Va2UgFZEReNZHC8aBxkEEq9qIga1nxQcolOI3w==" hashValue="q43QFy1lDCDagGVKZXC4frBZSpGN0TttLf5O/4A+/YhhxJuwsX5bmyCM6nvAX5w5wv7eWbBs0GnZtpu5ai5MYA==" algorithmName="SHA-512" password="CC35"/>
  <autoFilter ref="C126:K18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="1" customFormat="1" ht="24.96" customHeight="1">
      <c r="B4" s="17"/>
      <c r="D4" s="137" t="s">
        <v>87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Rekonstrukce lesní a polní cesty Opěš - Babín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88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294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8. 12. 2018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ROUND((SUM(BE126:BE165)),  2)</f>
        <v>0</v>
      </c>
      <c r="G33" s="35"/>
      <c r="H33" s="35"/>
      <c r="I33" s="159">
        <v>0.20999999999999999</v>
      </c>
      <c r="J33" s="158">
        <f>ROUND(((SUM(BE126:BE165))*I33),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39</v>
      </c>
      <c r="F34" s="158">
        <f>ROUND((SUM(BF126:BF165)),  2)</f>
        <v>0</v>
      </c>
      <c r="G34" s="35"/>
      <c r="H34" s="35"/>
      <c r="I34" s="159">
        <v>0.14999999999999999</v>
      </c>
      <c r="J34" s="158">
        <f>ROUND(((SUM(BF126:BF165))*I34),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40</v>
      </c>
      <c r="F35" s="158">
        <f>ROUND((SUM(BG126:BG165)),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41</v>
      </c>
      <c r="F36" s="158">
        <f>ROUND((SUM(BH126:BH165)),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42</v>
      </c>
      <c r="F37" s="158">
        <f>ROUND((SUM(BI126:BI165)),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Rekonstrukce lesní a polní cesty Opěš - Babín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201812022 - Lesní cesty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8. 12. 2018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91</v>
      </c>
      <c r="D94" s="186"/>
      <c r="E94" s="186"/>
      <c r="F94" s="186"/>
      <c r="G94" s="186"/>
      <c r="H94" s="186"/>
      <c r="I94" s="187"/>
      <c r="J94" s="188" t="s">
        <v>92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93</v>
      </c>
      <c r="D96" s="37"/>
      <c r="E96" s="37"/>
      <c r="F96" s="37"/>
      <c r="G96" s="37"/>
      <c r="H96" s="37"/>
      <c r="I96" s="141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="9" customFormat="1" ht="24.96" customHeight="1">
      <c r="A97" s="9"/>
      <c r="B97" s="190"/>
      <c r="C97" s="191"/>
      <c r="D97" s="192" t="s">
        <v>95</v>
      </c>
      <c r="E97" s="193"/>
      <c r="F97" s="193"/>
      <c r="G97" s="193"/>
      <c r="H97" s="193"/>
      <c r="I97" s="194"/>
      <c r="J97" s="195">
        <f>J127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96</v>
      </c>
      <c r="E98" s="200"/>
      <c r="F98" s="200"/>
      <c r="G98" s="200"/>
      <c r="H98" s="200"/>
      <c r="I98" s="201"/>
      <c r="J98" s="202">
        <f>J128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98</v>
      </c>
      <c r="E99" s="200"/>
      <c r="F99" s="200"/>
      <c r="G99" s="200"/>
      <c r="H99" s="200"/>
      <c r="I99" s="201"/>
      <c r="J99" s="202">
        <f>J137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99</v>
      </c>
      <c r="E100" s="200"/>
      <c r="F100" s="200"/>
      <c r="G100" s="200"/>
      <c r="H100" s="200"/>
      <c r="I100" s="201"/>
      <c r="J100" s="202">
        <f>J145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100</v>
      </c>
      <c r="E101" s="200"/>
      <c r="F101" s="200"/>
      <c r="G101" s="200"/>
      <c r="H101" s="200"/>
      <c r="I101" s="201"/>
      <c r="J101" s="202">
        <f>J147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101</v>
      </c>
      <c r="E102" s="200"/>
      <c r="F102" s="200"/>
      <c r="G102" s="200"/>
      <c r="H102" s="200"/>
      <c r="I102" s="201"/>
      <c r="J102" s="202">
        <f>J151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0"/>
      <c r="C103" s="191"/>
      <c r="D103" s="192" t="s">
        <v>102</v>
      </c>
      <c r="E103" s="193"/>
      <c r="F103" s="193"/>
      <c r="G103" s="193"/>
      <c r="H103" s="193"/>
      <c r="I103" s="194"/>
      <c r="J103" s="195">
        <f>J153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7"/>
      <c r="C104" s="198"/>
      <c r="D104" s="199" t="s">
        <v>103</v>
      </c>
      <c r="E104" s="200"/>
      <c r="F104" s="200"/>
      <c r="G104" s="200"/>
      <c r="H104" s="200"/>
      <c r="I104" s="201"/>
      <c r="J104" s="202">
        <f>J154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7"/>
      <c r="C105" s="198"/>
      <c r="D105" s="199" t="s">
        <v>104</v>
      </c>
      <c r="E105" s="200"/>
      <c r="F105" s="200"/>
      <c r="G105" s="200"/>
      <c r="H105" s="200"/>
      <c r="I105" s="201"/>
      <c r="J105" s="202">
        <f>J162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98"/>
      <c r="D106" s="199" t="s">
        <v>105</v>
      </c>
      <c r="E106" s="200"/>
      <c r="F106" s="200"/>
      <c r="G106" s="200"/>
      <c r="H106" s="200"/>
      <c r="I106" s="201"/>
      <c r="J106" s="202">
        <f>J164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180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183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106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4" t="str">
        <f>E7</f>
        <v>Rekonstrukce lesní a polní cesty Opěš - Babín</v>
      </c>
      <c r="F116" s="29"/>
      <c r="G116" s="29"/>
      <c r="H116" s="29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88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E9</f>
        <v>201812022 - Lesní cesty</v>
      </c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144" t="s">
        <v>22</v>
      </c>
      <c r="J120" s="76" t="str">
        <f>IF(J12="","",J12)</f>
        <v>8. 12. 2018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 xml:space="preserve"> </v>
      </c>
      <c r="G122" s="37"/>
      <c r="H122" s="37"/>
      <c r="I122" s="144" t="s">
        <v>29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144" t="s">
        <v>31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4"/>
      <c r="B125" s="205"/>
      <c r="C125" s="206" t="s">
        <v>107</v>
      </c>
      <c r="D125" s="207" t="s">
        <v>58</v>
      </c>
      <c r="E125" s="207" t="s">
        <v>54</v>
      </c>
      <c r="F125" s="207" t="s">
        <v>55</v>
      </c>
      <c r="G125" s="207" t="s">
        <v>108</v>
      </c>
      <c r="H125" s="207" t="s">
        <v>109</v>
      </c>
      <c r="I125" s="208" t="s">
        <v>110</v>
      </c>
      <c r="J125" s="207" t="s">
        <v>92</v>
      </c>
      <c r="K125" s="209" t="s">
        <v>111</v>
      </c>
      <c r="L125" s="210"/>
      <c r="M125" s="97" t="s">
        <v>1</v>
      </c>
      <c r="N125" s="98" t="s">
        <v>37</v>
      </c>
      <c r="O125" s="98" t="s">
        <v>112</v>
      </c>
      <c r="P125" s="98" t="s">
        <v>113</v>
      </c>
      <c r="Q125" s="98" t="s">
        <v>114</v>
      </c>
      <c r="R125" s="98" t="s">
        <v>115</v>
      </c>
      <c r="S125" s="98" t="s">
        <v>116</v>
      </c>
      <c r="T125" s="99" t="s">
        <v>117</v>
      </c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</row>
    <row r="126" s="2" customFormat="1" ht="22.8" customHeight="1">
      <c r="A126" s="35"/>
      <c r="B126" s="36"/>
      <c r="C126" s="104" t="s">
        <v>118</v>
      </c>
      <c r="D126" s="37"/>
      <c r="E126" s="37"/>
      <c r="F126" s="37"/>
      <c r="G126" s="37"/>
      <c r="H126" s="37"/>
      <c r="I126" s="141"/>
      <c r="J126" s="211">
        <f>BK126</f>
        <v>0</v>
      </c>
      <c r="K126" s="37"/>
      <c r="L126" s="41"/>
      <c r="M126" s="100"/>
      <c r="N126" s="212"/>
      <c r="O126" s="101"/>
      <c r="P126" s="213">
        <f>P127+P153</f>
        <v>0</v>
      </c>
      <c r="Q126" s="101"/>
      <c r="R126" s="213">
        <f>R127+R153</f>
        <v>1077.3388228000001</v>
      </c>
      <c r="S126" s="101"/>
      <c r="T126" s="214">
        <f>T127+T153</f>
        <v>33.893999999999998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94</v>
      </c>
      <c r="BK126" s="215">
        <f>BK127+BK153</f>
        <v>0</v>
      </c>
    </row>
    <row r="127" s="12" customFormat="1" ht="25.92" customHeight="1">
      <c r="A127" s="12"/>
      <c r="B127" s="216"/>
      <c r="C127" s="217"/>
      <c r="D127" s="218" t="s">
        <v>72</v>
      </c>
      <c r="E127" s="219" t="s">
        <v>119</v>
      </c>
      <c r="F127" s="219" t="s">
        <v>120</v>
      </c>
      <c r="G127" s="217"/>
      <c r="H127" s="217"/>
      <c r="I127" s="220"/>
      <c r="J127" s="221">
        <f>BK127</f>
        <v>0</v>
      </c>
      <c r="K127" s="217"/>
      <c r="L127" s="222"/>
      <c r="M127" s="223"/>
      <c r="N127" s="224"/>
      <c r="O127" s="224"/>
      <c r="P127" s="225">
        <f>P128+P137+P145+P147+P151</f>
        <v>0</v>
      </c>
      <c r="Q127" s="224"/>
      <c r="R127" s="225">
        <f>R128+R137+R145+R147+R151</f>
        <v>1077.3388228000001</v>
      </c>
      <c r="S127" s="224"/>
      <c r="T127" s="226">
        <f>T128+T137+T145+T147+T151</f>
        <v>33.893999999999998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7" t="s">
        <v>81</v>
      </c>
      <c r="AT127" s="228" t="s">
        <v>72</v>
      </c>
      <c r="AU127" s="228" t="s">
        <v>73</v>
      </c>
      <c r="AY127" s="227" t="s">
        <v>121</v>
      </c>
      <c r="BK127" s="229">
        <f>BK128+BK137+BK145+BK147+BK151</f>
        <v>0</v>
      </c>
    </row>
    <row r="128" s="12" customFormat="1" ht="22.8" customHeight="1">
      <c r="A128" s="12"/>
      <c r="B128" s="216"/>
      <c r="C128" s="217"/>
      <c r="D128" s="218" t="s">
        <v>72</v>
      </c>
      <c r="E128" s="230" t="s">
        <v>81</v>
      </c>
      <c r="F128" s="230" t="s">
        <v>122</v>
      </c>
      <c r="G128" s="217"/>
      <c r="H128" s="217"/>
      <c r="I128" s="220"/>
      <c r="J128" s="231">
        <f>BK128</f>
        <v>0</v>
      </c>
      <c r="K128" s="217"/>
      <c r="L128" s="222"/>
      <c r="M128" s="223"/>
      <c r="N128" s="224"/>
      <c r="O128" s="224"/>
      <c r="P128" s="225">
        <f>SUM(P129:P136)</f>
        <v>0</v>
      </c>
      <c r="Q128" s="224"/>
      <c r="R128" s="225">
        <f>SUM(R129:R136)</f>
        <v>0</v>
      </c>
      <c r="S128" s="224"/>
      <c r="T128" s="226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7" t="s">
        <v>81</v>
      </c>
      <c r="AT128" s="228" t="s">
        <v>72</v>
      </c>
      <c r="AU128" s="228" t="s">
        <v>81</v>
      </c>
      <c r="AY128" s="227" t="s">
        <v>121</v>
      </c>
      <c r="BK128" s="229">
        <f>SUM(BK129:BK136)</f>
        <v>0</v>
      </c>
    </row>
    <row r="129" s="2" customFormat="1" ht="21.75" customHeight="1">
      <c r="A129" s="35"/>
      <c r="B129" s="36"/>
      <c r="C129" s="232" t="s">
        <v>81</v>
      </c>
      <c r="D129" s="232" t="s">
        <v>123</v>
      </c>
      <c r="E129" s="233" t="s">
        <v>124</v>
      </c>
      <c r="F129" s="234" t="s">
        <v>125</v>
      </c>
      <c r="G129" s="235" t="s">
        <v>126</v>
      </c>
      <c r="H129" s="236">
        <v>338.02999999999997</v>
      </c>
      <c r="I129" s="237"/>
      <c r="J129" s="238">
        <f>ROUND(I129*H129,2)</f>
        <v>0</v>
      </c>
      <c r="K129" s="234" t="s">
        <v>127</v>
      </c>
      <c r="L129" s="41"/>
      <c r="M129" s="239" t="s">
        <v>1</v>
      </c>
      <c r="N129" s="240" t="s">
        <v>38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128</v>
      </c>
      <c r="AT129" s="243" t="s">
        <v>123</v>
      </c>
      <c r="AU129" s="243" t="s">
        <v>83</v>
      </c>
      <c r="AY129" s="14" t="s">
        <v>121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81</v>
      </c>
      <c r="BK129" s="244">
        <f>ROUND(I129*H129,2)</f>
        <v>0</v>
      </c>
      <c r="BL129" s="14" t="s">
        <v>128</v>
      </c>
      <c r="BM129" s="243" t="s">
        <v>295</v>
      </c>
    </row>
    <row r="130" s="2" customFormat="1">
      <c r="A130" s="35"/>
      <c r="B130" s="36"/>
      <c r="C130" s="37"/>
      <c r="D130" s="245" t="s">
        <v>130</v>
      </c>
      <c r="E130" s="37"/>
      <c r="F130" s="246" t="s">
        <v>131</v>
      </c>
      <c r="G130" s="37"/>
      <c r="H130" s="37"/>
      <c r="I130" s="141"/>
      <c r="J130" s="37"/>
      <c r="K130" s="37"/>
      <c r="L130" s="41"/>
      <c r="M130" s="247"/>
      <c r="N130" s="248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130</v>
      </c>
      <c r="AU130" s="14" t="s">
        <v>83</v>
      </c>
    </row>
    <row r="131" s="2" customFormat="1" ht="21.75" customHeight="1">
      <c r="A131" s="35"/>
      <c r="B131" s="36"/>
      <c r="C131" s="232" t="s">
        <v>136</v>
      </c>
      <c r="D131" s="232" t="s">
        <v>123</v>
      </c>
      <c r="E131" s="233" t="s">
        <v>137</v>
      </c>
      <c r="F131" s="234" t="s">
        <v>138</v>
      </c>
      <c r="G131" s="235" t="s">
        <v>126</v>
      </c>
      <c r="H131" s="236">
        <v>338.02999999999997</v>
      </c>
      <c r="I131" s="237"/>
      <c r="J131" s="238">
        <f>ROUND(I131*H131,2)</f>
        <v>0</v>
      </c>
      <c r="K131" s="234" t="s">
        <v>127</v>
      </c>
      <c r="L131" s="41"/>
      <c r="M131" s="239" t="s">
        <v>1</v>
      </c>
      <c r="N131" s="240" t="s">
        <v>38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128</v>
      </c>
      <c r="AT131" s="243" t="s">
        <v>123</v>
      </c>
      <c r="AU131" s="243" t="s">
        <v>83</v>
      </c>
      <c r="AY131" s="14" t="s">
        <v>121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81</v>
      </c>
      <c r="BK131" s="244">
        <f>ROUND(I131*H131,2)</f>
        <v>0</v>
      </c>
      <c r="BL131" s="14" t="s">
        <v>128</v>
      </c>
      <c r="BM131" s="243" t="s">
        <v>296</v>
      </c>
    </row>
    <row r="132" s="2" customFormat="1" ht="16.5" customHeight="1">
      <c r="A132" s="35"/>
      <c r="B132" s="36"/>
      <c r="C132" s="232" t="s">
        <v>128</v>
      </c>
      <c r="D132" s="232" t="s">
        <v>123</v>
      </c>
      <c r="E132" s="233" t="s">
        <v>140</v>
      </c>
      <c r="F132" s="234" t="s">
        <v>141</v>
      </c>
      <c r="G132" s="235" t="s">
        <v>126</v>
      </c>
      <c r="H132" s="236">
        <v>338.02999999999997</v>
      </c>
      <c r="I132" s="237"/>
      <c r="J132" s="238">
        <f>ROUND(I132*H132,2)</f>
        <v>0</v>
      </c>
      <c r="K132" s="234" t="s">
        <v>127</v>
      </c>
      <c r="L132" s="41"/>
      <c r="M132" s="239" t="s">
        <v>1</v>
      </c>
      <c r="N132" s="240" t="s">
        <v>38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128</v>
      </c>
      <c r="AT132" s="243" t="s">
        <v>123</v>
      </c>
      <c r="AU132" s="243" t="s">
        <v>83</v>
      </c>
      <c r="AY132" s="14" t="s">
        <v>121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81</v>
      </c>
      <c r="BK132" s="244">
        <f>ROUND(I132*H132,2)</f>
        <v>0</v>
      </c>
      <c r="BL132" s="14" t="s">
        <v>128</v>
      </c>
      <c r="BM132" s="243" t="s">
        <v>297</v>
      </c>
    </row>
    <row r="133" s="2" customFormat="1" ht="21.75" customHeight="1">
      <c r="A133" s="35"/>
      <c r="B133" s="36"/>
      <c r="C133" s="232" t="s">
        <v>156</v>
      </c>
      <c r="D133" s="232" t="s">
        <v>123</v>
      </c>
      <c r="E133" s="233" t="s">
        <v>157</v>
      </c>
      <c r="F133" s="234" t="s">
        <v>158</v>
      </c>
      <c r="G133" s="235" t="s">
        <v>126</v>
      </c>
      <c r="H133" s="236">
        <v>228.88999999999999</v>
      </c>
      <c r="I133" s="237"/>
      <c r="J133" s="238">
        <f>ROUND(I133*H133,2)</f>
        <v>0</v>
      </c>
      <c r="K133" s="234" t="s">
        <v>127</v>
      </c>
      <c r="L133" s="41"/>
      <c r="M133" s="239" t="s">
        <v>1</v>
      </c>
      <c r="N133" s="240" t="s">
        <v>38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128</v>
      </c>
      <c r="AT133" s="243" t="s">
        <v>123</v>
      </c>
      <c r="AU133" s="243" t="s">
        <v>83</v>
      </c>
      <c r="AY133" s="14" t="s">
        <v>121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81</v>
      </c>
      <c r="BK133" s="244">
        <f>ROUND(I133*H133,2)</f>
        <v>0</v>
      </c>
      <c r="BL133" s="14" t="s">
        <v>128</v>
      </c>
      <c r="BM133" s="243" t="s">
        <v>298</v>
      </c>
    </row>
    <row r="134" s="2" customFormat="1">
      <c r="A134" s="35"/>
      <c r="B134" s="36"/>
      <c r="C134" s="37"/>
      <c r="D134" s="245" t="s">
        <v>130</v>
      </c>
      <c r="E134" s="37"/>
      <c r="F134" s="246" t="s">
        <v>131</v>
      </c>
      <c r="G134" s="37"/>
      <c r="H134" s="37"/>
      <c r="I134" s="141"/>
      <c r="J134" s="37"/>
      <c r="K134" s="37"/>
      <c r="L134" s="41"/>
      <c r="M134" s="247"/>
      <c r="N134" s="248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130</v>
      </c>
      <c r="AU134" s="14" t="s">
        <v>83</v>
      </c>
    </row>
    <row r="135" s="2" customFormat="1" ht="16.5" customHeight="1">
      <c r="A135" s="35"/>
      <c r="B135" s="36"/>
      <c r="C135" s="232" t="s">
        <v>153</v>
      </c>
      <c r="D135" s="232" t="s">
        <v>123</v>
      </c>
      <c r="E135" s="233" t="s">
        <v>161</v>
      </c>
      <c r="F135" s="234" t="s">
        <v>162</v>
      </c>
      <c r="G135" s="235" t="s">
        <v>163</v>
      </c>
      <c r="H135" s="236">
        <v>1525.96</v>
      </c>
      <c r="I135" s="237"/>
      <c r="J135" s="238">
        <f>ROUND(I135*H135,2)</f>
        <v>0</v>
      </c>
      <c r="K135" s="234" t="s">
        <v>127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128</v>
      </c>
      <c r="AT135" s="243" t="s">
        <v>123</v>
      </c>
      <c r="AU135" s="243" t="s">
        <v>83</v>
      </c>
      <c r="AY135" s="14" t="s">
        <v>121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128</v>
      </c>
      <c r="BM135" s="243" t="s">
        <v>299</v>
      </c>
    </row>
    <row r="136" s="2" customFormat="1">
      <c r="A136" s="35"/>
      <c r="B136" s="36"/>
      <c r="C136" s="37"/>
      <c r="D136" s="245" t="s">
        <v>130</v>
      </c>
      <c r="E136" s="37"/>
      <c r="F136" s="246" t="s">
        <v>160</v>
      </c>
      <c r="G136" s="37"/>
      <c r="H136" s="37"/>
      <c r="I136" s="141"/>
      <c r="J136" s="37"/>
      <c r="K136" s="37"/>
      <c r="L136" s="41"/>
      <c r="M136" s="247"/>
      <c r="N136" s="248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130</v>
      </c>
      <c r="AU136" s="14" t="s">
        <v>83</v>
      </c>
    </row>
    <row r="137" s="12" customFormat="1" ht="22.8" customHeight="1">
      <c r="A137" s="12"/>
      <c r="B137" s="216"/>
      <c r="C137" s="217"/>
      <c r="D137" s="218" t="s">
        <v>72</v>
      </c>
      <c r="E137" s="230" t="s">
        <v>143</v>
      </c>
      <c r="F137" s="230" t="s">
        <v>171</v>
      </c>
      <c r="G137" s="217"/>
      <c r="H137" s="217"/>
      <c r="I137" s="220"/>
      <c r="J137" s="231">
        <f>BK137</f>
        <v>0</v>
      </c>
      <c r="K137" s="217"/>
      <c r="L137" s="222"/>
      <c r="M137" s="223"/>
      <c r="N137" s="224"/>
      <c r="O137" s="224"/>
      <c r="P137" s="225">
        <f>SUM(P138:P144)</f>
        <v>0</v>
      </c>
      <c r="Q137" s="224"/>
      <c r="R137" s="225">
        <f>SUM(R138:R144)</f>
        <v>1077.3388228000001</v>
      </c>
      <c r="S137" s="224"/>
      <c r="T137" s="226">
        <f>SUM(T138:T144)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7" t="s">
        <v>81</v>
      </c>
      <c r="AT137" s="228" t="s">
        <v>72</v>
      </c>
      <c r="AU137" s="228" t="s">
        <v>81</v>
      </c>
      <c r="AY137" s="227" t="s">
        <v>121</v>
      </c>
      <c r="BK137" s="229">
        <f>SUM(BK138:BK144)</f>
        <v>0</v>
      </c>
    </row>
    <row r="138" s="2" customFormat="1" ht="16.5" customHeight="1">
      <c r="A138" s="35"/>
      <c r="B138" s="36"/>
      <c r="C138" s="232" t="s">
        <v>172</v>
      </c>
      <c r="D138" s="232" t="s">
        <v>123</v>
      </c>
      <c r="E138" s="233" t="s">
        <v>173</v>
      </c>
      <c r="F138" s="234" t="s">
        <v>174</v>
      </c>
      <c r="G138" s="235" t="s">
        <v>163</v>
      </c>
      <c r="H138" s="236">
        <v>1525.96</v>
      </c>
      <c r="I138" s="237"/>
      <c r="J138" s="238">
        <f>ROUND(I138*H138,2)</f>
        <v>0</v>
      </c>
      <c r="K138" s="234" t="s">
        <v>127</v>
      </c>
      <c r="L138" s="41"/>
      <c r="M138" s="239" t="s">
        <v>1</v>
      </c>
      <c r="N138" s="240" t="s">
        <v>38</v>
      </c>
      <c r="O138" s="88"/>
      <c r="P138" s="241">
        <f>O138*H138</f>
        <v>0</v>
      </c>
      <c r="Q138" s="241">
        <v>0.27994000000000002</v>
      </c>
      <c r="R138" s="241">
        <f>Q138*H138</f>
        <v>427.17724240000007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128</v>
      </c>
      <c r="AT138" s="243" t="s">
        <v>123</v>
      </c>
      <c r="AU138" s="243" t="s">
        <v>83</v>
      </c>
      <c r="AY138" s="14" t="s">
        <v>121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128</v>
      </c>
      <c r="BM138" s="243" t="s">
        <v>300</v>
      </c>
    </row>
    <row r="139" s="2" customFormat="1" ht="16.5" customHeight="1">
      <c r="A139" s="35"/>
      <c r="B139" s="36"/>
      <c r="C139" s="232" t="s">
        <v>176</v>
      </c>
      <c r="D139" s="232" t="s">
        <v>123</v>
      </c>
      <c r="E139" s="233" t="s">
        <v>173</v>
      </c>
      <c r="F139" s="234" t="s">
        <v>174</v>
      </c>
      <c r="G139" s="235" t="s">
        <v>163</v>
      </c>
      <c r="H139" s="236">
        <v>1342.46</v>
      </c>
      <c r="I139" s="237"/>
      <c r="J139" s="238">
        <f>ROUND(I139*H139,2)</f>
        <v>0</v>
      </c>
      <c r="K139" s="234" t="s">
        <v>127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0.27994000000000002</v>
      </c>
      <c r="R139" s="241">
        <f>Q139*H139</f>
        <v>375.80825240000001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128</v>
      </c>
      <c r="AT139" s="243" t="s">
        <v>123</v>
      </c>
      <c r="AU139" s="243" t="s">
        <v>83</v>
      </c>
      <c r="AY139" s="14" t="s">
        <v>121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128</v>
      </c>
      <c r="BM139" s="243" t="s">
        <v>301</v>
      </c>
    </row>
    <row r="140" s="2" customFormat="1" ht="16.5" customHeight="1">
      <c r="A140" s="35"/>
      <c r="B140" s="36"/>
      <c r="C140" s="232" t="s">
        <v>178</v>
      </c>
      <c r="D140" s="232" t="s">
        <v>123</v>
      </c>
      <c r="E140" s="233" t="s">
        <v>179</v>
      </c>
      <c r="F140" s="234" t="s">
        <v>180</v>
      </c>
      <c r="G140" s="235" t="s">
        <v>126</v>
      </c>
      <c r="H140" s="236">
        <v>13.449999999999999</v>
      </c>
      <c r="I140" s="237"/>
      <c r="J140" s="238">
        <f>ROUND(I140*H140,2)</f>
        <v>0</v>
      </c>
      <c r="K140" s="234" t="s">
        <v>127</v>
      </c>
      <c r="L140" s="41"/>
      <c r="M140" s="239" t="s">
        <v>1</v>
      </c>
      <c r="N140" s="240" t="s">
        <v>38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128</v>
      </c>
      <c r="AT140" s="243" t="s">
        <v>123</v>
      </c>
      <c r="AU140" s="243" t="s">
        <v>83</v>
      </c>
      <c r="AY140" s="14" t="s">
        <v>121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81</v>
      </c>
      <c r="BK140" s="244">
        <f>ROUND(I140*H140,2)</f>
        <v>0</v>
      </c>
      <c r="BL140" s="14" t="s">
        <v>128</v>
      </c>
      <c r="BM140" s="243" t="s">
        <v>302</v>
      </c>
    </row>
    <row r="141" s="2" customFormat="1" ht="21.75" customHeight="1">
      <c r="A141" s="35"/>
      <c r="B141" s="36"/>
      <c r="C141" s="232" t="s">
        <v>182</v>
      </c>
      <c r="D141" s="232" t="s">
        <v>123</v>
      </c>
      <c r="E141" s="233" t="s">
        <v>183</v>
      </c>
      <c r="F141" s="234" t="s">
        <v>184</v>
      </c>
      <c r="G141" s="235" t="s">
        <v>163</v>
      </c>
      <c r="H141" s="236">
        <v>965.79999999999995</v>
      </c>
      <c r="I141" s="237"/>
      <c r="J141" s="238">
        <f>ROUND(I141*H141,2)</f>
        <v>0</v>
      </c>
      <c r="K141" s="234" t="s">
        <v>127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0.019720000000000001</v>
      </c>
      <c r="R141" s="241">
        <f>Q141*H141</f>
        <v>19.045576000000001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128</v>
      </c>
      <c r="AT141" s="243" t="s">
        <v>123</v>
      </c>
      <c r="AU141" s="243" t="s">
        <v>83</v>
      </c>
      <c r="AY141" s="14" t="s">
        <v>121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128</v>
      </c>
      <c r="BM141" s="243" t="s">
        <v>303</v>
      </c>
    </row>
    <row r="142" s="2" customFormat="1" ht="21.75" customHeight="1">
      <c r="A142" s="35"/>
      <c r="B142" s="36"/>
      <c r="C142" s="232" t="s">
        <v>186</v>
      </c>
      <c r="D142" s="232" t="s">
        <v>123</v>
      </c>
      <c r="E142" s="233" t="s">
        <v>187</v>
      </c>
      <c r="F142" s="234" t="s">
        <v>188</v>
      </c>
      <c r="G142" s="235" t="s">
        <v>163</v>
      </c>
      <c r="H142" s="236">
        <v>965.79999999999995</v>
      </c>
      <c r="I142" s="237"/>
      <c r="J142" s="238">
        <f>ROUND(I142*H142,2)</f>
        <v>0</v>
      </c>
      <c r="K142" s="234" t="s">
        <v>127</v>
      </c>
      <c r="L142" s="41"/>
      <c r="M142" s="239" t="s">
        <v>1</v>
      </c>
      <c r="N142" s="240" t="s">
        <v>38</v>
      </c>
      <c r="O142" s="88"/>
      <c r="P142" s="241">
        <f>O142*H142</f>
        <v>0</v>
      </c>
      <c r="Q142" s="241">
        <v>0.023939999999999999</v>
      </c>
      <c r="R142" s="241">
        <f>Q142*H142</f>
        <v>23.121251999999998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128</v>
      </c>
      <c r="AT142" s="243" t="s">
        <v>123</v>
      </c>
      <c r="AU142" s="243" t="s">
        <v>83</v>
      </c>
      <c r="AY142" s="14" t="s">
        <v>121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128</v>
      </c>
      <c r="BM142" s="243" t="s">
        <v>304</v>
      </c>
    </row>
    <row r="143" s="2" customFormat="1">
      <c r="A143" s="35"/>
      <c r="B143" s="36"/>
      <c r="C143" s="37"/>
      <c r="D143" s="245" t="s">
        <v>130</v>
      </c>
      <c r="E143" s="37"/>
      <c r="F143" s="246" t="s">
        <v>160</v>
      </c>
      <c r="G143" s="37"/>
      <c r="H143" s="37"/>
      <c r="I143" s="141"/>
      <c r="J143" s="37"/>
      <c r="K143" s="37"/>
      <c r="L143" s="41"/>
      <c r="M143" s="247"/>
      <c r="N143" s="248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130</v>
      </c>
      <c r="AU143" s="14" t="s">
        <v>83</v>
      </c>
    </row>
    <row r="144" s="2" customFormat="1" ht="16.5" customHeight="1">
      <c r="A144" s="35"/>
      <c r="B144" s="36"/>
      <c r="C144" s="232" t="s">
        <v>8</v>
      </c>
      <c r="D144" s="232" t="s">
        <v>123</v>
      </c>
      <c r="E144" s="233" t="s">
        <v>190</v>
      </c>
      <c r="F144" s="234" t="s">
        <v>191</v>
      </c>
      <c r="G144" s="235" t="s">
        <v>163</v>
      </c>
      <c r="H144" s="236">
        <v>1023.75</v>
      </c>
      <c r="I144" s="237"/>
      <c r="J144" s="238">
        <f>ROUND(I144*H144,2)</f>
        <v>0</v>
      </c>
      <c r="K144" s="234" t="s">
        <v>127</v>
      </c>
      <c r="L144" s="41"/>
      <c r="M144" s="239" t="s">
        <v>1</v>
      </c>
      <c r="N144" s="240" t="s">
        <v>38</v>
      </c>
      <c r="O144" s="88"/>
      <c r="P144" s="241">
        <f>O144*H144</f>
        <v>0</v>
      </c>
      <c r="Q144" s="241">
        <v>0.2268</v>
      </c>
      <c r="R144" s="241">
        <f>Q144*H144</f>
        <v>232.1865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128</v>
      </c>
      <c r="AT144" s="243" t="s">
        <v>123</v>
      </c>
      <c r="AU144" s="243" t="s">
        <v>83</v>
      </c>
      <c r="AY144" s="14" t="s">
        <v>121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128</v>
      </c>
      <c r="BM144" s="243" t="s">
        <v>305</v>
      </c>
    </row>
    <row r="145" s="12" customFormat="1" ht="22.8" customHeight="1">
      <c r="A145" s="12"/>
      <c r="B145" s="216"/>
      <c r="C145" s="217"/>
      <c r="D145" s="218" t="s">
        <v>72</v>
      </c>
      <c r="E145" s="230" t="s">
        <v>166</v>
      </c>
      <c r="F145" s="230" t="s">
        <v>198</v>
      </c>
      <c r="G145" s="217"/>
      <c r="H145" s="217"/>
      <c r="I145" s="220"/>
      <c r="J145" s="231">
        <f>BK145</f>
        <v>0</v>
      </c>
      <c r="K145" s="217"/>
      <c r="L145" s="222"/>
      <c r="M145" s="223"/>
      <c r="N145" s="224"/>
      <c r="O145" s="224"/>
      <c r="P145" s="225">
        <f>P146</f>
        <v>0</v>
      </c>
      <c r="Q145" s="224"/>
      <c r="R145" s="225">
        <f>R146</f>
        <v>0</v>
      </c>
      <c r="S145" s="224"/>
      <c r="T145" s="226">
        <f>T146</f>
        <v>33.893999999999998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7" t="s">
        <v>81</v>
      </c>
      <c r="AT145" s="228" t="s">
        <v>72</v>
      </c>
      <c r="AU145" s="228" t="s">
        <v>81</v>
      </c>
      <c r="AY145" s="227" t="s">
        <v>121</v>
      </c>
      <c r="BK145" s="229">
        <f>BK146</f>
        <v>0</v>
      </c>
    </row>
    <row r="146" s="2" customFormat="1" ht="16.5" customHeight="1">
      <c r="A146" s="35"/>
      <c r="B146" s="36"/>
      <c r="C146" s="232" t="s">
        <v>228</v>
      </c>
      <c r="D146" s="232" t="s">
        <v>123</v>
      </c>
      <c r="E146" s="233" t="s">
        <v>229</v>
      </c>
      <c r="F146" s="234" t="s">
        <v>230</v>
      </c>
      <c r="G146" s="235" t="s">
        <v>163</v>
      </c>
      <c r="H146" s="236">
        <v>134.5</v>
      </c>
      <c r="I146" s="237"/>
      <c r="J146" s="238">
        <f>ROUND(I146*H146,2)</f>
        <v>0</v>
      </c>
      <c r="K146" s="234" t="s">
        <v>127</v>
      </c>
      <c r="L146" s="41"/>
      <c r="M146" s="239" t="s">
        <v>1</v>
      </c>
      <c r="N146" s="240" t="s">
        <v>38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0.252</v>
      </c>
      <c r="T146" s="242">
        <f>S146*H146</f>
        <v>33.893999999999998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128</v>
      </c>
      <c r="AT146" s="243" t="s">
        <v>123</v>
      </c>
      <c r="AU146" s="243" t="s">
        <v>83</v>
      </c>
      <c r="AY146" s="14" t="s">
        <v>121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81</v>
      </c>
      <c r="BK146" s="244">
        <f>ROUND(I146*H146,2)</f>
        <v>0</v>
      </c>
      <c r="BL146" s="14" t="s">
        <v>128</v>
      </c>
      <c r="BM146" s="243" t="s">
        <v>306</v>
      </c>
    </row>
    <row r="147" s="12" customFormat="1" ht="22.8" customHeight="1">
      <c r="A147" s="12"/>
      <c r="B147" s="216"/>
      <c r="C147" s="217"/>
      <c r="D147" s="218" t="s">
        <v>72</v>
      </c>
      <c r="E147" s="230" t="s">
        <v>232</v>
      </c>
      <c r="F147" s="230" t="s">
        <v>233</v>
      </c>
      <c r="G147" s="217"/>
      <c r="H147" s="217"/>
      <c r="I147" s="220"/>
      <c r="J147" s="231">
        <f>BK147</f>
        <v>0</v>
      </c>
      <c r="K147" s="217"/>
      <c r="L147" s="222"/>
      <c r="M147" s="223"/>
      <c r="N147" s="224"/>
      <c r="O147" s="224"/>
      <c r="P147" s="225">
        <f>SUM(P148:P150)</f>
        <v>0</v>
      </c>
      <c r="Q147" s="224"/>
      <c r="R147" s="225">
        <f>SUM(R148:R150)</f>
        <v>0</v>
      </c>
      <c r="S147" s="224"/>
      <c r="T147" s="226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7" t="s">
        <v>81</v>
      </c>
      <c r="AT147" s="228" t="s">
        <v>72</v>
      </c>
      <c r="AU147" s="228" t="s">
        <v>81</v>
      </c>
      <c r="AY147" s="227" t="s">
        <v>121</v>
      </c>
      <c r="BK147" s="229">
        <f>SUM(BK148:BK150)</f>
        <v>0</v>
      </c>
    </row>
    <row r="148" s="2" customFormat="1" ht="21.75" customHeight="1">
      <c r="A148" s="35"/>
      <c r="B148" s="36"/>
      <c r="C148" s="232" t="s">
        <v>234</v>
      </c>
      <c r="D148" s="232" t="s">
        <v>123</v>
      </c>
      <c r="E148" s="233" t="s">
        <v>235</v>
      </c>
      <c r="F148" s="234" t="s">
        <v>236</v>
      </c>
      <c r="G148" s="235" t="s">
        <v>152</v>
      </c>
      <c r="H148" s="236">
        <v>33.893999999999998</v>
      </c>
      <c r="I148" s="237"/>
      <c r="J148" s="238">
        <f>ROUND(I148*H148,2)</f>
        <v>0</v>
      </c>
      <c r="K148" s="234" t="s">
        <v>237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128</v>
      </c>
      <c r="AT148" s="243" t="s">
        <v>123</v>
      </c>
      <c r="AU148" s="243" t="s">
        <v>83</v>
      </c>
      <c r="AY148" s="14" t="s">
        <v>121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128</v>
      </c>
      <c r="BM148" s="243" t="s">
        <v>307</v>
      </c>
    </row>
    <row r="149" s="2" customFormat="1" ht="16.5" customHeight="1">
      <c r="A149" s="35"/>
      <c r="B149" s="36"/>
      <c r="C149" s="232" t="s">
        <v>239</v>
      </c>
      <c r="D149" s="232" t="s">
        <v>123</v>
      </c>
      <c r="E149" s="233" t="s">
        <v>240</v>
      </c>
      <c r="F149" s="234" t="s">
        <v>241</v>
      </c>
      <c r="G149" s="235" t="s">
        <v>152</v>
      </c>
      <c r="H149" s="236">
        <v>33.893999999999998</v>
      </c>
      <c r="I149" s="237"/>
      <c r="J149" s="238">
        <f>ROUND(I149*H149,2)</f>
        <v>0</v>
      </c>
      <c r="K149" s="234" t="s">
        <v>127</v>
      </c>
      <c r="L149" s="41"/>
      <c r="M149" s="239" t="s">
        <v>1</v>
      </c>
      <c r="N149" s="240" t="s">
        <v>38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128</v>
      </c>
      <c r="AT149" s="243" t="s">
        <v>123</v>
      </c>
      <c r="AU149" s="243" t="s">
        <v>83</v>
      </c>
      <c r="AY149" s="14" t="s">
        <v>121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128</v>
      </c>
      <c r="BM149" s="243" t="s">
        <v>308</v>
      </c>
    </row>
    <row r="150" s="2" customFormat="1" ht="21.75" customHeight="1">
      <c r="A150" s="35"/>
      <c r="B150" s="36"/>
      <c r="C150" s="232" t="s">
        <v>243</v>
      </c>
      <c r="D150" s="232" t="s">
        <v>123</v>
      </c>
      <c r="E150" s="233" t="s">
        <v>244</v>
      </c>
      <c r="F150" s="234" t="s">
        <v>245</v>
      </c>
      <c r="G150" s="235" t="s">
        <v>152</v>
      </c>
      <c r="H150" s="236">
        <v>135.57599999999999</v>
      </c>
      <c r="I150" s="237"/>
      <c r="J150" s="238">
        <f>ROUND(I150*H150,2)</f>
        <v>0</v>
      </c>
      <c r="K150" s="234" t="s">
        <v>127</v>
      </c>
      <c r="L150" s="41"/>
      <c r="M150" s="239" t="s">
        <v>1</v>
      </c>
      <c r="N150" s="240" t="s">
        <v>38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128</v>
      </c>
      <c r="AT150" s="243" t="s">
        <v>123</v>
      </c>
      <c r="AU150" s="243" t="s">
        <v>83</v>
      </c>
      <c r="AY150" s="14" t="s">
        <v>121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128</v>
      </c>
      <c r="BM150" s="243" t="s">
        <v>309</v>
      </c>
    </row>
    <row r="151" s="12" customFormat="1" ht="22.8" customHeight="1">
      <c r="A151" s="12"/>
      <c r="B151" s="216"/>
      <c r="C151" s="217"/>
      <c r="D151" s="218" t="s">
        <v>72</v>
      </c>
      <c r="E151" s="230" t="s">
        <v>247</v>
      </c>
      <c r="F151" s="230" t="s">
        <v>248</v>
      </c>
      <c r="G151" s="217"/>
      <c r="H151" s="217"/>
      <c r="I151" s="220"/>
      <c r="J151" s="231">
        <f>BK151</f>
        <v>0</v>
      </c>
      <c r="K151" s="217"/>
      <c r="L151" s="222"/>
      <c r="M151" s="223"/>
      <c r="N151" s="224"/>
      <c r="O151" s="224"/>
      <c r="P151" s="225">
        <f>P152</f>
        <v>0</v>
      </c>
      <c r="Q151" s="224"/>
      <c r="R151" s="225">
        <f>R152</f>
        <v>0</v>
      </c>
      <c r="S151" s="224"/>
      <c r="T151" s="226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7" t="s">
        <v>81</v>
      </c>
      <c r="AT151" s="228" t="s">
        <v>72</v>
      </c>
      <c r="AU151" s="228" t="s">
        <v>81</v>
      </c>
      <c r="AY151" s="227" t="s">
        <v>121</v>
      </c>
      <c r="BK151" s="229">
        <f>BK152</f>
        <v>0</v>
      </c>
    </row>
    <row r="152" s="2" customFormat="1" ht="21.75" customHeight="1">
      <c r="A152" s="35"/>
      <c r="B152" s="36"/>
      <c r="C152" s="232" t="s">
        <v>249</v>
      </c>
      <c r="D152" s="232" t="s">
        <v>123</v>
      </c>
      <c r="E152" s="233" t="s">
        <v>250</v>
      </c>
      <c r="F152" s="234" t="s">
        <v>251</v>
      </c>
      <c r="G152" s="235" t="s">
        <v>152</v>
      </c>
      <c r="H152" s="236">
        <v>1077.3389999999999</v>
      </c>
      <c r="I152" s="237"/>
      <c r="J152" s="238">
        <f>ROUND(I152*H152,2)</f>
        <v>0</v>
      </c>
      <c r="K152" s="234" t="s">
        <v>127</v>
      </c>
      <c r="L152" s="41"/>
      <c r="M152" s="239" t="s">
        <v>1</v>
      </c>
      <c r="N152" s="240" t="s">
        <v>38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128</v>
      </c>
      <c r="AT152" s="243" t="s">
        <v>123</v>
      </c>
      <c r="AU152" s="243" t="s">
        <v>83</v>
      </c>
      <c r="AY152" s="14" t="s">
        <v>121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81</v>
      </c>
      <c r="BK152" s="244">
        <f>ROUND(I152*H152,2)</f>
        <v>0</v>
      </c>
      <c r="BL152" s="14" t="s">
        <v>128</v>
      </c>
      <c r="BM152" s="243" t="s">
        <v>310</v>
      </c>
    </row>
    <row r="153" s="12" customFormat="1" ht="25.92" customHeight="1">
      <c r="A153" s="12"/>
      <c r="B153" s="216"/>
      <c r="C153" s="217"/>
      <c r="D153" s="218" t="s">
        <v>72</v>
      </c>
      <c r="E153" s="219" t="s">
        <v>253</v>
      </c>
      <c r="F153" s="219" t="s">
        <v>254</v>
      </c>
      <c r="G153" s="217"/>
      <c r="H153" s="217"/>
      <c r="I153" s="220"/>
      <c r="J153" s="221">
        <f>BK153</f>
        <v>0</v>
      </c>
      <c r="K153" s="217"/>
      <c r="L153" s="222"/>
      <c r="M153" s="223"/>
      <c r="N153" s="224"/>
      <c r="O153" s="224"/>
      <c r="P153" s="225">
        <f>P154+P162+P164</f>
        <v>0</v>
      </c>
      <c r="Q153" s="224"/>
      <c r="R153" s="225">
        <f>R154+R162+R164</f>
        <v>0</v>
      </c>
      <c r="S153" s="224"/>
      <c r="T153" s="226">
        <f>T154+T162+T164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7" t="s">
        <v>143</v>
      </c>
      <c r="AT153" s="228" t="s">
        <v>72</v>
      </c>
      <c r="AU153" s="228" t="s">
        <v>73</v>
      </c>
      <c r="AY153" s="227" t="s">
        <v>121</v>
      </c>
      <c r="BK153" s="229">
        <f>BK154+BK162+BK164</f>
        <v>0</v>
      </c>
    </row>
    <row r="154" s="12" customFormat="1" ht="22.8" customHeight="1">
      <c r="A154" s="12"/>
      <c r="B154" s="216"/>
      <c r="C154" s="217"/>
      <c r="D154" s="218" t="s">
        <v>72</v>
      </c>
      <c r="E154" s="230" t="s">
        <v>255</v>
      </c>
      <c r="F154" s="230" t="s">
        <v>256</v>
      </c>
      <c r="G154" s="217"/>
      <c r="H154" s="217"/>
      <c r="I154" s="220"/>
      <c r="J154" s="231">
        <f>BK154</f>
        <v>0</v>
      </c>
      <c r="K154" s="217"/>
      <c r="L154" s="222"/>
      <c r="M154" s="223"/>
      <c r="N154" s="224"/>
      <c r="O154" s="224"/>
      <c r="P154" s="225">
        <f>SUM(P155:P161)</f>
        <v>0</v>
      </c>
      <c r="Q154" s="224"/>
      <c r="R154" s="225">
        <f>SUM(R155:R161)</f>
        <v>0</v>
      </c>
      <c r="S154" s="224"/>
      <c r="T154" s="226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7" t="s">
        <v>143</v>
      </c>
      <c r="AT154" s="228" t="s">
        <v>72</v>
      </c>
      <c r="AU154" s="228" t="s">
        <v>81</v>
      </c>
      <c r="AY154" s="227" t="s">
        <v>121</v>
      </c>
      <c r="BK154" s="229">
        <f>SUM(BK155:BK161)</f>
        <v>0</v>
      </c>
    </row>
    <row r="155" s="2" customFormat="1" ht="16.5" customHeight="1">
      <c r="A155" s="35"/>
      <c r="B155" s="36"/>
      <c r="C155" s="232" t="s">
        <v>257</v>
      </c>
      <c r="D155" s="232" t="s">
        <v>123</v>
      </c>
      <c r="E155" s="233" t="s">
        <v>258</v>
      </c>
      <c r="F155" s="234" t="s">
        <v>259</v>
      </c>
      <c r="G155" s="235" t="s">
        <v>260</v>
      </c>
      <c r="H155" s="236">
        <v>1</v>
      </c>
      <c r="I155" s="237"/>
      <c r="J155" s="238">
        <f>ROUND(I155*H155,2)</f>
        <v>0</v>
      </c>
      <c r="K155" s="234" t="s">
        <v>127</v>
      </c>
      <c r="L155" s="41"/>
      <c r="M155" s="239" t="s">
        <v>1</v>
      </c>
      <c r="N155" s="240" t="s">
        <v>38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261</v>
      </c>
      <c r="AT155" s="243" t="s">
        <v>123</v>
      </c>
      <c r="AU155" s="243" t="s">
        <v>83</v>
      </c>
      <c r="AY155" s="14" t="s">
        <v>121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261</v>
      </c>
      <c r="BM155" s="243" t="s">
        <v>311</v>
      </c>
    </row>
    <row r="156" s="2" customFormat="1">
      <c r="A156" s="35"/>
      <c r="B156" s="36"/>
      <c r="C156" s="37"/>
      <c r="D156" s="245" t="s">
        <v>130</v>
      </c>
      <c r="E156" s="37"/>
      <c r="F156" s="246" t="s">
        <v>312</v>
      </c>
      <c r="G156" s="37"/>
      <c r="H156" s="37"/>
      <c r="I156" s="141"/>
      <c r="J156" s="37"/>
      <c r="K156" s="37"/>
      <c r="L156" s="41"/>
      <c r="M156" s="247"/>
      <c r="N156" s="248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130</v>
      </c>
      <c r="AU156" s="14" t="s">
        <v>83</v>
      </c>
    </row>
    <row r="157" s="2" customFormat="1" ht="16.5" customHeight="1">
      <c r="A157" s="35"/>
      <c r="B157" s="36"/>
      <c r="C157" s="232" t="s">
        <v>264</v>
      </c>
      <c r="D157" s="232" t="s">
        <v>123</v>
      </c>
      <c r="E157" s="233" t="s">
        <v>265</v>
      </c>
      <c r="F157" s="234" t="s">
        <v>266</v>
      </c>
      <c r="G157" s="235" t="s">
        <v>260</v>
      </c>
      <c r="H157" s="236">
        <v>1</v>
      </c>
      <c r="I157" s="237"/>
      <c r="J157" s="238">
        <f>ROUND(I157*H157,2)</f>
        <v>0</v>
      </c>
      <c r="K157" s="234" t="s">
        <v>127</v>
      </c>
      <c r="L157" s="41"/>
      <c r="M157" s="239" t="s">
        <v>1</v>
      </c>
      <c r="N157" s="240" t="s">
        <v>38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261</v>
      </c>
      <c r="AT157" s="243" t="s">
        <v>123</v>
      </c>
      <c r="AU157" s="243" t="s">
        <v>83</v>
      </c>
      <c r="AY157" s="14" t="s">
        <v>121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81</v>
      </c>
      <c r="BK157" s="244">
        <f>ROUND(I157*H157,2)</f>
        <v>0</v>
      </c>
      <c r="BL157" s="14" t="s">
        <v>261</v>
      </c>
      <c r="BM157" s="243" t="s">
        <v>313</v>
      </c>
    </row>
    <row r="158" s="2" customFormat="1">
      <c r="A158" s="35"/>
      <c r="B158" s="36"/>
      <c r="C158" s="37"/>
      <c r="D158" s="245" t="s">
        <v>130</v>
      </c>
      <c r="E158" s="37"/>
      <c r="F158" s="246" t="s">
        <v>314</v>
      </c>
      <c r="G158" s="37"/>
      <c r="H158" s="37"/>
      <c r="I158" s="141"/>
      <c r="J158" s="37"/>
      <c r="K158" s="37"/>
      <c r="L158" s="41"/>
      <c r="M158" s="247"/>
      <c r="N158" s="248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130</v>
      </c>
      <c r="AU158" s="14" t="s">
        <v>83</v>
      </c>
    </row>
    <row r="159" s="2" customFormat="1" ht="16.5" customHeight="1">
      <c r="A159" s="35"/>
      <c r="B159" s="36"/>
      <c r="C159" s="232" t="s">
        <v>269</v>
      </c>
      <c r="D159" s="232" t="s">
        <v>123</v>
      </c>
      <c r="E159" s="233" t="s">
        <v>270</v>
      </c>
      <c r="F159" s="234" t="s">
        <v>271</v>
      </c>
      <c r="G159" s="235" t="s">
        <v>260</v>
      </c>
      <c r="H159" s="236">
        <v>1</v>
      </c>
      <c r="I159" s="237"/>
      <c r="J159" s="238">
        <f>ROUND(I159*H159,2)</f>
        <v>0</v>
      </c>
      <c r="K159" s="234" t="s">
        <v>127</v>
      </c>
      <c r="L159" s="41"/>
      <c r="M159" s="239" t="s">
        <v>1</v>
      </c>
      <c r="N159" s="240" t="s">
        <v>38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261</v>
      </c>
      <c r="AT159" s="243" t="s">
        <v>123</v>
      </c>
      <c r="AU159" s="243" t="s">
        <v>83</v>
      </c>
      <c r="AY159" s="14" t="s">
        <v>121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261</v>
      </c>
      <c r="BM159" s="243" t="s">
        <v>315</v>
      </c>
    </row>
    <row r="160" s="2" customFormat="1">
      <c r="A160" s="35"/>
      <c r="B160" s="36"/>
      <c r="C160" s="37"/>
      <c r="D160" s="245" t="s">
        <v>130</v>
      </c>
      <c r="E160" s="37"/>
      <c r="F160" s="246" t="s">
        <v>316</v>
      </c>
      <c r="G160" s="37"/>
      <c r="H160" s="37"/>
      <c r="I160" s="141"/>
      <c r="J160" s="37"/>
      <c r="K160" s="37"/>
      <c r="L160" s="41"/>
      <c r="M160" s="247"/>
      <c r="N160" s="248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130</v>
      </c>
      <c r="AU160" s="14" t="s">
        <v>83</v>
      </c>
    </row>
    <row r="161" s="2" customFormat="1" ht="16.5" customHeight="1">
      <c r="A161" s="35"/>
      <c r="B161" s="36"/>
      <c r="C161" s="232" t="s">
        <v>274</v>
      </c>
      <c r="D161" s="232" t="s">
        <v>123</v>
      </c>
      <c r="E161" s="233" t="s">
        <v>275</v>
      </c>
      <c r="F161" s="234" t="s">
        <v>276</v>
      </c>
      <c r="G161" s="235" t="s">
        <v>260</v>
      </c>
      <c r="H161" s="236">
        <v>1</v>
      </c>
      <c r="I161" s="237"/>
      <c r="J161" s="238">
        <f>ROUND(I161*H161,2)</f>
        <v>0</v>
      </c>
      <c r="K161" s="234" t="s">
        <v>127</v>
      </c>
      <c r="L161" s="41"/>
      <c r="M161" s="239" t="s">
        <v>1</v>
      </c>
      <c r="N161" s="240" t="s">
        <v>38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261</v>
      </c>
      <c r="AT161" s="243" t="s">
        <v>123</v>
      </c>
      <c r="AU161" s="243" t="s">
        <v>83</v>
      </c>
      <c r="AY161" s="14" t="s">
        <v>121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261</v>
      </c>
      <c r="BM161" s="243" t="s">
        <v>317</v>
      </c>
    </row>
    <row r="162" s="12" customFormat="1" ht="22.8" customHeight="1">
      <c r="A162" s="12"/>
      <c r="B162" s="216"/>
      <c r="C162" s="217"/>
      <c r="D162" s="218" t="s">
        <v>72</v>
      </c>
      <c r="E162" s="230" t="s">
        <v>278</v>
      </c>
      <c r="F162" s="230" t="s">
        <v>279</v>
      </c>
      <c r="G162" s="217"/>
      <c r="H162" s="217"/>
      <c r="I162" s="220"/>
      <c r="J162" s="231">
        <f>BK162</f>
        <v>0</v>
      </c>
      <c r="K162" s="217"/>
      <c r="L162" s="222"/>
      <c r="M162" s="223"/>
      <c r="N162" s="224"/>
      <c r="O162" s="224"/>
      <c r="P162" s="225">
        <f>P163</f>
        <v>0</v>
      </c>
      <c r="Q162" s="224"/>
      <c r="R162" s="225">
        <f>R163</f>
        <v>0</v>
      </c>
      <c r="S162" s="224"/>
      <c r="T162" s="226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7" t="s">
        <v>143</v>
      </c>
      <c r="AT162" s="228" t="s">
        <v>72</v>
      </c>
      <c r="AU162" s="228" t="s">
        <v>81</v>
      </c>
      <c r="AY162" s="227" t="s">
        <v>121</v>
      </c>
      <c r="BK162" s="229">
        <f>BK163</f>
        <v>0</v>
      </c>
    </row>
    <row r="163" s="2" customFormat="1" ht="16.5" customHeight="1">
      <c r="A163" s="35"/>
      <c r="B163" s="36"/>
      <c r="C163" s="232" t="s">
        <v>280</v>
      </c>
      <c r="D163" s="232" t="s">
        <v>123</v>
      </c>
      <c r="E163" s="233" t="s">
        <v>281</v>
      </c>
      <c r="F163" s="234" t="s">
        <v>282</v>
      </c>
      <c r="G163" s="235" t="s">
        <v>260</v>
      </c>
      <c r="H163" s="236">
        <v>1</v>
      </c>
      <c r="I163" s="237"/>
      <c r="J163" s="238">
        <f>ROUND(I163*H163,2)</f>
        <v>0</v>
      </c>
      <c r="K163" s="234" t="s">
        <v>127</v>
      </c>
      <c r="L163" s="41"/>
      <c r="M163" s="239" t="s">
        <v>1</v>
      </c>
      <c r="N163" s="240" t="s">
        <v>38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261</v>
      </c>
      <c r="AT163" s="243" t="s">
        <v>123</v>
      </c>
      <c r="AU163" s="243" t="s">
        <v>83</v>
      </c>
      <c r="AY163" s="14" t="s">
        <v>121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261</v>
      </c>
      <c r="BM163" s="243" t="s">
        <v>318</v>
      </c>
    </row>
    <row r="164" s="12" customFormat="1" ht="22.8" customHeight="1">
      <c r="A164" s="12"/>
      <c r="B164" s="216"/>
      <c r="C164" s="217"/>
      <c r="D164" s="218" t="s">
        <v>72</v>
      </c>
      <c r="E164" s="230" t="s">
        <v>288</v>
      </c>
      <c r="F164" s="230" t="s">
        <v>289</v>
      </c>
      <c r="G164" s="217"/>
      <c r="H164" s="217"/>
      <c r="I164" s="220"/>
      <c r="J164" s="231">
        <f>BK164</f>
        <v>0</v>
      </c>
      <c r="K164" s="217"/>
      <c r="L164" s="222"/>
      <c r="M164" s="223"/>
      <c r="N164" s="224"/>
      <c r="O164" s="224"/>
      <c r="P164" s="225">
        <f>P165</f>
        <v>0</v>
      </c>
      <c r="Q164" s="224"/>
      <c r="R164" s="225">
        <f>R165</f>
        <v>0</v>
      </c>
      <c r="S164" s="224"/>
      <c r="T164" s="226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7" t="s">
        <v>143</v>
      </c>
      <c r="AT164" s="228" t="s">
        <v>72</v>
      </c>
      <c r="AU164" s="228" t="s">
        <v>81</v>
      </c>
      <c r="AY164" s="227" t="s">
        <v>121</v>
      </c>
      <c r="BK164" s="229">
        <f>BK165</f>
        <v>0</v>
      </c>
    </row>
    <row r="165" s="2" customFormat="1" ht="16.5" customHeight="1">
      <c r="A165" s="35"/>
      <c r="B165" s="36"/>
      <c r="C165" s="232" t="s">
        <v>290</v>
      </c>
      <c r="D165" s="232" t="s">
        <v>123</v>
      </c>
      <c r="E165" s="233" t="s">
        <v>291</v>
      </c>
      <c r="F165" s="234" t="s">
        <v>292</v>
      </c>
      <c r="G165" s="235" t="s">
        <v>260</v>
      </c>
      <c r="H165" s="236">
        <v>2</v>
      </c>
      <c r="I165" s="237"/>
      <c r="J165" s="238">
        <f>ROUND(I165*H165,2)</f>
        <v>0</v>
      </c>
      <c r="K165" s="234" t="s">
        <v>127</v>
      </c>
      <c r="L165" s="41"/>
      <c r="M165" s="259" t="s">
        <v>1</v>
      </c>
      <c r="N165" s="260" t="s">
        <v>38</v>
      </c>
      <c r="O165" s="261"/>
      <c r="P165" s="262">
        <f>O165*H165</f>
        <v>0</v>
      </c>
      <c r="Q165" s="262">
        <v>0</v>
      </c>
      <c r="R165" s="262">
        <f>Q165*H165</f>
        <v>0</v>
      </c>
      <c r="S165" s="262">
        <v>0</v>
      </c>
      <c r="T165" s="26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261</v>
      </c>
      <c r="AT165" s="243" t="s">
        <v>123</v>
      </c>
      <c r="AU165" s="243" t="s">
        <v>83</v>
      </c>
      <c r="AY165" s="14" t="s">
        <v>121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261</v>
      </c>
      <c r="BM165" s="243" t="s">
        <v>319</v>
      </c>
    </row>
    <row r="166" s="2" customFormat="1" ht="6.96" customHeight="1">
      <c r="A166" s="35"/>
      <c r="B166" s="63"/>
      <c r="C166" s="64"/>
      <c r="D166" s="64"/>
      <c r="E166" s="64"/>
      <c r="F166" s="64"/>
      <c r="G166" s="64"/>
      <c r="H166" s="64"/>
      <c r="I166" s="180"/>
      <c r="J166" s="64"/>
      <c r="K166" s="64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sheet="1" autoFilter="0" formatColumns="0" formatRows="0" objects="1" scenarios="1" spinCount="100000" saltValue="xP9LBLKm+7KZPHqJcGhTPZJeMCJZ2D1+Q41zbOhzXogBWZnhb79mJszFlx5iz9UDv5djBGBQUq907tCdfLMyPQ==" hashValue="Gzzmblv3MZbU5/ieNS82FZ+pyEMoTG61cPiifhiV3B+2eZh9mjvhEdvr1c6D1RL/uXfOn9XUmP3IKUVbZ6kLNA==" algorithmName="SHA-512" password="CC35"/>
  <autoFilter ref="C125:K16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PC-SLOVACEK-W10\PC</dc:creator>
  <cp:lastModifiedBy>PC-SLOVACEK-W10\PC</cp:lastModifiedBy>
  <dcterms:created xsi:type="dcterms:W3CDTF">2020-07-02T08:59:56Z</dcterms:created>
  <dcterms:modified xsi:type="dcterms:W3CDTF">2020-07-02T08:59:59Z</dcterms:modified>
</cp:coreProperties>
</file>