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200803C - Revitalizace sp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'200803C - Revitalizace sp...'!$C$118:$K$179</definedName>
    <definedName name="_xlnm.Print_Area" localSheetId="1">'200803C - Revitalizace sp...'!$C$4:$J$76,'200803C - Revitalizace sp...'!$C$82:$J$102,'200803C - Revitalizace sp...'!$C$108:$K$179</definedName>
    <definedName name="_xlnm.Print_Titles" localSheetId="1">'200803C - Revitalizace sp...'!$118:$118</definedName>
  </definedNames>
  <calcPr/>
</workbook>
</file>

<file path=xl/calcChain.xml><?xml version="1.0" encoding="utf-8"?>
<calcChain xmlns="http://schemas.openxmlformats.org/spreadsheetml/2006/main">
  <c i="2" r="J35"/>
  <c r="J34"/>
  <c i="1" r="AY95"/>
  <c i="2" r="J33"/>
  <c i="1" r="AX95"/>
  <c i="2"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0"/>
  <c r="BH170"/>
  <c r="BG170"/>
  <c r="BF170"/>
  <c r="T170"/>
  <c r="R170"/>
  <c r="P170"/>
  <c r="BK170"/>
  <c r="J170"/>
  <c r="BE170"/>
  <c r="BI167"/>
  <c r="BH167"/>
  <c r="BG167"/>
  <c r="BF167"/>
  <c r="T167"/>
  <c r="R167"/>
  <c r="P167"/>
  <c r="BK167"/>
  <c r="J167"/>
  <c r="BE167"/>
  <c r="BI164"/>
  <c r="BH164"/>
  <c r="BG164"/>
  <c r="BF164"/>
  <c r="T164"/>
  <c r="R164"/>
  <c r="P164"/>
  <c r="BK164"/>
  <c r="J164"/>
  <c r="BE164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7"/>
  <c r="BH157"/>
  <c r="BG157"/>
  <c r="BF157"/>
  <c r="T157"/>
  <c r="R157"/>
  <c r="P157"/>
  <c r="BK157"/>
  <c r="J157"/>
  <c r="BE157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T151"/>
  <c r="T150"/>
  <c r="R152"/>
  <c r="R151"/>
  <c r="R150"/>
  <c r="P152"/>
  <c r="P151"/>
  <c r="P150"/>
  <c r="BK152"/>
  <c r="BK151"/>
  <c r="J151"/>
  <c r="BK150"/>
  <c r="J150"/>
  <c r="J152"/>
  <c r="BE152"/>
  <c r="J101"/>
  <c r="J100"/>
  <c r="BI149"/>
  <c r="BH149"/>
  <c r="BG149"/>
  <c r="BF149"/>
  <c r="T149"/>
  <c r="T148"/>
  <c r="R149"/>
  <c r="R148"/>
  <c r="P149"/>
  <c r="P148"/>
  <c r="BK149"/>
  <c r="BK148"/>
  <c r="J148"/>
  <c r="J149"/>
  <c r="BE149"/>
  <c r="J99"/>
  <c r="BI147"/>
  <c r="BH147"/>
  <c r="BG147"/>
  <c r="BF147"/>
  <c r="T147"/>
  <c r="R147"/>
  <c r="P147"/>
  <c r="BK147"/>
  <c r="J147"/>
  <c r="BE147"/>
  <c r="BI146"/>
  <c r="BH146"/>
  <c r="BG146"/>
  <c r="BF146"/>
  <c r="T146"/>
  <c r="T145"/>
  <c r="R146"/>
  <c r="R145"/>
  <c r="P146"/>
  <c r="P145"/>
  <c r="BK146"/>
  <c r="BK145"/>
  <c r="J145"/>
  <c r="J146"/>
  <c r="BE146"/>
  <c r="J98"/>
  <c r="BI144"/>
  <c r="BH144"/>
  <c r="BG144"/>
  <c r="BF144"/>
  <c r="T144"/>
  <c r="T143"/>
  <c r="R144"/>
  <c r="R143"/>
  <c r="P144"/>
  <c r="P143"/>
  <c r="BK144"/>
  <c r="BK143"/>
  <c r="J143"/>
  <c r="J144"/>
  <c r="BE144"/>
  <c r="J97"/>
  <c r="BI142"/>
  <c r="BH142"/>
  <c r="BG142"/>
  <c r="BF142"/>
  <c r="T142"/>
  <c r="R142"/>
  <c r="P142"/>
  <c r="BK142"/>
  <c r="J142"/>
  <c r="BE142"/>
  <c r="BI140"/>
  <c r="BH140"/>
  <c r="BG140"/>
  <c r="BF140"/>
  <c r="T140"/>
  <c r="R140"/>
  <c r="P140"/>
  <c r="BK140"/>
  <c r="J140"/>
  <c r="BE140"/>
  <c r="BI137"/>
  <c r="BH137"/>
  <c r="BG137"/>
  <c r="BF137"/>
  <c r="T137"/>
  <c r="R137"/>
  <c r="P137"/>
  <c r="BK137"/>
  <c r="J137"/>
  <c r="BE137"/>
  <c r="BI134"/>
  <c r="BH134"/>
  <c r="BG134"/>
  <c r="BF134"/>
  <c r="T134"/>
  <c r="R134"/>
  <c r="P134"/>
  <c r="BK134"/>
  <c r="J134"/>
  <c r="BE134"/>
  <c r="BI132"/>
  <c r="BH132"/>
  <c r="BG132"/>
  <c r="BF132"/>
  <c r="T132"/>
  <c r="R132"/>
  <c r="P132"/>
  <c r="BK132"/>
  <c r="J132"/>
  <c r="BE132"/>
  <c r="BI130"/>
  <c r="BH130"/>
  <c r="BG130"/>
  <c r="BF130"/>
  <c r="T130"/>
  <c r="R130"/>
  <c r="P130"/>
  <c r="BK130"/>
  <c r="J130"/>
  <c r="BE130"/>
  <c r="BI127"/>
  <c r="BH127"/>
  <c r="BG127"/>
  <c r="BF127"/>
  <c r="T127"/>
  <c r="R127"/>
  <c r="P127"/>
  <c r="BK127"/>
  <c r="J127"/>
  <c r="BE127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F35"/>
  <c i="1" r="BD95"/>
  <c i="2" r="BH122"/>
  <c r="F34"/>
  <c i="1" r="BC95"/>
  <c i="2" r="BG122"/>
  <c r="F33"/>
  <c i="1" r="BB95"/>
  <c i="2" r="BF122"/>
  <c r="J32"/>
  <c i="1" r="AW95"/>
  <c i="2" r="F32"/>
  <c i="1" r="BA95"/>
  <c i="2" r="T122"/>
  <c r="T121"/>
  <c r="T120"/>
  <c r="T119"/>
  <c r="R122"/>
  <c r="R121"/>
  <c r="R120"/>
  <c r="R119"/>
  <c r="P122"/>
  <c r="P121"/>
  <c r="P120"/>
  <c r="P119"/>
  <c i="1" r="AU95"/>
  <c i="2" r="BK122"/>
  <c r="BK121"/>
  <c r="J121"/>
  <c r="BK120"/>
  <c r="J120"/>
  <c r="BK119"/>
  <c r="J119"/>
  <c r="J94"/>
  <c r="J28"/>
  <c i="1" r="AG95"/>
  <c i="2" r="J122"/>
  <c r="BE122"/>
  <c r="J31"/>
  <c i="1" r="AV95"/>
  <c i="2" r="F31"/>
  <c i="1" r="AZ95"/>
  <c i="2" r="J96"/>
  <c r="J95"/>
  <c r="F115"/>
  <c r="F113"/>
  <c r="E111"/>
  <c r="F89"/>
  <c r="F87"/>
  <c r="E85"/>
  <c r="J37"/>
  <c r="J22"/>
  <c r="E22"/>
  <c r="J116"/>
  <c r="J90"/>
  <c r="J21"/>
  <c r="J19"/>
  <c r="E19"/>
  <c r="J115"/>
  <c r="J89"/>
  <c r="J18"/>
  <c r="J16"/>
  <c r="E16"/>
  <c r="F116"/>
  <c r="F90"/>
  <c r="J15"/>
  <c r="J10"/>
  <c r="J113"/>
  <c r="J87"/>
  <c i="1" r="BD94"/>
  <c r="W33"/>
  <c r="BC94"/>
  <c r="W32"/>
  <c r="BB94"/>
  <c r="W31"/>
  <c r="BA94"/>
  <c r="W30"/>
  <c r="AZ94"/>
  <c r="W29"/>
  <c r="AY94"/>
  <c r="AX94"/>
  <c r="AW94"/>
  <c r="AK30"/>
  <c r="AV94"/>
  <c r="AK29"/>
  <c r="AU94"/>
  <c r="AT94"/>
  <c r="AS94"/>
  <c r="AG94"/>
  <c r="AK26"/>
  <c r="AT95"/>
  <c r="AN95"/>
  <c r="AN94"/>
  <c r="L90"/>
  <c r="AM90"/>
  <c r="AM89"/>
  <c r="L89"/>
  <c r="AM87"/>
  <c r="L87"/>
  <c r="L85"/>
  <c r="L8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<sst xmlns="http://schemas.openxmlformats.org/spreadsheetml/2006/main">
  <si>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</si>
  <si>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</si>
  <si>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</si>
  <si>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</si>
  <si>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</si>
  <si>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{a3d28c76-0035-4453-929b-5a7dfba28f90}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</si>
  <si>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</si>
  <si>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</si>
  <si>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</si>
  <si>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</si>
  <si>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</si>
  <si>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</si>
  <si>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</si>
  <si>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</si>
  <si>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200803C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</si>
  <si>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</si>
  <si>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</si>
  <si>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Revitalizace sportovního areálu Lipky - část C – elektro</t>
  </si>
  <si>
    <t>KSO:</t>
  </si>
  <si>
    <t>CC-CZ:</t>
  </si>
  <si>
    <t>Místo:</t>
  </si>
  <si>
    <t>Horažďovice</t>
  </si>
  <si>
    <t>Datum:</t>
  </si>
  <si>
    <t>30. 9. 2020</t>
  </si>
  <si>
    <t>Zadavatel:</t>
  </si>
  <si>
    <t>IČ:</t>
  </si>
  <si>
    <t>město Horažďovice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</si>
  <si>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</si>
  <si>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</si>
  <si>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</si>
  <si>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</si>
  <si>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</si>
  <si>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</si>
  <si>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</si>
  <si>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</si>
  <si>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</si>
  <si>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</si>
  <si>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</si>
  <si>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</si>
  <si>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</si>
  <si>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</si>
  <si>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</si>
  <si>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</si>
  <si>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</si>
  <si>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</si>
  <si>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</si>
  <si>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</si>
  <si>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</si>
  <si>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</si>
  <si>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</si>
  <si>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</si>
  <si>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</si>
  <si>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</si>
  <si>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</si>
  <si>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</si>
  <si>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</si>
  <si>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</si>
  <si>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</si>
  <si>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</si>
  <si>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</si>
  <si>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</si>
  <si>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</si>
  <si>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</si>
  <si>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</si>
  <si>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</si>
  <si>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</si>
  <si>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</si>
  <si>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</si>
  <si>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</si>
  <si>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</si>
  <si>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</si>
  <si>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</si>
  <si>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</si>
  <si>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</si>
  <si>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</si>
  <si>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</si>
  <si>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</si>
  <si>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</si>
  <si>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</si>
  <si>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</si>
  <si>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</si>
  <si>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</si>
  <si>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ZAKL</t>
  </si>
  <si>
    <t>8,544</t>
  </si>
  <si>
    <t>2</t>
  </si>
  <si>
    <t>VYK</t>
  </si>
  <si>
    <t>77,4</t>
  </si>
  <si>
    <t>KRYCÍ LIST SOUPISU PRACÍ</t>
  </si>
  <si>
    <t>ZAS</t>
  </si>
  <si>
    <t>51,6</t>
  </si>
  <si>
    <t>OBS</t>
  </si>
  <si>
    <t>25,8</t>
  </si>
  <si>
    <t>CYKY</t>
  </si>
  <si>
    <t>583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</si>
  <si>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</si>
  <si>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</si>
  <si>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</si>
  <si>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</si>
  <si>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</si>
  <si>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</si>
  <si>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</si>
  <si>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</si>
  <si>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</si>
  <si>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998 - Přesun hmot</t>
  </si>
  <si>
    <t>M - Práce a dodávky M</t>
  </si>
  <si>
    <t xml:space="preserve">    21-M - Elektromontáže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</si>
  <si>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</si>
  <si>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</si>
  <si>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</si>
  <si>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</si>
  <si>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</si>
  <si>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</si>
  <si>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</si>
  <si>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</si>
  <si>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</si>
  <si>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</si>
  <si>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</si>
  <si>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</si>
  <si>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</si>
  <si>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</si>
  <si>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</si>
  <si>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</si>
  <si>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</si>
  <si>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</si>
  <si>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</si>
  <si>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</si>
  <si>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m2</t>
  </si>
  <si>
    <t>CS ÚRS 2019 01</t>
  </si>
  <si>
    <t>4</t>
  </si>
  <si>
    <t>1426229917</t>
  </si>
  <si>
    <t>113106171</t>
  </si>
  <si>
    <t>Rozebrání dlažeb a dílců vozovek a ploch s přemístěním hmot na skládku na vzdálenost do 3 m nebo s naložením na dopravní prostředek, s jakoukoliv výplní spár ručně ze zámkové dlažby s ložem z kameniva</t>
  </si>
  <si>
    <t>1398057242</t>
  </si>
  <si>
    <t>3</t>
  </si>
  <si>
    <t>131201101</t>
  </si>
  <si>
    <t>Hloubení nezapažených jam a zářezů s urovnáním dna do předepsaného profilu a spádu v hornině tř. 3 do 100 m3</t>
  </si>
  <si>
    <t>m3</t>
  </si>
  <si>
    <t>293559164</t>
  </si>
  <si>
    <t>VV</t>
  </si>
  <si>
    <t>0,8*0,8*2,0*6+0,8*1,2*0,9</t>
  </si>
  <si>
    <t>Mezisoučet</t>
  </si>
  <si>
    <t>132201101</t>
  </si>
  <si>
    <t xml:space="preserve">Hloubení zapažených i nezapažených rýh šířky do 600 mm  s urovnáním dna do předepsaného profilu a spádu v hornině tř. 3 do 100 m3</t>
  </si>
  <si>
    <t>-762262199</t>
  </si>
  <si>
    <t>"EI-VO"0,4*0,9*(160+55)</t>
  </si>
  <si>
    <t>5</t>
  </si>
  <si>
    <t>162701105</t>
  </si>
  <si>
    <t xml:space="preserve">Vodorovné přemístění výkopku nebo sypaniny po suchu  na obvyklém dopravním prostředku, bez naložení výkopku, avšak se složením bez rozhrnutí z horniny tř. 1 až 4 na vzdálenost přes 9 000 do 10 000 m</t>
  </si>
  <si>
    <t>2055146904</t>
  </si>
  <si>
    <t>OBS+ZAKL</t>
  </si>
  <si>
    <t>6</t>
  </si>
  <si>
    <t>162701109</t>
  </si>
  <si>
    <t xml:space="preserve">Vodorovné přemístění výkopku nebo sypaniny po suchu  na obvyklém dopravním prostředku, bez naložení výkopku, avšak se složením bez rozhrnutí z horniny tř. 1 až 4 na vzdálenost Příplatek k ceně za každých dalších i započatých 1 000 m</t>
  </si>
  <si>
    <t>891590746</t>
  </si>
  <si>
    <t>(OBS+ZAKL)*7</t>
  </si>
  <si>
    <t>7</t>
  </si>
  <si>
    <t>174101101</t>
  </si>
  <si>
    <t xml:space="preserve">Zásyp sypaninou z jakékoliv horniny  s uložením výkopku ve vrstvách se zhutněním jam, šachet, rýh nebo kolem objektů v těchto vykopávkách</t>
  </si>
  <si>
    <t>-1752627361</t>
  </si>
  <si>
    <t>0,4*(0,9-0,3)*(160+55)</t>
  </si>
  <si>
    <t>8</t>
  </si>
  <si>
    <t>175151101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</si>
  <si>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</si>
  <si>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1527902936</t>
  </si>
  <si>
    <t>0,4*0,3*(160+55)</t>
  </si>
  <si>
    <t>9</t>
  </si>
  <si>
    <t>M</t>
  </si>
  <si>
    <t>58331351</t>
  </si>
  <si>
    <t>kamenivo těžené drobné frakce 0/4</t>
  </si>
  <si>
    <t>t</t>
  </si>
  <si>
    <t>-1182202249</t>
  </si>
  <si>
    <t>OBS*1,4</t>
  </si>
  <si>
    <t>10</t>
  </si>
  <si>
    <t>R1-0001</t>
  </si>
  <si>
    <t>Očištění bet. dlažby k opětovnému užití</t>
  </si>
  <si>
    <t>-797107170</t>
  </si>
  <si>
    <t>Zakládání</t>
  </si>
  <si>
    <t>11</t>
  </si>
  <si>
    <t>275321311</t>
  </si>
  <si>
    <t>Základy z betonu železového (bez výztuže) patky z betonu bez zvláštních nároků na prostředí tř. C 16/20</t>
  </si>
  <si>
    <t>451445739</t>
  </si>
  <si>
    <t>Komunikace pozemní</t>
  </si>
  <si>
    <t>12</t>
  </si>
  <si>
    <t>596211110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</si>
  <si>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</si>
  <si>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-1127470641</t>
  </si>
  <si>
    <t>13</t>
  </si>
  <si>
    <t>596212312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</si>
  <si>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100 mm skupiny A, pro plochy do 300 m2</t>
  </si>
  <si>
    <t>-1480704137</t>
  </si>
  <si>
    <t>998</t>
  </si>
  <si>
    <t>Přesun hmot</t>
  </si>
  <si>
    <t>14</t>
  </si>
  <si>
    <t>998222012</t>
  </si>
  <si>
    <t xml:space="preserve">Přesun hmot pro tělovýchovné plochy  dopravní vzdálenost do 200 m</t>
  </si>
  <si>
    <t>-667168829</t>
  </si>
  <si>
    <t>Práce a dodávky M</t>
  </si>
  <si>
    <t>21-M</t>
  </si>
  <si>
    <t>Elektromontáže</t>
  </si>
  <si>
    <t>210204011</t>
  </si>
  <si>
    <t xml:space="preserve">Montáž stožárů osvětlení, bez zemních prací  ocelových samostatně stojících, délky do 12 m</t>
  </si>
  <si>
    <t>kus</t>
  </si>
  <si>
    <t>64</t>
  </si>
  <si>
    <t>653075492</t>
  </si>
  <si>
    <t>16</t>
  </si>
  <si>
    <t>210204105</t>
  </si>
  <si>
    <t xml:space="preserve">Montáž výložníků osvětlení  dvouramenných sloupových, hmotnosti do 70 kg</t>
  </si>
  <si>
    <t>-1375348252</t>
  </si>
  <si>
    <t>210220020</t>
  </si>
  <si>
    <t xml:space="preserve">Montáž uzemňovacího vedení s upevněním, propojením a připojením pomocí svorek  v zemi s izolací spojů vodičů FeZn páskou průřezu do 120 mm2 v městské zástavbě</t>
  </si>
  <si>
    <t>m</t>
  </si>
  <si>
    <t>2140554177</t>
  </si>
  <si>
    <t>22</t>
  </si>
  <si>
    <t>35442062</t>
  </si>
  <si>
    <t>pás zemnící 30x4mm FeZn</t>
  </si>
  <si>
    <t>kg</t>
  </si>
  <si>
    <t>128</t>
  </si>
  <si>
    <t>-508291242</t>
  </si>
  <si>
    <t>348*0,942*1,05</t>
  </si>
  <si>
    <t>23</t>
  </si>
  <si>
    <t>35441073</t>
  </si>
  <si>
    <t>drát D 10mm FeZn</t>
  </si>
  <si>
    <t>-2077451330</t>
  </si>
  <si>
    <t>0,617*7*2,0</t>
  </si>
  <si>
    <t>24</t>
  </si>
  <si>
    <t>35441996</t>
  </si>
  <si>
    <t>svorka odbočovací a spojovací pro spojování kruhových a páskových vodičů, FeZn</t>
  </si>
  <si>
    <t>266436932</t>
  </si>
  <si>
    <t>25</t>
  </si>
  <si>
    <t>210812063</t>
  </si>
  <si>
    <t>Montáž izolovaných kabelů měděných do 1 kV bez ukončení plných a kulatých (CYKY, CHKE-R,...) uložených volně nebo v liště počtu a průřezu žil 5x4 až 6 mm2</t>
  </si>
  <si>
    <t>-386554640</t>
  </si>
  <si>
    <t>"napájení"12+13+30+94+15+31</t>
  </si>
  <si>
    <t>"osvětlení"388</t>
  </si>
  <si>
    <t>26</t>
  </si>
  <si>
    <t>PKB.711038</t>
  </si>
  <si>
    <t>CYKY-J 5x6</t>
  </si>
  <si>
    <t>km</t>
  </si>
  <si>
    <t>1907553580</t>
  </si>
  <si>
    <t>CYKY/1000</t>
  </si>
  <si>
    <t>0,583*1,15 'Přepočtené koeficientem množství</t>
  </si>
  <si>
    <t>27</t>
  </si>
  <si>
    <t>34571351</t>
  </si>
  <si>
    <t>trubka elektroinstalační ohebná dvouplášťová korugovaná D 41/50 mm, HDPE+LDPE</t>
  </si>
  <si>
    <t>-191225121</t>
  </si>
  <si>
    <t>583*1,15 'Přepočtené koeficientem množství</t>
  </si>
  <si>
    <t>28</t>
  </si>
  <si>
    <t>R21MM-0001</t>
  </si>
  <si>
    <t>Folie označovací rudá</t>
  </si>
  <si>
    <t>-82099356</t>
  </si>
  <si>
    <t>29</t>
  </si>
  <si>
    <t>R21MM-0002</t>
  </si>
  <si>
    <t>Podružný materiál</t>
  </si>
  <si>
    <t>%</t>
  </si>
  <si>
    <t>807228228</t>
  </si>
  <si>
    <t>32</t>
  </si>
  <si>
    <t>741810001</t>
  </si>
  <si>
    <t>Zkoušky a prohlídky elektrických rozvodů a zařízení celková prohlídka a vyhotovení revizní zprávy pro objem montážních prací do 100 tis. Kč</t>
  </si>
  <si>
    <t>-153551014</t>
  </si>
  <si>
    <t>30</t>
  </si>
  <si>
    <t>R21M-0001</t>
  </si>
  <si>
    <t>D+M skříň rozvodná RP6 vč. vystrojení</t>
  </si>
  <si>
    <t>251612452</t>
  </si>
  <si>
    <t>17</t>
  </si>
  <si>
    <t>R21M-0002</t>
  </si>
  <si>
    <t>D stožár pozink. 219/159/114 12m 3st.</t>
  </si>
  <si>
    <t>1424331970</t>
  </si>
  <si>
    <t>18</t>
  </si>
  <si>
    <t>R21M-0003</t>
  </si>
  <si>
    <t>D výložník stožárový 3-200</t>
  </si>
  <si>
    <t>-1851740271</t>
  </si>
  <si>
    <t>19</t>
  </si>
  <si>
    <t>R21M-0004</t>
  </si>
  <si>
    <t>D+M svítidlo LED 1.200 mA 4.000 K Ra70 např. Disano Forum</t>
  </si>
  <si>
    <t>-553414801</t>
  </si>
  <si>
    <t>20</t>
  </si>
  <si>
    <t>R21M-0005</t>
  </si>
  <si>
    <t xml:space="preserve">D+M stožárové výzbroje vč. zapojení a propojení se světlem </t>
  </si>
  <si>
    <t>1184038189</t>
  </si>
  <si>
    <t>31</t>
  </si>
  <si>
    <t>R21M-006</t>
  </si>
  <si>
    <t>Úprava stávajícího rozvaděče RH pro napájení RP6 vč. vystrojení</t>
  </si>
  <si>
    <t>512</t>
  </si>
  <si>
    <t>-1127427193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</si>
</sst>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6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28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  <protection locked="0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167" fontId="34" fillId="2" borderId="22" xfId="0" applyNumberFormat="1" applyFont="1" applyFill="1" applyBorder="1" applyAlignment="1" applyProtection="1">
      <alignment vertical="center"/>
      <protection locked="0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ht="36.96" customHeight="1">
      <c r="AR2"/>
      <c r="BS2" s="15" t="s">
        <v>6</v>
      </c>
      <c r="BT2" s="15" t="s">
        <v>7</v>
      </c>
    </row>
    <row r="3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19</v>
      </c>
      <c r="AL7" s="20"/>
      <c r="AM7" s="20"/>
      <c r="AN7" s="25" t="s">
        <v>1</v>
      </c>
      <c r="AO7" s="20"/>
      <c r="AP7" s="20"/>
      <c r="AQ7" s="20"/>
      <c r="AR7" s="18"/>
      <c r="BE7" s="29"/>
      <c r="BS7" s="15" t="s">
        <v>6</v>
      </c>
    </row>
    <row r="8" ht="12" customHeight="1">
      <c r="B8" s="19"/>
      <c r="C8" s="20"/>
      <c r="D8" s="30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22</v>
      </c>
      <c r="AL8" s="20"/>
      <c r="AM8" s="20"/>
      <c r="AN8" s="31" t="s">
        <v>23</v>
      </c>
      <c r="AO8" s="20"/>
      <c r="AP8" s="20"/>
      <c r="AQ8" s="20"/>
      <c r="AR8" s="18"/>
      <c r="BE8" s="29"/>
      <c r="BS8" s="15" t="s">
        <v>6</v>
      </c>
    </row>
    <row r="9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ht="12" customHeight="1">
      <c r="B10" s="19"/>
      <c r="C10" s="20"/>
      <c r="D10" s="30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25</v>
      </c>
      <c r="AL10" s="20"/>
      <c r="AM10" s="20"/>
      <c r="AN10" s="25" t="s">
        <v>1</v>
      </c>
      <c r="AO10" s="20"/>
      <c r="AP10" s="20"/>
      <c r="AQ10" s="20"/>
      <c r="AR10" s="18"/>
      <c r="BE10" s="29"/>
      <c r="BS10" s="15" t="s">
        <v>6</v>
      </c>
    </row>
    <row r="11" ht="18.48" customHeight="1">
      <c r="B11" s="19"/>
      <c r="C11" s="20"/>
      <c r="D11" s="20"/>
      <c r="E11" s="25" t="s">
        <v>26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27</v>
      </c>
      <c r="AL11" s="20"/>
      <c r="AM11" s="20"/>
      <c r="AN11" s="25" t="s">
        <v>1</v>
      </c>
      <c r="AO11" s="20"/>
      <c r="AP11" s="20"/>
      <c r="AQ11" s="20"/>
      <c r="AR11" s="18"/>
      <c r="BE11" s="29"/>
      <c r="BS11" s="15" t="s">
        <v>6</v>
      </c>
    </row>
    <row r="12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ht="12" customHeight="1">
      <c r="B13" s="19"/>
      <c r="C13" s="20"/>
      <c r="D13" s="30" t="s">
        <v>28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25</v>
      </c>
      <c r="AL13" s="20"/>
      <c r="AM13" s="20"/>
      <c r="AN13" s="32" t="s">
        <v>29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29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27</v>
      </c>
      <c r="AL14" s="20"/>
      <c r="AM14" s="20"/>
      <c r="AN14" s="32" t="s">
        <v>29</v>
      </c>
      <c r="AO14" s="20"/>
      <c r="AP14" s="20"/>
      <c r="AQ14" s="20"/>
      <c r="AR14" s="18"/>
      <c r="BE14" s="29"/>
      <c r="BS14" s="15" t="s">
        <v>6</v>
      </c>
    </row>
    <row r="15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ht="12" customHeight="1">
      <c r="B16" s="19"/>
      <c r="C16" s="20"/>
      <c r="D16" s="30" t="s">
        <v>30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25</v>
      </c>
      <c r="AL16" s="20"/>
      <c r="AM16" s="20"/>
      <c r="AN16" s="25" t="s">
        <v>1</v>
      </c>
      <c r="AO16" s="20"/>
      <c r="AP16" s="20"/>
      <c r="AQ16" s="20"/>
      <c r="AR16" s="18"/>
      <c r="BE16" s="29"/>
      <c r="BS16" s="15" t="s">
        <v>4</v>
      </c>
    </row>
    <row r="17" ht="18.48" customHeight="1">
      <c r="B17" s="19"/>
      <c r="C17" s="20"/>
      <c r="D17" s="20"/>
      <c r="E17" s="25" t="s">
        <v>31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27</v>
      </c>
      <c r="AL17" s="20"/>
      <c r="AM17" s="20"/>
      <c r="AN17" s="25" t="s">
        <v>1</v>
      </c>
      <c r="AO17" s="20"/>
      <c r="AP17" s="20"/>
      <c r="AQ17" s="20"/>
      <c r="AR17" s="18"/>
      <c r="BE17" s="29"/>
      <c r="BS17" s="15" t="s">
        <v>32</v>
      </c>
    </row>
    <row r="18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ht="12" customHeight="1">
      <c r="B19" s="19"/>
      <c r="C19" s="20"/>
      <c r="D19" s="30" t="s">
        <v>33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25</v>
      </c>
      <c r="AL19" s="20"/>
      <c r="AM19" s="20"/>
      <c r="AN19" s="25" t="s">
        <v>1</v>
      </c>
      <c r="AO19" s="20"/>
      <c r="AP19" s="20"/>
      <c r="AQ19" s="20"/>
      <c r="AR19" s="18"/>
      <c r="BE19" s="29"/>
      <c r="BS19" s="15" t="s">
        <v>6</v>
      </c>
    </row>
    <row r="20" ht="18.48" customHeight="1">
      <c r="B20" s="19"/>
      <c r="C20" s="20"/>
      <c r="D20" s="20"/>
      <c r="E20" s="25" t="s">
        <v>31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27</v>
      </c>
      <c r="AL20" s="20"/>
      <c r="AM20" s="20"/>
      <c r="AN20" s="25" t="s">
        <v>1</v>
      </c>
      <c r="AO20" s="20"/>
      <c r="AP20" s="20"/>
      <c r="AQ20" s="20"/>
      <c r="AR20" s="18"/>
      <c r="BE20" s="29"/>
      <c r="BS20" s="15" t="s">
        <v>4</v>
      </c>
    </row>
    <row r="2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ht="12" customHeight="1">
      <c r="B22" s="19"/>
      <c r="C22" s="20"/>
      <c r="D22" s="30" t="s">
        <v>34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ht="16.5" customHeight="1">
      <c r="B23" s="19"/>
      <c r="C23" s="20"/>
      <c r="D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1" customFormat="1" ht="25.92" customHeight="1">
      <c r="B26" s="36"/>
      <c r="C26" s="37"/>
      <c r="D26" s="38" t="s">
        <v>35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9"/>
    </row>
    <row r="27" s="1" customFormat="1" ht="6.96" customHeight="1"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9"/>
    </row>
    <row r="28" s="1" customFormat="1"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36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37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38</v>
      </c>
      <c r="AL28" s="42"/>
      <c r="AM28" s="42"/>
      <c r="AN28" s="42"/>
      <c r="AO28" s="42"/>
      <c r="AP28" s="37"/>
      <c r="AQ28" s="37"/>
      <c r="AR28" s="41"/>
      <c r="BE28" s="29"/>
    </row>
    <row r="29" s="2" customFormat="1" ht="14.4" customHeight="1">
      <c r="B29" s="43"/>
      <c r="C29" s="44"/>
      <c r="D29" s="30" t="s">
        <v>39</v>
      </c>
      <c r="E29" s="44"/>
      <c r="F29" s="30" t="s">
        <v>40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2" customFormat="1" ht="14.4" customHeight="1">
      <c r="B30" s="43"/>
      <c r="C30" s="44"/>
      <c r="D30" s="44"/>
      <c r="E30" s="44"/>
      <c r="F30" s="30" t="s">
        <v>41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2" customFormat="1" ht="14.4" customHeight="1">
      <c r="B31" s="43"/>
      <c r="C31" s="44"/>
      <c r="D31" s="44"/>
      <c r="E31" s="44"/>
      <c r="F31" s="30" t="s">
        <v>42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2" customFormat="1" ht="14.4" customHeight="1">
      <c r="B32" s="43"/>
      <c r="C32" s="44"/>
      <c r="D32" s="44"/>
      <c r="E32" s="44"/>
      <c r="F32" s="30" t="s">
        <v>43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2" customFormat="1" ht="14.4" customHeight="1">
      <c r="B33" s="43"/>
      <c r="C33" s="44"/>
      <c r="D33" s="44"/>
      <c r="E33" s="44"/>
      <c r="F33" s="30" t="s">
        <v>44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1" customFormat="1" ht="6.96" customHeight="1"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9"/>
    </row>
    <row r="35" s="1" customFormat="1" ht="25.92" customHeight="1">
      <c r="B35" s="36"/>
      <c r="C35" s="49"/>
      <c r="D35" s="50" t="s">
        <v>45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46</v>
      </c>
      <c r="U35" s="51"/>
      <c r="V35" s="51"/>
      <c r="W35" s="51"/>
      <c r="X35" s="53" t="s">
        <v>47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</row>
    <row r="36" s="1" customFormat="1" ht="6.96" customHeight="1"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</row>
    <row r="37" s="1" customFormat="1" ht="14.4" customHeight="1"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</row>
    <row r="38" ht="14.4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ht="14.4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ht="14.4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ht="14.4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ht="14.4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ht="14.4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ht="14.4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ht="14.4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ht="14.4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ht="14.4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ht="14.4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="1" customFormat="1" ht="14.4" customHeight="1">
      <c r="B49" s="36"/>
      <c r="C49" s="37"/>
      <c r="D49" s="56" t="s">
        <v>48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6" t="s">
        <v>49</v>
      </c>
      <c r="AI49" s="57"/>
      <c r="AJ49" s="57"/>
      <c r="AK49" s="57"/>
      <c r="AL49" s="57"/>
      <c r="AM49" s="57"/>
      <c r="AN49" s="57"/>
      <c r="AO49" s="57"/>
      <c r="AP49" s="37"/>
      <c r="AQ49" s="37"/>
      <c r="AR49" s="41"/>
    </row>
    <row r="50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="1" customFormat="1">
      <c r="B60" s="36"/>
      <c r="C60" s="37"/>
      <c r="D60" s="58" t="s">
        <v>50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8" t="s">
        <v>51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8" t="s">
        <v>50</v>
      </c>
      <c r="AI60" s="39"/>
      <c r="AJ60" s="39"/>
      <c r="AK60" s="39"/>
      <c r="AL60" s="39"/>
      <c r="AM60" s="58" t="s">
        <v>51</v>
      </c>
      <c r="AN60" s="39"/>
      <c r="AO60" s="39"/>
      <c r="AP60" s="37"/>
      <c r="AQ60" s="37"/>
      <c r="AR60" s="41"/>
    </row>
    <row r="61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="1" customFormat="1">
      <c r="B64" s="36"/>
      <c r="C64" s="37"/>
      <c r="D64" s="56" t="s">
        <v>52</v>
      </c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6" t="s">
        <v>53</v>
      </c>
      <c r="AI64" s="57"/>
      <c r="AJ64" s="57"/>
      <c r="AK64" s="57"/>
      <c r="AL64" s="57"/>
      <c r="AM64" s="57"/>
      <c r="AN64" s="57"/>
      <c r="AO64" s="57"/>
      <c r="AP64" s="37"/>
      <c r="AQ64" s="37"/>
      <c r="AR64" s="41"/>
    </row>
    <row r="6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="1" customFormat="1">
      <c r="B75" s="36"/>
      <c r="C75" s="37"/>
      <c r="D75" s="58" t="s">
        <v>50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8" t="s">
        <v>51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8" t="s">
        <v>50</v>
      </c>
      <c r="AI75" s="39"/>
      <c r="AJ75" s="39"/>
      <c r="AK75" s="39"/>
      <c r="AL75" s="39"/>
      <c r="AM75" s="58" t="s">
        <v>51</v>
      </c>
      <c r="AN75" s="39"/>
      <c r="AO75" s="39"/>
      <c r="AP75" s="37"/>
      <c r="AQ75" s="37"/>
      <c r="AR75" s="41"/>
    </row>
    <row r="76" s="1" customFormat="1"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</row>
    <row r="77" s="1" customFormat="1" ht="6.96" customHeight="1"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41"/>
    </row>
    <row r="81" s="1" customFormat="1" ht="6.96" customHeight="1"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41"/>
    </row>
    <row r="82" s="1" customFormat="1" ht="24.96" customHeight="1">
      <c r="B82" s="36"/>
      <c r="C82" s="21" t="s">
        <v>54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</row>
    <row r="83" s="1" customFormat="1" ht="6.96" customHeight="1"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</row>
    <row r="84" s="3" customFormat="1" ht="12" customHeight="1">
      <c r="B84" s="63"/>
      <c r="C84" s="30" t="s">
        <v>13</v>
      </c>
      <c r="D84" s="64"/>
      <c r="E84" s="64"/>
      <c r="F84" s="64"/>
      <c r="G84" s="64"/>
      <c r="H84" s="64"/>
      <c r="I84" s="64"/>
      <c r="J84" s="64"/>
      <c r="K84" s="64"/>
      <c r="L84" s="64" t="str">
        <f>K5</f>
        <v>200803C</v>
      </c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5"/>
    </row>
    <row r="85" s="4" customFormat="1" ht="36.96" customHeight="1">
      <c r="B85" s="66"/>
      <c r="C85" s="67" t="s">
        <v>16</v>
      </c>
      <c r="D85" s="68"/>
      <c r="E85" s="68"/>
      <c r="F85" s="68"/>
      <c r="G85" s="68"/>
      <c r="H85" s="68"/>
      <c r="I85" s="68"/>
      <c r="J85" s="68"/>
      <c r="K85" s="68"/>
      <c r="L85" s="69" t="str">
        <f>K6</f>
        <v>Revitalizace sportovního areálu Lipky - část C – elektro</v>
      </c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8"/>
      <c r="AR85" s="70"/>
    </row>
    <row r="86" s="1" customFormat="1" ht="6.96" customHeight="1"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</row>
    <row r="87" s="1" customFormat="1" ht="12" customHeight="1">
      <c r="B87" s="36"/>
      <c r="C87" s="30" t="s">
        <v>20</v>
      </c>
      <c r="D87" s="37"/>
      <c r="E87" s="37"/>
      <c r="F87" s="37"/>
      <c r="G87" s="37"/>
      <c r="H87" s="37"/>
      <c r="I87" s="37"/>
      <c r="J87" s="37"/>
      <c r="K87" s="37"/>
      <c r="L87" s="71" t="str">
        <f>IF(K8="","",K8)</f>
        <v>Horažďovice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22</v>
      </c>
      <c r="AJ87" s="37"/>
      <c r="AK87" s="37"/>
      <c r="AL87" s="37"/>
      <c r="AM87" s="72" t="str">
        <f>IF(AN8= "","",AN8)</f>
        <v>30. 9. 2020</v>
      </c>
      <c r="AN87" s="72"/>
      <c r="AO87" s="37"/>
      <c r="AP87" s="37"/>
      <c r="AQ87" s="37"/>
      <c r="AR87" s="41"/>
    </row>
    <row r="88" s="1" customFormat="1" ht="6.96" customHeight="1"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</row>
    <row r="89" s="1" customFormat="1" ht="15.15" customHeight="1">
      <c r="B89" s="36"/>
      <c r="C89" s="30" t="s">
        <v>24</v>
      </c>
      <c r="D89" s="37"/>
      <c r="E89" s="37"/>
      <c r="F89" s="37"/>
      <c r="G89" s="37"/>
      <c r="H89" s="37"/>
      <c r="I89" s="37"/>
      <c r="J89" s="37"/>
      <c r="K89" s="37"/>
      <c r="L89" s="64" t="str">
        <f>IF(E11= "","",E11)</f>
        <v>město Horažďovice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30</v>
      </c>
      <c r="AJ89" s="37"/>
      <c r="AK89" s="37"/>
      <c r="AL89" s="37"/>
      <c r="AM89" s="73" t="str">
        <f>IF(E17="","",E17)</f>
        <v xml:space="preserve"> </v>
      </c>
      <c r="AN89" s="64"/>
      <c r="AO89" s="64"/>
      <c r="AP89" s="64"/>
      <c r="AQ89" s="37"/>
      <c r="AR89" s="41"/>
      <c r="AS89" s="74" t="s">
        <v>55</v>
      </c>
      <c r="AT89" s="75"/>
      <c r="AU89" s="76"/>
      <c r="AV89" s="76"/>
      <c r="AW89" s="76"/>
      <c r="AX89" s="76"/>
      <c r="AY89" s="76"/>
      <c r="AZ89" s="76"/>
      <c r="BA89" s="76"/>
      <c r="BB89" s="76"/>
      <c r="BC89" s="76"/>
      <c r="BD89" s="77"/>
    </row>
    <row r="90" s="1" customFormat="1" ht="15.15" customHeight="1">
      <c r="B90" s="36"/>
      <c r="C90" s="30" t="s">
        <v>28</v>
      </c>
      <c r="D90" s="37"/>
      <c r="E90" s="37"/>
      <c r="F90" s="37"/>
      <c r="G90" s="37"/>
      <c r="H90" s="37"/>
      <c r="I90" s="37"/>
      <c r="J90" s="37"/>
      <c r="K90" s="37"/>
      <c r="L90" s="64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33</v>
      </c>
      <c r="AJ90" s="37"/>
      <c r="AK90" s="37"/>
      <c r="AL90" s="37"/>
      <c r="AM90" s="73" t="str">
        <f>IF(E20="","",E20)</f>
        <v xml:space="preserve"> </v>
      </c>
      <c r="AN90" s="64"/>
      <c r="AO90" s="64"/>
      <c r="AP90" s="64"/>
      <c r="AQ90" s="37"/>
      <c r="AR90" s="41"/>
      <c r="AS90" s="78"/>
      <c r="AT90" s="79"/>
      <c r="AU90" s="80"/>
      <c r="AV90" s="80"/>
      <c r="AW90" s="80"/>
      <c r="AX90" s="80"/>
      <c r="AY90" s="80"/>
      <c r="AZ90" s="80"/>
      <c r="BA90" s="80"/>
      <c r="BB90" s="80"/>
      <c r="BC90" s="80"/>
      <c r="BD90" s="81"/>
    </row>
    <row r="91" s="1" customFormat="1" ht="10.8" customHeight="1"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2"/>
      <c r="AT91" s="83"/>
      <c r="AU91" s="84"/>
      <c r="AV91" s="84"/>
      <c r="AW91" s="84"/>
      <c r="AX91" s="84"/>
      <c r="AY91" s="84"/>
      <c r="AZ91" s="84"/>
      <c r="BA91" s="84"/>
      <c r="BB91" s="84"/>
      <c r="BC91" s="84"/>
      <c r="BD91" s="85"/>
    </row>
    <row r="92" s="1" customFormat="1" ht="29.28" customHeight="1">
      <c r="B92" s="36"/>
      <c r="C92" s="86" t="s">
        <v>56</v>
      </c>
      <c r="D92" s="87"/>
      <c r="E92" s="87"/>
      <c r="F92" s="87"/>
      <c r="G92" s="87"/>
      <c r="H92" s="88"/>
      <c r="I92" s="89" t="s">
        <v>57</v>
      </c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90" t="s">
        <v>58</v>
      </c>
      <c r="AH92" s="87"/>
      <c r="AI92" s="87"/>
      <c r="AJ92" s="87"/>
      <c r="AK92" s="87"/>
      <c r="AL92" s="87"/>
      <c r="AM92" s="87"/>
      <c r="AN92" s="89" t="s">
        <v>59</v>
      </c>
      <c r="AO92" s="87"/>
      <c r="AP92" s="91"/>
      <c r="AQ92" s="92" t="s">
        <v>60</v>
      </c>
      <c r="AR92" s="41"/>
      <c r="AS92" s="93" t="s">
        <v>61</v>
      </c>
      <c r="AT92" s="94" t="s">
        <v>62</v>
      </c>
      <c r="AU92" s="94" t="s">
        <v>63</v>
      </c>
      <c r="AV92" s="94" t="s">
        <v>64</v>
      </c>
      <c r="AW92" s="94" t="s">
        <v>65</v>
      </c>
      <c r="AX92" s="94" t="s">
        <v>66</v>
      </c>
      <c r="AY92" s="94" t="s">
        <v>67</v>
      </c>
      <c r="AZ92" s="94" t="s">
        <v>68</v>
      </c>
      <c r="BA92" s="94" t="s">
        <v>69</v>
      </c>
      <c r="BB92" s="94" t="s">
        <v>70</v>
      </c>
      <c r="BC92" s="94" t="s">
        <v>71</v>
      </c>
      <c r="BD92" s="95" t="s">
        <v>72</v>
      </c>
    </row>
    <row r="93" s="1" customFormat="1" ht="10.8" customHeight="1"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96"/>
      <c r="AT93" s="97"/>
      <c r="AU93" s="97"/>
      <c r="AV93" s="97"/>
      <c r="AW93" s="97"/>
      <c r="AX93" s="97"/>
      <c r="AY93" s="97"/>
      <c r="AZ93" s="97"/>
      <c r="BA93" s="97"/>
      <c r="BB93" s="97"/>
      <c r="BC93" s="97"/>
      <c r="BD93" s="98"/>
    </row>
    <row r="94" s="5" customFormat="1" ht="32.4" customHeight="1">
      <c r="B94" s="99"/>
      <c r="C94" s="100" t="s">
        <v>73</v>
      </c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2">
        <f>ROUND(AG95,2)</f>
        <v>0</v>
      </c>
      <c r="AH94" s="102"/>
      <c r="AI94" s="102"/>
      <c r="AJ94" s="102"/>
      <c r="AK94" s="102"/>
      <c r="AL94" s="102"/>
      <c r="AM94" s="102"/>
      <c r="AN94" s="103">
        <f>SUM(AG94,AT94)</f>
        <v>0</v>
      </c>
      <c r="AO94" s="103"/>
      <c r="AP94" s="103"/>
      <c r="AQ94" s="104" t="s">
        <v>1</v>
      </c>
      <c r="AR94" s="105"/>
      <c r="AS94" s="106">
        <f>ROUND(AS95,2)</f>
        <v>0</v>
      </c>
      <c r="AT94" s="107">
        <f>ROUND(SUM(AV94:AW94),2)</f>
        <v>0</v>
      </c>
      <c r="AU94" s="108">
        <f>ROUND(AU95,5)</f>
        <v>0</v>
      </c>
      <c r="AV94" s="107">
        <f>ROUND(AZ94*L29,2)</f>
        <v>0</v>
      </c>
      <c r="AW94" s="107">
        <f>ROUND(BA94*L30,2)</f>
        <v>0</v>
      </c>
      <c r="AX94" s="107">
        <f>ROUND(BB94*L29,2)</f>
        <v>0</v>
      </c>
      <c r="AY94" s="107">
        <f>ROUND(BC94*L30,2)</f>
        <v>0</v>
      </c>
      <c r="AZ94" s="107">
        <f>ROUND(AZ95,2)</f>
        <v>0</v>
      </c>
      <c r="BA94" s="107">
        <f>ROUND(BA95,2)</f>
        <v>0</v>
      </c>
      <c r="BB94" s="107">
        <f>ROUND(BB95,2)</f>
        <v>0</v>
      </c>
      <c r="BC94" s="107">
        <f>ROUND(BC95,2)</f>
        <v>0</v>
      </c>
      <c r="BD94" s="109">
        <f>ROUND(BD95,2)</f>
        <v>0</v>
      </c>
      <c r="BS94" s="110" t="s">
        <v>74</v>
      </c>
      <c r="BT94" s="110" t="s">
        <v>75</v>
      </c>
      <c r="BV94" s="110" t="s">
        <v>76</v>
      </c>
      <c r="BW94" s="110" t="s">
        <v>5</v>
      </c>
      <c r="BX94" s="110" t="s">
        <v>77</v>
      </c>
      <c r="CL94" s="110" t="s">
        <v>1</v>
      </c>
    </row>
    <row r="95" s="6" customFormat="1" ht="27" customHeight="1">
      <c r="A95" s="111" t="s">
        <v>78</v>
      </c>
      <c r="B95" s="112"/>
      <c r="C95" s="113"/>
      <c r="D95" s="114" t="s">
        <v>14</v>
      </c>
      <c r="E95" s="114"/>
      <c r="F95" s="114"/>
      <c r="G95" s="114"/>
      <c r="H95" s="114"/>
      <c r="I95" s="115"/>
      <c r="J95" s="114" t="s">
        <v>17</v>
      </c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16">
        <f>'200803C - Revitalizace sp...'!J28</f>
        <v>0</v>
      </c>
      <c r="AH95" s="115"/>
      <c r="AI95" s="115"/>
      <c r="AJ95" s="115"/>
      <c r="AK95" s="115"/>
      <c r="AL95" s="115"/>
      <c r="AM95" s="115"/>
      <c r="AN95" s="116">
        <f>SUM(AG95,AT95)</f>
        <v>0</v>
      </c>
      <c r="AO95" s="115"/>
      <c r="AP95" s="115"/>
      <c r="AQ95" s="117" t="s">
        <v>79</v>
      </c>
      <c r="AR95" s="118"/>
      <c r="AS95" s="119">
        <v>0</v>
      </c>
      <c r="AT95" s="120">
        <f>ROUND(SUM(AV95:AW95),2)</f>
        <v>0</v>
      </c>
      <c r="AU95" s="121">
        <f>'200803C - Revitalizace sp...'!P119</f>
        <v>0</v>
      </c>
      <c r="AV95" s="120">
        <f>'200803C - Revitalizace sp...'!J31</f>
        <v>0</v>
      </c>
      <c r="AW95" s="120">
        <f>'200803C - Revitalizace sp...'!J32</f>
        <v>0</v>
      </c>
      <c r="AX95" s="120">
        <f>'200803C - Revitalizace sp...'!J33</f>
        <v>0</v>
      </c>
      <c r="AY95" s="120">
        <f>'200803C - Revitalizace sp...'!J34</f>
        <v>0</v>
      </c>
      <c r="AZ95" s="120">
        <f>'200803C - Revitalizace sp...'!F31</f>
        <v>0</v>
      </c>
      <c r="BA95" s="120">
        <f>'200803C - Revitalizace sp...'!F32</f>
        <v>0</v>
      </c>
      <c r="BB95" s="120">
        <f>'200803C - Revitalizace sp...'!F33</f>
        <v>0</v>
      </c>
      <c r="BC95" s="120">
        <f>'200803C - Revitalizace sp...'!F34</f>
        <v>0</v>
      </c>
      <c r="BD95" s="122">
        <f>'200803C - Revitalizace sp...'!F35</f>
        <v>0</v>
      </c>
      <c r="BT95" s="123" t="s">
        <v>80</v>
      </c>
      <c r="BU95" s="123" t="s">
        <v>81</v>
      </c>
      <c r="BV95" s="123" t="s">
        <v>76</v>
      </c>
      <c r="BW95" s="123" t="s">
        <v>5</v>
      </c>
      <c r="BX95" s="123" t="s">
        <v>77</v>
      </c>
      <c r="CL95" s="123" t="s">
        <v>1</v>
      </c>
    </row>
    <row r="96" s="1" customFormat="1" ht="30" customHeight="1"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</row>
    <row r="97" s="1" customFormat="1" ht="6.96" customHeight="1">
      <c r="B97" s="59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  <c r="AQ97" s="60"/>
      <c r="AR97" s="41"/>
    </row>
  </sheetData>
  <sheetProtection sheet="1" formatColumns="0" formatRows="0" objects="1" scenarios="1" spinCount="100000" saltValue="1CMflRing8jWWOK4zw1ed6CDSWZND1F65fkcEFJoY7wQVfG1OwyshgTDnAX9wPElHwrX8myIIj18KM3ysGbF2g==" hashValue="34fxtyItwpMaViKG15MIUVCWrUxmnkkzAG4yCoC0NsNk6mROPfusUiKkaze7fCJQlzJZtjkQ/tp2YiDXGVbVxA==" algorithmName="SHA-512" password="CC35"/>
  <mergeCells count="42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M90:AP90"/>
    <mergeCell ref="L85:AO85"/>
    <mergeCell ref="AM87:AN87"/>
    <mergeCell ref="AM89:AP89"/>
    <mergeCell ref="AS89:AT91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</mergeCells>
  <hyperlinks>
    <hyperlink ref="A95" location="'200803C - Revitalizace sp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4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5" t="s">
        <v>5</v>
      </c>
      <c r="AZ2" s="125" t="s">
        <v>82</v>
      </c>
      <c r="BA2" s="125" t="s">
        <v>1</v>
      </c>
      <c r="BB2" s="125" t="s">
        <v>1</v>
      </c>
      <c r="BC2" s="125" t="s">
        <v>83</v>
      </c>
      <c r="BD2" s="125" t="s">
        <v>84</v>
      </c>
    </row>
    <row r="3" ht="6.96" customHeight="1">
      <c r="B3" s="126"/>
      <c r="C3" s="127"/>
      <c r="D3" s="127"/>
      <c r="E3" s="127"/>
      <c r="F3" s="127"/>
      <c r="G3" s="127"/>
      <c r="H3" s="127"/>
      <c r="I3" s="128"/>
      <c r="J3" s="127"/>
      <c r="K3" s="127"/>
      <c r="L3" s="18"/>
      <c r="AT3" s="15" t="s">
        <v>84</v>
      </c>
      <c r="AZ3" s="125" t="s">
        <v>85</v>
      </c>
      <c r="BA3" s="125" t="s">
        <v>1</v>
      </c>
      <c r="BB3" s="125" t="s">
        <v>1</v>
      </c>
      <c r="BC3" s="125" t="s">
        <v>86</v>
      </c>
      <c r="BD3" s="125" t="s">
        <v>84</v>
      </c>
    </row>
    <row r="4" ht="24.96" customHeight="1">
      <c r="B4" s="18"/>
      <c r="D4" s="129" t="s">
        <v>87</v>
      </c>
      <c r="L4" s="18"/>
      <c r="M4" s="130" t="s">
        <v>10</v>
      </c>
      <c r="AT4" s="15" t="s">
        <v>4</v>
      </c>
      <c r="AZ4" s="125" t="s">
        <v>88</v>
      </c>
      <c r="BA4" s="125" t="s">
        <v>1</v>
      </c>
      <c r="BB4" s="125" t="s">
        <v>1</v>
      </c>
      <c r="BC4" s="125" t="s">
        <v>89</v>
      </c>
      <c r="BD4" s="125" t="s">
        <v>84</v>
      </c>
    </row>
    <row r="5" ht="6.96" customHeight="1">
      <c r="B5" s="18"/>
      <c r="L5" s="18"/>
      <c r="AZ5" s="125" t="s">
        <v>90</v>
      </c>
      <c r="BA5" s="125" t="s">
        <v>1</v>
      </c>
      <c r="BB5" s="125" t="s">
        <v>1</v>
      </c>
      <c r="BC5" s="125" t="s">
        <v>91</v>
      </c>
      <c r="BD5" s="125" t="s">
        <v>84</v>
      </c>
    </row>
    <row r="6" s="1" customFormat="1" ht="12" customHeight="1">
      <c r="B6" s="41"/>
      <c r="D6" s="131" t="s">
        <v>16</v>
      </c>
      <c r="I6" s="132"/>
      <c r="L6" s="41"/>
      <c r="AZ6" s="125" t="s">
        <v>92</v>
      </c>
      <c r="BA6" s="125" t="s">
        <v>1</v>
      </c>
      <c r="BB6" s="125" t="s">
        <v>1</v>
      </c>
      <c r="BC6" s="125" t="s">
        <v>93</v>
      </c>
      <c r="BD6" s="125" t="s">
        <v>84</v>
      </c>
    </row>
    <row r="7" s="1" customFormat="1" ht="36.96" customHeight="1">
      <c r="B7" s="41"/>
      <c r="E7" s="133" t="s">
        <v>17</v>
      </c>
      <c r="F7" s="1"/>
      <c r="G7" s="1"/>
      <c r="H7" s="1"/>
      <c r="I7" s="132"/>
      <c r="L7" s="41"/>
    </row>
    <row r="8" s="1" customFormat="1">
      <c r="B8" s="41"/>
      <c r="I8" s="132"/>
      <c r="L8" s="41"/>
    </row>
    <row r="9" s="1" customFormat="1" ht="12" customHeight="1">
      <c r="B9" s="41"/>
      <c r="D9" s="131" t="s">
        <v>18</v>
      </c>
      <c r="F9" s="134" t="s">
        <v>1</v>
      </c>
      <c r="I9" s="135" t="s">
        <v>19</v>
      </c>
      <c r="J9" s="134" t="s">
        <v>1</v>
      </c>
      <c r="L9" s="41"/>
    </row>
    <row r="10" s="1" customFormat="1" ht="12" customHeight="1">
      <c r="B10" s="41"/>
      <c r="D10" s="131" t="s">
        <v>20</v>
      </c>
      <c r="F10" s="134" t="s">
        <v>21</v>
      </c>
      <c r="I10" s="135" t="s">
        <v>22</v>
      </c>
      <c r="J10" s="136" t="str">
        <f>'Rekapitulace stavby'!AN8</f>
        <v>30. 9. 2020</v>
      </c>
      <c r="L10" s="41"/>
    </row>
    <row r="11" s="1" customFormat="1" ht="10.8" customHeight="1">
      <c r="B11" s="41"/>
      <c r="I11" s="132"/>
      <c r="L11" s="41"/>
    </row>
    <row r="12" s="1" customFormat="1" ht="12" customHeight="1">
      <c r="B12" s="41"/>
      <c r="D12" s="131" t="s">
        <v>24</v>
      </c>
      <c r="I12" s="135" t="s">
        <v>25</v>
      </c>
      <c r="J12" s="134" t="s">
        <v>1</v>
      </c>
      <c r="L12" s="41"/>
    </row>
    <row r="13" s="1" customFormat="1" ht="18" customHeight="1">
      <c r="B13" s="41"/>
      <c r="E13" s="134" t="s">
        <v>26</v>
      </c>
      <c r="I13" s="135" t="s">
        <v>27</v>
      </c>
      <c r="J13" s="134" t="s">
        <v>1</v>
      </c>
      <c r="L13" s="41"/>
    </row>
    <row r="14" s="1" customFormat="1" ht="6.96" customHeight="1">
      <c r="B14" s="41"/>
      <c r="I14" s="132"/>
      <c r="L14" s="41"/>
    </row>
    <row r="15" s="1" customFormat="1" ht="12" customHeight="1">
      <c r="B15" s="41"/>
      <c r="D15" s="131" t="s">
        <v>28</v>
      </c>
      <c r="I15" s="135" t="s">
        <v>25</v>
      </c>
      <c r="J15" s="31" t="str">
        <f>'Rekapitulace stavby'!AN13</f>
        <v>Vyplň údaj</v>
      </c>
      <c r="L15" s="41"/>
    </row>
    <row r="16" s="1" customFormat="1" ht="18" customHeight="1">
      <c r="B16" s="41"/>
      <c r="E16" s="31" t="str">
        <f>'Rekapitulace stavby'!E14</f>
        <v>Vyplň údaj</v>
      </c>
      <c r="F16" s="134"/>
      <c r="G16" s="134"/>
      <c r="H16" s="134"/>
      <c r="I16" s="135" t="s">
        <v>27</v>
      </c>
      <c r="J16" s="31" t="str">
        <f>'Rekapitulace stavby'!AN14</f>
        <v>Vyplň údaj</v>
      </c>
      <c r="L16" s="41"/>
    </row>
    <row r="17" s="1" customFormat="1" ht="6.96" customHeight="1">
      <c r="B17" s="41"/>
      <c r="I17" s="132"/>
      <c r="L17" s="41"/>
    </row>
    <row r="18" s="1" customFormat="1" ht="12" customHeight="1">
      <c r="B18" s="41"/>
      <c r="D18" s="131" t="s">
        <v>30</v>
      </c>
      <c r="I18" s="135" t="s">
        <v>25</v>
      </c>
      <c r="J18" s="134" t="str">
        <f>IF('Rekapitulace stavby'!AN16="","",'Rekapitulace stavby'!AN16)</f>
        <v/>
      </c>
      <c r="L18" s="41"/>
    </row>
    <row r="19" s="1" customFormat="1" ht="18" customHeight="1">
      <c r="B19" s="41"/>
      <c r="E19" s="134" t="str">
        <f>IF('Rekapitulace stavby'!E17="","",'Rekapitulace stavby'!E17)</f>
        <v xml:space="preserve"> </v>
      </c>
      <c r="I19" s="135" t="s">
        <v>27</v>
      </c>
      <c r="J19" s="134" t="str">
        <f>IF('Rekapitulace stavby'!AN17="","",'Rekapitulace stavby'!AN17)</f>
        <v/>
      </c>
      <c r="L19" s="41"/>
    </row>
    <row r="20" s="1" customFormat="1" ht="6.96" customHeight="1">
      <c r="B20" s="41"/>
      <c r="I20" s="132"/>
      <c r="L20" s="41"/>
    </row>
    <row r="21" s="1" customFormat="1" ht="12" customHeight="1">
      <c r="B21" s="41"/>
      <c r="D21" s="131" t="s">
        <v>33</v>
      </c>
      <c r="I21" s="135" t="s">
        <v>25</v>
      </c>
      <c r="J21" s="134" t="str">
        <f>IF('Rekapitulace stavby'!AN19="","",'Rekapitulace stavby'!AN19)</f>
        <v/>
      </c>
      <c r="L21" s="41"/>
    </row>
    <row r="22" s="1" customFormat="1" ht="18" customHeight="1">
      <c r="B22" s="41"/>
      <c r="E22" s="134" t="str">
        <f>IF('Rekapitulace stavby'!E20="","",'Rekapitulace stavby'!E20)</f>
        <v xml:space="preserve"> </v>
      </c>
      <c r="I22" s="135" t="s">
        <v>27</v>
      </c>
      <c r="J22" s="134" t="str">
        <f>IF('Rekapitulace stavby'!AN20="","",'Rekapitulace stavby'!AN20)</f>
        <v/>
      </c>
      <c r="L22" s="41"/>
    </row>
    <row r="23" s="1" customFormat="1" ht="6.96" customHeight="1">
      <c r="B23" s="41"/>
      <c r="I23" s="132"/>
      <c r="L23" s="41"/>
    </row>
    <row r="24" s="1" customFormat="1" ht="12" customHeight="1">
      <c r="B24" s="41"/>
      <c r="D24" s="131" t="s">
        <v>34</v>
      </c>
      <c r="I24" s="132"/>
      <c r="L24" s="41"/>
    </row>
    <row r="25" s="7" customFormat="1" ht="16.5" customHeight="1">
      <c r="B25" s="137"/>
      <c r="E25" s="138" t="s">
        <v>1</v>
      </c>
      <c r="F25" s="138"/>
      <c r="G25" s="138"/>
      <c r="H25" s="138"/>
      <c r="I25" s="139"/>
      <c r="L25" s="137"/>
    </row>
    <row r="26" s="1" customFormat="1" ht="6.96" customHeight="1">
      <c r="B26" s="41"/>
      <c r="I26" s="132"/>
      <c r="L26" s="41"/>
    </row>
    <row r="27" s="1" customFormat="1" ht="6.96" customHeight="1">
      <c r="B27" s="41"/>
      <c r="D27" s="76"/>
      <c r="E27" s="76"/>
      <c r="F27" s="76"/>
      <c r="G27" s="76"/>
      <c r="H27" s="76"/>
      <c r="I27" s="140"/>
      <c r="J27" s="76"/>
      <c r="K27" s="76"/>
      <c r="L27" s="41"/>
    </row>
    <row r="28" s="1" customFormat="1" ht="25.44" customHeight="1">
      <c r="B28" s="41"/>
      <c r="D28" s="141" t="s">
        <v>35</v>
      </c>
      <c r="I28" s="132"/>
      <c r="J28" s="142">
        <f>ROUND(J119, 2)</f>
        <v>0</v>
      </c>
      <c r="L28" s="41"/>
    </row>
    <row r="29" s="1" customFormat="1" ht="6.96" customHeight="1">
      <c r="B29" s="41"/>
      <c r="D29" s="76"/>
      <c r="E29" s="76"/>
      <c r="F29" s="76"/>
      <c r="G29" s="76"/>
      <c r="H29" s="76"/>
      <c r="I29" s="140"/>
      <c r="J29" s="76"/>
      <c r="K29" s="76"/>
      <c r="L29" s="41"/>
    </row>
    <row r="30" s="1" customFormat="1" ht="14.4" customHeight="1">
      <c r="B30" s="41"/>
      <c r="F30" s="143" t="s">
        <v>37</v>
      </c>
      <c r="I30" s="144" t="s">
        <v>36</v>
      </c>
      <c r="J30" s="143" t="s">
        <v>38</v>
      </c>
      <c r="L30" s="41"/>
    </row>
    <row r="31" s="1" customFormat="1" ht="14.4" customHeight="1">
      <c r="B31" s="41"/>
      <c r="D31" s="145" t="s">
        <v>39</v>
      </c>
      <c r="E31" s="131" t="s">
        <v>40</v>
      </c>
      <c r="F31" s="146">
        <f>ROUND((SUM(BE119:BE179)),  2)</f>
        <v>0</v>
      </c>
      <c r="I31" s="147">
        <v>0.20999999999999999</v>
      </c>
      <c r="J31" s="146">
        <f>ROUND(((SUM(BE119:BE179))*I31),  2)</f>
        <v>0</v>
      </c>
      <c r="L31" s="41"/>
    </row>
    <row r="32" s="1" customFormat="1" ht="14.4" customHeight="1">
      <c r="B32" s="41"/>
      <c r="E32" s="131" t="s">
        <v>41</v>
      </c>
      <c r="F32" s="146">
        <f>ROUND((SUM(BF119:BF179)),  2)</f>
        <v>0</v>
      </c>
      <c r="I32" s="147">
        <v>0.14999999999999999</v>
      </c>
      <c r="J32" s="146">
        <f>ROUND(((SUM(BF119:BF179))*I32),  2)</f>
        <v>0</v>
      </c>
      <c r="L32" s="41"/>
    </row>
    <row r="33" hidden="1" s="1" customFormat="1" ht="14.4" customHeight="1">
      <c r="B33" s="41"/>
      <c r="E33" s="131" t="s">
        <v>42</v>
      </c>
      <c r="F33" s="146">
        <f>ROUND((SUM(BG119:BG179)),  2)</f>
        <v>0</v>
      </c>
      <c r="I33" s="147">
        <v>0.20999999999999999</v>
      </c>
      <c r="J33" s="146">
        <f>0</f>
        <v>0</v>
      </c>
      <c r="L33" s="41"/>
    </row>
    <row r="34" hidden="1" s="1" customFormat="1" ht="14.4" customHeight="1">
      <c r="B34" s="41"/>
      <c r="E34" s="131" t="s">
        <v>43</v>
      </c>
      <c r="F34" s="146">
        <f>ROUND((SUM(BH119:BH179)),  2)</f>
        <v>0</v>
      </c>
      <c r="I34" s="147">
        <v>0.14999999999999999</v>
      </c>
      <c r="J34" s="146">
        <f>0</f>
        <v>0</v>
      </c>
      <c r="L34" s="41"/>
    </row>
    <row r="35" hidden="1" s="1" customFormat="1" ht="14.4" customHeight="1">
      <c r="B35" s="41"/>
      <c r="E35" s="131" t="s">
        <v>44</v>
      </c>
      <c r="F35" s="146">
        <f>ROUND((SUM(BI119:BI179)),  2)</f>
        <v>0</v>
      </c>
      <c r="I35" s="147">
        <v>0</v>
      </c>
      <c r="J35" s="146">
        <f>0</f>
        <v>0</v>
      </c>
      <c r="L35" s="41"/>
    </row>
    <row r="36" s="1" customFormat="1" ht="6.96" customHeight="1">
      <c r="B36" s="41"/>
      <c r="I36" s="132"/>
      <c r="L36" s="41"/>
    </row>
    <row r="37" s="1" customFormat="1" ht="25.44" customHeight="1">
      <c r="B37" s="41"/>
      <c r="C37" s="148"/>
      <c r="D37" s="149" t="s">
        <v>45</v>
      </c>
      <c r="E37" s="150"/>
      <c r="F37" s="150"/>
      <c r="G37" s="151" t="s">
        <v>46</v>
      </c>
      <c r="H37" s="152" t="s">
        <v>47</v>
      </c>
      <c r="I37" s="153"/>
      <c r="J37" s="154">
        <f>SUM(J28:J35)</f>
        <v>0</v>
      </c>
      <c r="K37" s="155"/>
      <c r="L37" s="41"/>
    </row>
    <row r="38" s="1" customFormat="1" ht="14.4" customHeight="1">
      <c r="B38" s="41"/>
      <c r="I38" s="132"/>
      <c r="L38" s="41"/>
    </row>
    <row r="39" ht="14.4" customHeight="1">
      <c r="B39" s="18"/>
      <c r="L39" s="18"/>
    </row>
    <row r="40" ht="14.4" customHeight="1">
      <c r="B40" s="18"/>
      <c r="L40" s="18"/>
    </row>
    <row r="41" ht="14.4" customHeight="1">
      <c r="B41" s="18"/>
      <c r="L41" s="18"/>
    </row>
    <row r="42" ht="14.4" customHeight="1">
      <c r="B42" s="18"/>
      <c r="L42" s="18"/>
    </row>
    <row r="43" ht="14.4" customHeight="1">
      <c r="B43" s="18"/>
      <c r="L43" s="18"/>
    </row>
    <row r="44" ht="14.4" customHeight="1">
      <c r="B44" s="18"/>
      <c r="L44" s="18"/>
    </row>
    <row r="45" ht="14.4" customHeight="1">
      <c r="B45" s="18"/>
      <c r="L45" s="18"/>
    </row>
    <row r="46" ht="14.4" customHeight="1">
      <c r="B46" s="18"/>
      <c r="L46" s="18"/>
    </row>
    <row r="47" ht="14.4" customHeight="1">
      <c r="B47" s="18"/>
      <c r="L47" s="18"/>
    </row>
    <row r="48" ht="14.4" customHeight="1">
      <c r="B48" s="18"/>
      <c r="L48" s="18"/>
    </row>
    <row r="49" ht="14.4" customHeight="1">
      <c r="B49" s="18"/>
      <c r="L49" s="18"/>
    </row>
    <row r="50" s="1" customFormat="1" ht="14.4" customHeight="1">
      <c r="B50" s="41"/>
      <c r="D50" s="156" t="s">
        <v>48</v>
      </c>
      <c r="E50" s="157"/>
      <c r="F50" s="157"/>
      <c r="G50" s="156" t="s">
        <v>49</v>
      </c>
      <c r="H50" s="157"/>
      <c r="I50" s="158"/>
      <c r="J50" s="157"/>
      <c r="K50" s="157"/>
      <c r="L50" s="4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1" customFormat="1">
      <c r="B61" s="41"/>
      <c r="D61" s="159" t="s">
        <v>50</v>
      </c>
      <c r="E61" s="160"/>
      <c r="F61" s="161" t="s">
        <v>51</v>
      </c>
      <c r="G61" s="159" t="s">
        <v>50</v>
      </c>
      <c r="H61" s="160"/>
      <c r="I61" s="162"/>
      <c r="J61" s="163" t="s">
        <v>51</v>
      </c>
      <c r="K61" s="160"/>
      <c r="L61" s="41"/>
    </row>
    <row r="62">
      <c r="B62" s="18"/>
      <c r="L62" s="18"/>
    </row>
    <row r="63">
      <c r="B63" s="18"/>
      <c r="L63" s="18"/>
    </row>
    <row r="64">
      <c r="B64" s="18"/>
      <c r="L64" s="18"/>
    </row>
    <row r="65" s="1" customFormat="1">
      <c r="B65" s="41"/>
      <c r="D65" s="156" t="s">
        <v>52</v>
      </c>
      <c r="E65" s="157"/>
      <c r="F65" s="157"/>
      <c r="G65" s="156" t="s">
        <v>53</v>
      </c>
      <c r="H65" s="157"/>
      <c r="I65" s="158"/>
      <c r="J65" s="157"/>
      <c r="K65" s="157"/>
      <c r="L65" s="41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1" customFormat="1">
      <c r="B76" s="41"/>
      <c r="D76" s="159" t="s">
        <v>50</v>
      </c>
      <c r="E76" s="160"/>
      <c r="F76" s="161" t="s">
        <v>51</v>
      </c>
      <c r="G76" s="159" t="s">
        <v>50</v>
      </c>
      <c r="H76" s="160"/>
      <c r="I76" s="162"/>
      <c r="J76" s="163" t="s">
        <v>51</v>
      </c>
      <c r="K76" s="160"/>
      <c r="L76" s="41"/>
    </row>
    <row r="77" s="1" customFormat="1" ht="14.4" customHeight="1">
      <c r="B77" s="164"/>
      <c r="C77" s="165"/>
      <c r="D77" s="165"/>
      <c r="E77" s="165"/>
      <c r="F77" s="165"/>
      <c r="G77" s="165"/>
      <c r="H77" s="165"/>
      <c r="I77" s="166"/>
      <c r="J77" s="165"/>
      <c r="K77" s="165"/>
      <c r="L77" s="41"/>
    </row>
    <row r="81" s="1" customFormat="1" ht="6.96" customHeight="1">
      <c r="B81" s="167"/>
      <c r="C81" s="168"/>
      <c r="D81" s="168"/>
      <c r="E81" s="168"/>
      <c r="F81" s="168"/>
      <c r="G81" s="168"/>
      <c r="H81" s="168"/>
      <c r="I81" s="169"/>
      <c r="J81" s="168"/>
      <c r="K81" s="168"/>
      <c r="L81" s="41"/>
    </row>
    <row r="82" s="1" customFormat="1" ht="24.96" customHeight="1">
      <c r="B82" s="36"/>
      <c r="C82" s="21" t="s">
        <v>94</v>
      </c>
      <c r="D82" s="37"/>
      <c r="E82" s="37"/>
      <c r="F82" s="37"/>
      <c r="G82" s="37"/>
      <c r="H82" s="37"/>
      <c r="I82" s="132"/>
      <c r="J82" s="37"/>
      <c r="K82" s="37"/>
      <c r="L82" s="41"/>
    </row>
    <row r="83" s="1" customFormat="1" ht="6.96" customHeight="1">
      <c r="B83" s="36"/>
      <c r="C83" s="37"/>
      <c r="D83" s="37"/>
      <c r="E83" s="37"/>
      <c r="F83" s="37"/>
      <c r="G83" s="37"/>
      <c r="H83" s="37"/>
      <c r="I83" s="132"/>
      <c r="J83" s="37"/>
      <c r="K83" s="37"/>
      <c r="L83" s="41"/>
    </row>
    <row r="84" s="1" customFormat="1" ht="12" customHeight="1">
      <c r="B84" s="36"/>
      <c r="C84" s="30" t="s">
        <v>16</v>
      </c>
      <c r="D84" s="37"/>
      <c r="E84" s="37"/>
      <c r="F84" s="37"/>
      <c r="G84" s="37"/>
      <c r="H84" s="37"/>
      <c r="I84" s="132"/>
      <c r="J84" s="37"/>
      <c r="K84" s="37"/>
      <c r="L84" s="41"/>
    </row>
    <row r="85" s="1" customFormat="1" ht="16.5" customHeight="1">
      <c r="B85" s="36"/>
      <c r="C85" s="37"/>
      <c r="D85" s="37"/>
      <c r="E85" s="69" t="str">
        <f>E7</f>
        <v>Revitalizace sportovního areálu Lipky - část C – elektro</v>
      </c>
      <c r="F85" s="37"/>
      <c r="G85" s="37"/>
      <c r="H85" s="37"/>
      <c r="I85" s="132"/>
      <c r="J85" s="37"/>
      <c r="K85" s="37"/>
      <c r="L85" s="41"/>
    </row>
    <row r="86" s="1" customFormat="1" ht="6.96" customHeight="1">
      <c r="B86" s="36"/>
      <c r="C86" s="37"/>
      <c r="D86" s="37"/>
      <c r="E86" s="37"/>
      <c r="F86" s="37"/>
      <c r="G86" s="37"/>
      <c r="H86" s="37"/>
      <c r="I86" s="132"/>
      <c r="J86" s="37"/>
      <c r="K86" s="37"/>
      <c r="L86" s="41"/>
    </row>
    <row r="87" s="1" customFormat="1" ht="12" customHeight="1">
      <c r="B87" s="36"/>
      <c r="C87" s="30" t="s">
        <v>20</v>
      </c>
      <c r="D87" s="37"/>
      <c r="E87" s="37"/>
      <c r="F87" s="25" t="str">
        <f>F10</f>
        <v>Horažďovice</v>
      </c>
      <c r="G87" s="37"/>
      <c r="H87" s="37"/>
      <c r="I87" s="135" t="s">
        <v>22</v>
      </c>
      <c r="J87" s="72" t="str">
        <f>IF(J10="","",J10)</f>
        <v>30. 9. 2020</v>
      </c>
      <c r="K87" s="37"/>
      <c r="L87" s="41"/>
    </row>
    <row r="88" s="1" customFormat="1" ht="6.96" customHeight="1">
      <c r="B88" s="36"/>
      <c r="C88" s="37"/>
      <c r="D88" s="37"/>
      <c r="E88" s="37"/>
      <c r="F88" s="37"/>
      <c r="G88" s="37"/>
      <c r="H88" s="37"/>
      <c r="I88" s="132"/>
      <c r="J88" s="37"/>
      <c r="K88" s="37"/>
      <c r="L88" s="41"/>
    </row>
    <row r="89" s="1" customFormat="1" ht="15.15" customHeight="1">
      <c r="B89" s="36"/>
      <c r="C89" s="30" t="s">
        <v>24</v>
      </c>
      <c r="D89" s="37"/>
      <c r="E89" s="37"/>
      <c r="F89" s="25" t="str">
        <f>E13</f>
        <v>město Horažďovice</v>
      </c>
      <c r="G89" s="37"/>
      <c r="H89" s="37"/>
      <c r="I89" s="135" t="s">
        <v>30</v>
      </c>
      <c r="J89" s="34" t="str">
        <f>E19</f>
        <v xml:space="preserve"> </v>
      </c>
      <c r="K89" s="37"/>
      <c r="L89" s="41"/>
    </row>
    <row r="90" s="1" customFormat="1" ht="15.15" customHeight="1">
      <c r="B90" s="36"/>
      <c r="C90" s="30" t="s">
        <v>28</v>
      </c>
      <c r="D90" s="37"/>
      <c r="E90" s="37"/>
      <c r="F90" s="25" t="str">
        <f>IF(E16="","",E16)</f>
        <v>Vyplň údaj</v>
      </c>
      <c r="G90" s="37"/>
      <c r="H90" s="37"/>
      <c r="I90" s="135" t="s">
        <v>33</v>
      </c>
      <c r="J90" s="34" t="str">
        <f>E22</f>
        <v xml:space="preserve"> </v>
      </c>
      <c r="K90" s="37"/>
      <c r="L90" s="41"/>
    </row>
    <row r="91" s="1" customFormat="1" ht="10.32" customHeight="1">
      <c r="B91" s="36"/>
      <c r="C91" s="37"/>
      <c r="D91" s="37"/>
      <c r="E91" s="37"/>
      <c r="F91" s="37"/>
      <c r="G91" s="37"/>
      <c r="H91" s="37"/>
      <c r="I91" s="132"/>
      <c r="J91" s="37"/>
      <c r="K91" s="37"/>
      <c r="L91" s="41"/>
    </row>
    <row r="92" s="1" customFormat="1" ht="29.28" customHeight="1">
      <c r="B92" s="36"/>
      <c r="C92" s="170" t="s">
        <v>95</v>
      </c>
      <c r="D92" s="171"/>
      <c r="E92" s="171"/>
      <c r="F92" s="171"/>
      <c r="G92" s="171"/>
      <c r="H92" s="171"/>
      <c r="I92" s="172"/>
      <c r="J92" s="173" t="s">
        <v>96</v>
      </c>
      <c r="K92" s="171"/>
      <c r="L92" s="41"/>
    </row>
    <row r="93" s="1" customFormat="1" ht="10.32" customHeight="1">
      <c r="B93" s="36"/>
      <c r="C93" s="37"/>
      <c r="D93" s="37"/>
      <c r="E93" s="37"/>
      <c r="F93" s="37"/>
      <c r="G93" s="37"/>
      <c r="H93" s="37"/>
      <c r="I93" s="132"/>
      <c r="J93" s="37"/>
      <c r="K93" s="37"/>
      <c r="L93" s="41"/>
    </row>
    <row r="94" s="1" customFormat="1" ht="22.8" customHeight="1">
      <c r="B94" s="36"/>
      <c r="C94" s="174" t="s">
        <v>97</v>
      </c>
      <c r="D94" s="37"/>
      <c r="E94" s="37"/>
      <c r="F94" s="37"/>
      <c r="G94" s="37"/>
      <c r="H94" s="37"/>
      <c r="I94" s="132"/>
      <c r="J94" s="103">
        <f>J119</f>
        <v>0</v>
      </c>
      <c r="K94" s="37"/>
      <c r="L94" s="41"/>
      <c r="AU94" s="15" t="s">
        <v>98</v>
      </c>
    </row>
    <row r="95" s="8" customFormat="1" ht="24.96" customHeight="1">
      <c r="B95" s="175"/>
      <c r="C95" s="176"/>
      <c r="D95" s="177" t="s">
        <v>99</v>
      </c>
      <c r="E95" s="178"/>
      <c r="F95" s="178"/>
      <c r="G95" s="178"/>
      <c r="H95" s="178"/>
      <c r="I95" s="179"/>
      <c r="J95" s="180">
        <f>J120</f>
        <v>0</v>
      </c>
      <c r="K95" s="176"/>
      <c r="L95" s="181"/>
    </row>
    <row r="96" s="9" customFormat="1" ht="19.92" customHeight="1">
      <c r="B96" s="182"/>
      <c r="C96" s="183"/>
      <c r="D96" s="184" t="s">
        <v>100</v>
      </c>
      <c r="E96" s="185"/>
      <c r="F96" s="185"/>
      <c r="G96" s="185"/>
      <c r="H96" s="185"/>
      <c r="I96" s="186"/>
      <c r="J96" s="187">
        <f>J121</f>
        <v>0</v>
      </c>
      <c r="K96" s="183"/>
      <c r="L96" s="188"/>
    </row>
    <row r="97" s="9" customFormat="1" ht="19.92" customHeight="1">
      <c r="B97" s="182"/>
      <c r="C97" s="183"/>
      <c r="D97" s="184" t="s">
        <v>101</v>
      </c>
      <c r="E97" s="185"/>
      <c r="F97" s="185"/>
      <c r="G97" s="185"/>
      <c r="H97" s="185"/>
      <c r="I97" s="186"/>
      <c r="J97" s="187">
        <f>J143</f>
        <v>0</v>
      </c>
      <c r="K97" s="183"/>
      <c r="L97" s="188"/>
    </row>
    <row r="98" s="9" customFormat="1" ht="19.92" customHeight="1">
      <c r="B98" s="182"/>
      <c r="C98" s="183"/>
      <c r="D98" s="184" t="s">
        <v>102</v>
      </c>
      <c r="E98" s="185"/>
      <c r="F98" s="185"/>
      <c r="G98" s="185"/>
      <c r="H98" s="185"/>
      <c r="I98" s="186"/>
      <c r="J98" s="187">
        <f>J145</f>
        <v>0</v>
      </c>
      <c r="K98" s="183"/>
      <c r="L98" s="188"/>
    </row>
    <row r="99" s="9" customFormat="1" ht="19.92" customHeight="1">
      <c r="B99" s="182"/>
      <c r="C99" s="183"/>
      <c r="D99" s="184" t="s">
        <v>103</v>
      </c>
      <c r="E99" s="185"/>
      <c r="F99" s="185"/>
      <c r="G99" s="185"/>
      <c r="H99" s="185"/>
      <c r="I99" s="186"/>
      <c r="J99" s="187">
        <f>J148</f>
        <v>0</v>
      </c>
      <c r="K99" s="183"/>
      <c r="L99" s="188"/>
    </row>
    <row r="100" s="8" customFormat="1" ht="24.96" customHeight="1">
      <c r="B100" s="175"/>
      <c r="C100" s="176"/>
      <c r="D100" s="177" t="s">
        <v>104</v>
      </c>
      <c r="E100" s="178"/>
      <c r="F100" s="178"/>
      <c r="G100" s="178"/>
      <c r="H100" s="178"/>
      <c r="I100" s="179"/>
      <c r="J100" s="180">
        <f>J150</f>
        <v>0</v>
      </c>
      <c r="K100" s="176"/>
      <c r="L100" s="181"/>
    </row>
    <row r="101" s="9" customFormat="1" ht="19.92" customHeight="1">
      <c r="B101" s="182"/>
      <c r="C101" s="183"/>
      <c r="D101" s="184" t="s">
        <v>105</v>
      </c>
      <c r="E101" s="185"/>
      <c r="F101" s="185"/>
      <c r="G101" s="185"/>
      <c r="H101" s="185"/>
      <c r="I101" s="186"/>
      <c r="J101" s="187">
        <f>J151</f>
        <v>0</v>
      </c>
      <c r="K101" s="183"/>
      <c r="L101" s="188"/>
    </row>
    <row r="102" s="1" customFormat="1" ht="21.84" customHeight="1">
      <c r="B102" s="36"/>
      <c r="C102" s="37"/>
      <c r="D102" s="37"/>
      <c r="E102" s="37"/>
      <c r="F102" s="37"/>
      <c r="G102" s="37"/>
      <c r="H102" s="37"/>
      <c r="I102" s="132"/>
      <c r="J102" s="37"/>
      <c r="K102" s="37"/>
      <c r="L102" s="41"/>
    </row>
    <row r="103" s="1" customFormat="1" ht="6.96" customHeight="1">
      <c r="B103" s="59"/>
      <c r="C103" s="60"/>
      <c r="D103" s="60"/>
      <c r="E103" s="60"/>
      <c r="F103" s="60"/>
      <c r="G103" s="60"/>
      <c r="H103" s="60"/>
      <c r="I103" s="166"/>
      <c r="J103" s="60"/>
      <c r="K103" s="60"/>
      <c r="L103" s="41"/>
    </row>
    <row r="107" s="1" customFormat="1" ht="6.96" customHeight="1">
      <c r="B107" s="61"/>
      <c r="C107" s="62"/>
      <c r="D107" s="62"/>
      <c r="E107" s="62"/>
      <c r="F107" s="62"/>
      <c r="G107" s="62"/>
      <c r="H107" s="62"/>
      <c r="I107" s="169"/>
      <c r="J107" s="62"/>
      <c r="K107" s="62"/>
      <c r="L107" s="41"/>
    </row>
    <row r="108" s="1" customFormat="1" ht="24.96" customHeight="1">
      <c r="B108" s="36"/>
      <c r="C108" s="21" t="s">
        <v>106</v>
      </c>
      <c r="D108" s="37"/>
      <c r="E108" s="37"/>
      <c r="F108" s="37"/>
      <c r="G108" s="37"/>
      <c r="H108" s="37"/>
      <c r="I108" s="132"/>
      <c r="J108" s="37"/>
      <c r="K108" s="37"/>
      <c r="L108" s="41"/>
    </row>
    <row r="109" s="1" customFormat="1" ht="6.96" customHeight="1">
      <c r="B109" s="36"/>
      <c r="C109" s="37"/>
      <c r="D109" s="37"/>
      <c r="E109" s="37"/>
      <c r="F109" s="37"/>
      <c r="G109" s="37"/>
      <c r="H109" s="37"/>
      <c r="I109" s="132"/>
      <c r="J109" s="37"/>
      <c r="K109" s="37"/>
      <c r="L109" s="41"/>
    </row>
    <row r="110" s="1" customFormat="1" ht="12" customHeight="1">
      <c r="B110" s="36"/>
      <c r="C110" s="30" t="s">
        <v>16</v>
      </c>
      <c r="D110" s="37"/>
      <c r="E110" s="37"/>
      <c r="F110" s="37"/>
      <c r="G110" s="37"/>
      <c r="H110" s="37"/>
      <c r="I110" s="132"/>
      <c r="J110" s="37"/>
      <c r="K110" s="37"/>
      <c r="L110" s="41"/>
    </row>
    <row r="111" s="1" customFormat="1" ht="16.5" customHeight="1">
      <c r="B111" s="36"/>
      <c r="C111" s="37"/>
      <c r="D111" s="37"/>
      <c r="E111" s="69" t="str">
        <f>E7</f>
        <v>Revitalizace sportovního areálu Lipky - část C – elektro</v>
      </c>
      <c r="F111" s="37"/>
      <c r="G111" s="37"/>
      <c r="H111" s="37"/>
      <c r="I111" s="132"/>
      <c r="J111" s="37"/>
      <c r="K111" s="37"/>
      <c r="L111" s="41"/>
    </row>
    <row r="112" s="1" customFormat="1" ht="6.96" customHeight="1">
      <c r="B112" s="36"/>
      <c r="C112" s="37"/>
      <c r="D112" s="37"/>
      <c r="E112" s="37"/>
      <c r="F112" s="37"/>
      <c r="G112" s="37"/>
      <c r="H112" s="37"/>
      <c r="I112" s="132"/>
      <c r="J112" s="37"/>
      <c r="K112" s="37"/>
      <c r="L112" s="41"/>
    </row>
    <row r="113" s="1" customFormat="1" ht="12" customHeight="1">
      <c r="B113" s="36"/>
      <c r="C113" s="30" t="s">
        <v>20</v>
      </c>
      <c r="D113" s="37"/>
      <c r="E113" s="37"/>
      <c r="F113" s="25" t="str">
        <f>F10</f>
        <v>Horažďovice</v>
      </c>
      <c r="G113" s="37"/>
      <c r="H113" s="37"/>
      <c r="I113" s="135" t="s">
        <v>22</v>
      </c>
      <c r="J113" s="72" t="str">
        <f>IF(J10="","",J10)</f>
        <v>30. 9. 2020</v>
      </c>
      <c r="K113" s="37"/>
      <c r="L113" s="41"/>
    </row>
    <row r="114" s="1" customFormat="1" ht="6.96" customHeight="1">
      <c r="B114" s="36"/>
      <c r="C114" s="37"/>
      <c r="D114" s="37"/>
      <c r="E114" s="37"/>
      <c r="F114" s="37"/>
      <c r="G114" s="37"/>
      <c r="H114" s="37"/>
      <c r="I114" s="132"/>
      <c r="J114" s="37"/>
      <c r="K114" s="37"/>
      <c r="L114" s="41"/>
    </row>
    <row r="115" s="1" customFormat="1" ht="15.15" customHeight="1">
      <c r="B115" s="36"/>
      <c r="C115" s="30" t="s">
        <v>24</v>
      </c>
      <c r="D115" s="37"/>
      <c r="E115" s="37"/>
      <c r="F115" s="25" t="str">
        <f>E13</f>
        <v>město Horažďovice</v>
      </c>
      <c r="G115" s="37"/>
      <c r="H115" s="37"/>
      <c r="I115" s="135" t="s">
        <v>30</v>
      </c>
      <c r="J115" s="34" t="str">
        <f>E19</f>
        <v xml:space="preserve"> </v>
      </c>
      <c r="K115" s="37"/>
      <c r="L115" s="41"/>
    </row>
    <row r="116" s="1" customFormat="1" ht="15.15" customHeight="1">
      <c r="B116" s="36"/>
      <c r="C116" s="30" t="s">
        <v>28</v>
      </c>
      <c r="D116" s="37"/>
      <c r="E116" s="37"/>
      <c r="F116" s="25" t="str">
        <f>IF(E16="","",E16)</f>
        <v>Vyplň údaj</v>
      </c>
      <c r="G116" s="37"/>
      <c r="H116" s="37"/>
      <c r="I116" s="135" t="s">
        <v>33</v>
      </c>
      <c r="J116" s="34" t="str">
        <f>E22</f>
        <v xml:space="preserve"> </v>
      </c>
      <c r="K116" s="37"/>
      <c r="L116" s="41"/>
    </row>
    <row r="117" s="1" customFormat="1" ht="10.32" customHeight="1">
      <c r="B117" s="36"/>
      <c r="C117" s="37"/>
      <c r="D117" s="37"/>
      <c r="E117" s="37"/>
      <c r="F117" s="37"/>
      <c r="G117" s="37"/>
      <c r="H117" s="37"/>
      <c r="I117" s="132"/>
      <c r="J117" s="37"/>
      <c r="K117" s="37"/>
      <c r="L117" s="41"/>
    </row>
    <row r="118" s="10" customFormat="1" ht="29.28" customHeight="1">
      <c r="B118" s="189"/>
      <c r="C118" s="190" t="s">
        <v>107</v>
      </c>
      <c r="D118" s="191" t="s">
        <v>60</v>
      </c>
      <c r="E118" s="191" t="s">
        <v>56</v>
      </c>
      <c r="F118" s="191" t="s">
        <v>57</v>
      </c>
      <c r="G118" s="191" t="s">
        <v>108</v>
      </c>
      <c r="H118" s="191" t="s">
        <v>109</v>
      </c>
      <c r="I118" s="192" t="s">
        <v>110</v>
      </c>
      <c r="J118" s="193" t="s">
        <v>96</v>
      </c>
      <c r="K118" s="194" t="s">
        <v>111</v>
      </c>
      <c r="L118" s="195"/>
      <c r="M118" s="93" t="s">
        <v>1</v>
      </c>
      <c r="N118" s="94" t="s">
        <v>39</v>
      </c>
      <c r="O118" s="94" t="s">
        <v>112</v>
      </c>
      <c r="P118" s="94" t="s">
        <v>113</v>
      </c>
      <c r="Q118" s="94" t="s">
        <v>114</v>
      </c>
      <c r="R118" s="94" t="s">
        <v>115</v>
      </c>
      <c r="S118" s="94" t="s">
        <v>116</v>
      </c>
      <c r="T118" s="95" t="s">
        <v>117</v>
      </c>
    </row>
    <row r="119" s="1" customFormat="1" ht="22.8" customHeight="1">
      <c r="B119" s="36"/>
      <c r="C119" s="100" t="s">
        <v>118</v>
      </c>
      <c r="D119" s="37"/>
      <c r="E119" s="37"/>
      <c r="F119" s="37"/>
      <c r="G119" s="37"/>
      <c r="H119" s="37"/>
      <c r="I119" s="132"/>
      <c r="J119" s="196">
        <f>BK119</f>
        <v>0</v>
      </c>
      <c r="K119" s="37"/>
      <c r="L119" s="41"/>
      <c r="M119" s="96"/>
      <c r="N119" s="97"/>
      <c r="O119" s="97"/>
      <c r="P119" s="197">
        <f>P120+P150</f>
        <v>0</v>
      </c>
      <c r="Q119" s="97"/>
      <c r="R119" s="197">
        <f>R120+R150</f>
        <v>57.189784959999997</v>
      </c>
      <c r="S119" s="97"/>
      <c r="T119" s="198">
        <f>T120+T150</f>
        <v>2.5669999999999997</v>
      </c>
      <c r="AT119" s="15" t="s">
        <v>74</v>
      </c>
      <c r="AU119" s="15" t="s">
        <v>98</v>
      </c>
      <c r="BK119" s="199">
        <f>BK120+BK150</f>
        <v>0</v>
      </c>
    </row>
    <row r="120" s="11" customFormat="1" ht="25.92" customHeight="1">
      <c r="B120" s="200"/>
      <c r="C120" s="201"/>
      <c r="D120" s="202" t="s">
        <v>74</v>
      </c>
      <c r="E120" s="203" t="s">
        <v>119</v>
      </c>
      <c r="F120" s="203" t="s">
        <v>120</v>
      </c>
      <c r="G120" s="201"/>
      <c r="H120" s="201"/>
      <c r="I120" s="204"/>
      <c r="J120" s="205">
        <f>BK120</f>
        <v>0</v>
      </c>
      <c r="K120" s="201"/>
      <c r="L120" s="206"/>
      <c r="M120" s="207"/>
      <c r="N120" s="208"/>
      <c r="O120" s="208"/>
      <c r="P120" s="209">
        <f>P121+P143+P145+P148</f>
        <v>0</v>
      </c>
      <c r="Q120" s="208"/>
      <c r="R120" s="209">
        <f>R121+R143+R145+R148</f>
        <v>56.297722959999994</v>
      </c>
      <c r="S120" s="208"/>
      <c r="T120" s="210">
        <f>T121+T143+T145+T148</f>
        <v>2.5669999999999997</v>
      </c>
      <c r="AR120" s="211" t="s">
        <v>80</v>
      </c>
      <c r="AT120" s="212" t="s">
        <v>74</v>
      </c>
      <c r="AU120" s="212" t="s">
        <v>75</v>
      </c>
      <c r="AY120" s="211" t="s">
        <v>121</v>
      </c>
      <c r="BK120" s="213">
        <f>BK121+BK143+BK145+BK148</f>
        <v>0</v>
      </c>
    </row>
    <row r="121" s="11" customFormat="1" ht="22.8" customHeight="1">
      <c r="B121" s="200"/>
      <c r="C121" s="201"/>
      <c r="D121" s="202" t="s">
        <v>74</v>
      </c>
      <c r="E121" s="214" t="s">
        <v>80</v>
      </c>
      <c r="F121" s="214" t="s">
        <v>122</v>
      </c>
      <c r="G121" s="201"/>
      <c r="H121" s="201"/>
      <c r="I121" s="204"/>
      <c r="J121" s="215">
        <f>BK121</f>
        <v>0</v>
      </c>
      <c r="K121" s="201"/>
      <c r="L121" s="206"/>
      <c r="M121" s="207"/>
      <c r="N121" s="208"/>
      <c r="O121" s="208"/>
      <c r="P121" s="209">
        <f>SUM(P122:P142)</f>
        <v>0</v>
      </c>
      <c r="Q121" s="208"/>
      <c r="R121" s="209">
        <f>SUM(R122:R142)</f>
        <v>36.119999999999997</v>
      </c>
      <c r="S121" s="208"/>
      <c r="T121" s="210">
        <f>SUM(T122:T142)</f>
        <v>2.5669999999999997</v>
      </c>
      <c r="AR121" s="211" t="s">
        <v>80</v>
      </c>
      <c r="AT121" s="212" t="s">
        <v>74</v>
      </c>
      <c r="AU121" s="212" t="s">
        <v>80</v>
      </c>
      <c r="AY121" s="211" t="s">
        <v>121</v>
      </c>
      <c r="BK121" s="213">
        <f>SUM(BK122:BK142)</f>
        <v>0</v>
      </c>
    </row>
    <row r="122" s="1" customFormat="1" ht="72" customHeight="1">
      <c r="B122" s="36"/>
      <c r="C122" s="216" t="s">
        <v>80</v>
      </c>
      <c r="D122" s="216" t="s">
        <v>123</v>
      </c>
      <c r="E122" s="217" t="s">
        <v>124</v>
      </c>
      <c r="F122" s="218" t="s">
        <v>125</v>
      </c>
      <c r="G122" s="219" t="s">
        <v>126</v>
      </c>
      <c r="H122" s="220">
        <v>2.2000000000000002</v>
      </c>
      <c r="I122" s="221"/>
      <c r="J122" s="222">
        <f>ROUND(I122*H122,2)</f>
        <v>0</v>
      </c>
      <c r="K122" s="218" t="s">
        <v>127</v>
      </c>
      <c r="L122" s="41"/>
      <c r="M122" s="223" t="s">
        <v>1</v>
      </c>
      <c r="N122" s="224" t="s">
        <v>40</v>
      </c>
      <c r="O122" s="84"/>
      <c r="P122" s="225">
        <f>O122*H122</f>
        <v>0</v>
      </c>
      <c r="Q122" s="225">
        <v>0</v>
      </c>
      <c r="R122" s="225">
        <f>Q122*H122</f>
        <v>0</v>
      </c>
      <c r="S122" s="225">
        <v>0.255</v>
      </c>
      <c r="T122" s="226">
        <f>S122*H122</f>
        <v>0.56100000000000005</v>
      </c>
      <c r="AR122" s="227" t="s">
        <v>128</v>
      </c>
      <c r="AT122" s="227" t="s">
        <v>123</v>
      </c>
      <c r="AU122" s="227" t="s">
        <v>84</v>
      </c>
      <c r="AY122" s="15" t="s">
        <v>121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5" t="s">
        <v>80</v>
      </c>
      <c r="BK122" s="228">
        <f>ROUND(I122*H122,2)</f>
        <v>0</v>
      </c>
      <c r="BL122" s="15" t="s">
        <v>128</v>
      </c>
      <c r="BM122" s="227" t="s">
        <v>129</v>
      </c>
    </row>
    <row r="123" s="1" customFormat="1" ht="60" customHeight="1">
      <c r="B123" s="36"/>
      <c r="C123" s="216" t="s">
        <v>84</v>
      </c>
      <c r="D123" s="216" t="s">
        <v>123</v>
      </c>
      <c r="E123" s="217" t="s">
        <v>130</v>
      </c>
      <c r="F123" s="218" t="s">
        <v>131</v>
      </c>
      <c r="G123" s="219" t="s">
        <v>126</v>
      </c>
      <c r="H123" s="220">
        <v>6.7999999999999998</v>
      </c>
      <c r="I123" s="221"/>
      <c r="J123" s="222">
        <f>ROUND(I123*H123,2)</f>
        <v>0</v>
      </c>
      <c r="K123" s="218" t="s">
        <v>127</v>
      </c>
      <c r="L123" s="41"/>
      <c r="M123" s="223" t="s">
        <v>1</v>
      </c>
      <c r="N123" s="224" t="s">
        <v>40</v>
      </c>
      <c r="O123" s="84"/>
      <c r="P123" s="225">
        <f>O123*H123</f>
        <v>0</v>
      </c>
      <c r="Q123" s="225">
        <v>0</v>
      </c>
      <c r="R123" s="225">
        <f>Q123*H123</f>
        <v>0</v>
      </c>
      <c r="S123" s="225">
        <v>0.29499999999999998</v>
      </c>
      <c r="T123" s="226">
        <f>S123*H123</f>
        <v>2.0059999999999998</v>
      </c>
      <c r="AR123" s="227" t="s">
        <v>128</v>
      </c>
      <c r="AT123" s="227" t="s">
        <v>123</v>
      </c>
      <c r="AU123" s="227" t="s">
        <v>84</v>
      </c>
      <c r="AY123" s="15" t="s">
        <v>121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5" t="s">
        <v>80</v>
      </c>
      <c r="BK123" s="228">
        <f>ROUND(I123*H123,2)</f>
        <v>0</v>
      </c>
      <c r="BL123" s="15" t="s">
        <v>128</v>
      </c>
      <c r="BM123" s="227" t="s">
        <v>132</v>
      </c>
    </row>
    <row r="124" s="1" customFormat="1" ht="36" customHeight="1">
      <c r="B124" s="36"/>
      <c r="C124" s="216" t="s">
        <v>133</v>
      </c>
      <c r="D124" s="216" t="s">
        <v>123</v>
      </c>
      <c r="E124" s="217" t="s">
        <v>134</v>
      </c>
      <c r="F124" s="218" t="s">
        <v>135</v>
      </c>
      <c r="G124" s="219" t="s">
        <v>136</v>
      </c>
      <c r="H124" s="220">
        <v>8.5440000000000005</v>
      </c>
      <c r="I124" s="221"/>
      <c r="J124" s="222">
        <f>ROUND(I124*H124,2)</f>
        <v>0</v>
      </c>
      <c r="K124" s="218" t="s">
        <v>127</v>
      </c>
      <c r="L124" s="41"/>
      <c r="M124" s="223" t="s">
        <v>1</v>
      </c>
      <c r="N124" s="224" t="s">
        <v>40</v>
      </c>
      <c r="O124" s="84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AR124" s="227" t="s">
        <v>128</v>
      </c>
      <c r="AT124" s="227" t="s">
        <v>123</v>
      </c>
      <c r="AU124" s="227" t="s">
        <v>84</v>
      </c>
      <c r="AY124" s="15" t="s">
        <v>121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5" t="s">
        <v>80</v>
      </c>
      <c r="BK124" s="228">
        <f>ROUND(I124*H124,2)</f>
        <v>0</v>
      </c>
      <c r="BL124" s="15" t="s">
        <v>128</v>
      </c>
      <c r="BM124" s="227" t="s">
        <v>137</v>
      </c>
    </row>
    <row r="125" s="12" customFormat="1">
      <c r="B125" s="229"/>
      <c r="C125" s="230"/>
      <c r="D125" s="231" t="s">
        <v>138</v>
      </c>
      <c r="E125" s="232" t="s">
        <v>1</v>
      </c>
      <c r="F125" s="233" t="s">
        <v>139</v>
      </c>
      <c r="G125" s="230"/>
      <c r="H125" s="234">
        <v>8.5440000000000005</v>
      </c>
      <c r="I125" s="235"/>
      <c r="J125" s="230"/>
      <c r="K125" s="230"/>
      <c r="L125" s="236"/>
      <c r="M125" s="237"/>
      <c r="N125" s="238"/>
      <c r="O125" s="238"/>
      <c r="P125" s="238"/>
      <c r="Q125" s="238"/>
      <c r="R125" s="238"/>
      <c r="S125" s="238"/>
      <c r="T125" s="239"/>
      <c r="AT125" s="240" t="s">
        <v>138</v>
      </c>
      <c r="AU125" s="240" t="s">
        <v>84</v>
      </c>
      <c r="AV125" s="12" t="s">
        <v>84</v>
      </c>
      <c r="AW125" s="12" t="s">
        <v>32</v>
      </c>
      <c r="AX125" s="12" t="s">
        <v>75</v>
      </c>
      <c r="AY125" s="240" t="s">
        <v>121</v>
      </c>
    </row>
    <row r="126" s="13" customFormat="1">
      <c r="B126" s="241"/>
      <c r="C126" s="242"/>
      <c r="D126" s="231" t="s">
        <v>138</v>
      </c>
      <c r="E126" s="243" t="s">
        <v>82</v>
      </c>
      <c r="F126" s="244" t="s">
        <v>140</v>
      </c>
      <c r="G126" s="242"/>
      <c r="H126" s="245">
        <v>8.5440000000000005</v>
      </c>
      <c r="I126" s="246"/>
      <c r="J126" s="242"/>
      <c r="K126" s="242"/>
      <c r="L126" s="247"/>
      <c r="M126" s="248"/>
      <c r="N126" s="249"/>
      <c r="O126" s="249"/>
      <c r="P126" s="249"/>
      <c r="Q126" s="249"/>
      <c r="R126" s="249"/>
      <c r="S126" s="249"/>
      <c r="T126" s="250"/>
      <c r="AT126" s="251" t="s">
        <v>138</v>
      </c>
      <c r="AU126" s="251" t="s">
        <v>84</v>
      </c>
      <c r="AV126" s="13" t="s">
        <v>133</v>
      </c>
      <c r="AW126" s="13" t="s">
        <v>32</v>
      </c>
      <c r="AX126" s="13" t="s">
        <v>80</v>
      </c>
      <c r="AY126" s="251" t="s">
        <v>121</v>
      </c>
    </row>
    <row r="127" s="1" customFormat="1" ht="36" customHeight="1">
      <c r="B127" s="36"/>
      <c r="C127" s="216" t="s">
        <v>128</v>
      </c>
      <c r="D127" s="216" t="s">
        <v>123</v>
      </c>
      <c r="E127" s="217" t="s">
        <v>141</v>
      </c>
      <c r="F127" s="218" t="s">
        <v>142</v>
      </c>
      <c r="G127" s="219" t="s">
        <v>136</v>
      </c>
      <c r="H127" s="220">
        <v>77.400000000000006</v>
      </c>
      <c r="I127" s="221"/>
      <c r="J127" s="222">
        <f>ROUND(I127*H127,2)</f>
        <v>0</v>
      </c>
      <c r="K127" s="218" t="s">
        <v>127</v>
      </c>
      <c r="L127" s="41"/>
      <c r="M127" s="223" t="s">
        <v>1</v>
      </c>
      <c r="N127" s="224" t="s">
        <v>40</v>
      </c>
      <c r="O127" s="84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AR127" s="227" t="s">
        <v>128</v>
      </c>
      <c r="AT127" s="227" t="s">
        <v>123</v>
      </c>
      <c r="AU127" s="227" t="s">
        <v>84</v>
      </c>
      <c r="AY127" s="15" t="s">
        <v>121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5" t="s">
        <v>80</v>
      </c>
      <c r="BK127" s="228">
        <f>ROUND(I127*H127,2)</f>
        <v>0</v>
      </c>
      <c r="BL127" s="15" t="s">
        <v>128</v>
      </c>
      <c r="BM127" s="227" t="s">
        <v>143</v>
      </c>
    </row>
    <row r="128" s="12" customFormat="1">
      <c r="B128" s="229"/>
      <c r="C128" s="230"/>
      <c r="D128" s="231" t="s">
        <v>138</v>
      </c>
      <c r="E128" s="232" t="s">
        <v>1</v>
      </c>
      <c r="F128" s="233" t="s">
        <v>144</v>
      </c>
      <c r="G128" s="230"/>
      <c r="H128" s="234">
        <v>77.400000000000006</v>
      </c>
      <c r="I128" s="235"/>
      <c r="J128" s="230"/>
      <c r="K128" s="230"/>
      <c r="L128" s="236"/>
      <c r="M128" s="237"/>
      <c r="N128" s="238"/>
      <c r="O128" s="238"/>
      <c r="P128" s="238"/>
      <c r="Q128" s="238"/>
      <c r="R128" s="238"/>
      <c r="S128" s="238"/>
      <c r="T128" s="239"/>
      <c r="AT128" s="240" t="s">
        <v>138</v>
      </c>
      <c r="AU128" s="240" t="s">
        <v>84</v>
      </c>
      <c r="AV128" s="12" t="s">
        <v>84</v>
      </c>
      <c r="AW128" s="12" t="s">
        <v>32</v>
      </c>
      <c r="AX128" s="12" t="s">
        <v>75</v>
      </c>
      <c r="AY128" s="240" t="s">
        <v>121</v>
      </c>
    </row>
    <row r="129" s="13" customFormat="1">
      <c r="B129" s="241"/>
      <c r="C129" s="242"/>
      <c r="D129" s="231" t="s">
        <v>138</v>
      </c>
      <c r="E129" s="243" t="s">
        <v>85</v>
      </c>
      <c r="F129" s="244" t="s">
        <v>140</v>
      </c>
      <c r="G129" s="242"/>
      <c r="H129" s="245">
        <v>77.400000000000006</v>
      </c>
      <c r="I129" s="246"/>
      <c r="J129" s="242"/>
      <c r="K129" s="242"/>
      <c r="L129" s="247"/>
      <c r="M129" s="248"/>
      <c r="N129" s="249"/>
      <c r="O129" s="249"/>
      <c r="P129" s="249"/>
      <c r="Q129" s="249"/>
      <c r="R129" s="249"/>
      <c r="S129" s="249"/>
      <c r="T129" s="250"/>
      <c r="AT129" s="251" t="s">
        <v>138</v>
      </c>
      <c r="AU129" s="251" t="s">
        <v>84</v>
      </c>
      <c r="AV129" s="13" t="s">
        <v>133</v>
      </c>
      <c r="AW129" s="13" t="s">
        <v>32</v>
      </c>
      <c r="AX129" s="13" t="s">
        <v>80</v>
      </c>
      <c r="AY129" s="251" t="s">
        <v>121</v>
      </c>
    </row>
    <row r="130" s="1" customFormat="1" ht="60" customHeight="1">
      <c r="B130" s="36"/>
      <c r="C130" s="216" t="s">
        <v>145</v>
      </c>
      <c r="D130" s="216" t="s">
        <v>123</v>
      </c>
      <c r="E130" s="217" t="s">
        <v>146</v>
      </c>
      <c r="F130" s="218" t="s">
        <v>147</v>
      </c>
      <c r="G130" s="219" t="s">
        <v>136</v>
      </c>
      <c r="H130" s="220">
        <v>34.344000000000001</v>
      </c>
      <c r="I130" s="221"/>
      <c r="J130" s="222">
        <f>ROUND(I130*H130,2)</f>
        <v>0</v>
      </c>
      <c r="K130" s="218" t="s">
        <v>127</v>
      </c>
      <c r="L130" s="41"/>
      <c r="M130" s="223" t="s">
        <v>1</v>
      </c>
      <c r="N130" s="224" t="s">
        <v>40</v>
      </c>
      <c r="O130" s="84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AR130" s="227" t="s">
        <v>128</v>
      </c>
      <c r="AT130" s="227" t="s">
        <v>123</v>
      </c>
      <c r="AU130" s="227" t="s">
        <v>84</v>
      </c>
      <c r="AY130" s="15" t="s">
        <v>121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5" t="s">
        <v>80</v>
      </c>
      <c r="BK130" s="228">
        <f>ROUND(I130*H130,2)</f>
        <v>0</v>
      </c>
      <c r="BL130" s="15" t="s">
        <v>128</v>
      </c>
      <c r="BM130" s="227" t="s">
        <v>148</v>
      </c>
    </row>
    <row r="131" s="12" customFormat="1">
      <c r="B131" s="229"/>
      <c r="C131" s="230"/>
      <c r="D131" s="231" t="s">
        <v>138</v>
      </c>
      <c r="E131" s="232" t="s">
        <v>1</v>
      </c>
      <c r="F131" s="233" t="s">
        <v>149</v>
      </c>
      <c r="G131" s="230"/>
      <c r="H131" s="234">
        <v>34.344000000000001</v>
      </c>
      <c r="I131" s="235"/>
      <c r="J131" s="230"/>
      <c r="K131" s="230"/>
      <c r="L131" s="236"/>
      <c r="M131" s="237"/>
      <c r="N131" s="238"/>
      <c r="O131" s="238"/>
      <c r="P131" s="238"/>
      <c r="Q131" s="238"/>
      <c r="R131" s="238"/>
      <c r="S131" s="238"/>
      <c r="T131" s="239"/>
      <c r="AT131" s="240" t="s">
        <v>138</v>
      </c>
      <c r="AU131" s="240" t="s">
        <v>84</v>
      </c>
      <c r="AV131" s="12" t="s">
        <v>84</v>
      </c>
      <c r="AW131" s="12" t="s">
        <v>32</v>
      </c>
      <c r="AX131" s="12" t="s">
        <v>80</v>
      </c>
      <c r="AY131" s="240" t="s">
        <v>121</v>
      </c>
    </row>
    <row r="132" s="1" customFormat="1" ht="60" customHeight="1">
      <c r="B132" s="36"/>
      <c r="C132" s="216" t="s">
        <v>150</v>
      </c>
      <c r="D132" s="216" t="s">
        <v>123</v>
      </c>
      <c r="E132" s="217" t="s">
        <v>151</v>
      </c>
      <c r="F132" s="218" t="s">
        <v>152</v>
      </c>
      <c r="G132" s="219" t="s">
        <v>136</v>
      </c>
      <c r="H132" s="220">
        <v>240.40799999999999</v>
      </c>
      <c r="I132" s="221"/>
      <c r="J132" s="222">
        <f>ROUND(I132*H132,2)</f>
        <v>0</v>
      </c>
      <c r="K132" s="218" t="s">
        <v>127</v>
      </c>
      <c r="L132" s="41"/>
      <c r="M132" s="223" t="s">
        <v>1</v>
      </c>
      <c r="N132" s="224" t="s">
        <v>40</v>
      </c>
      <c r="O132" s="84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AR132" s="227" t="s">
        <v>128</v>
      </c>
      <c r="AT132" s="227" t="s">
        <v>123</v>
      </c>
      <c r="AU132" s="227" t="s">
        <v>84</v>
      </c>
      <c r="AY132" s="15" t="s">
        <v>121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5" t="s">
        <v>80</v>
      </c>
      <c r="BK132" s="228">
        <f>ROUND(I132*H132,2)</f>
        <v>0</v>
      </c>
      <c r="BL132" s="15" t="s">
        <v>128</v>
      </c>
      <c r="BM132" s="227" t="s">
        <v>153</v>
      </c>
    </row>
    <row r="133" s="12" customFormat="1">
      <c r="B133" s="229"/>
      <c r="C133" s="230"/>
      <c r="D133" s="231" t="s">
        <v>138</v>
      </c>
      <c r="E133" s="232" t="s">
        <v>1</v>
      </c>
      <c r="F133" s="233" t="s">
        <v>154</v>
      </c>
      <c r="G133" s="230"/>
      <c r="H133" s="234">
        <v>240.40799999999999</v>
      </c>
      <c r="I133" s="235"/>
      <c r="J133" s="230"/>
      <c r="K133" s="230"/>
      <c r="L133" s="236"/>
      <c r="M133" s="237"/>
      <c r="N133" s="238"/>
      <c r="O133" s="238"/>
      <c r="P133" s="238"/>
      <c r="Q133" s="238"/>
      <c r="R133" s="238"/>
      <c r="S133" s="238"/>
      <c r="T133" s="239"/>
      <c r="AT133" s="240" t="s">
        <v>138</v>
      </c>
      <c r="AU133" s="240" t="s">
        <v>84</v>
      </c>
      <c r="AV133" s="12" t="s">
        <v>84</v>
      </c>
      <c r="AW133" s="12" t="s">
        <v>32</v>
      </c>
      <c r="AX133" s="12" t="s">
        <v>80</v>
      </c>
      <c r="AY133" s="240" t="s">
        <v>121</v>
      </c>
    </row>
    <row r="134" s="1" customFormat="1" ht="36" customHeight="1">
      <c r="B134" s="36"/>
      <c r="C134" s="216" t="s">
        <v>155</v>
      </c>
      <c r="D134" s="216" t="s">
        <v>123</v>
      </c>
      <c r="E134" s="217" t="s">
        <v>156</v>
      </c>
      <c r="F134" s="218" t="s">
        <v>157</v>
      </c>
      <c r="G134" s="219" t="s">
        <v>136</v>
      </c>
      <c r="H134" s="220">
        <v>51.600000000000001</v>
      </c>
      <c r="I134" s="221"/>
      <c r="J134" s="222">
        <f>ROUND(I134*H134,2)</f>
        <v>0</v>
      </c>
      <c r="K134" s="218" t="s">
        <v>127</v>
      </c>
      <c r="L134" s="41"/>
      <c r="M134" s="223" t="s">
        <v>1</v>
      </c>
      <c r="N134" s="224" t="s">
        <v>40</v>
      </c>
      <c r="O134" s="84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AR134" s="227" t="s">
        <v>128</v>
      </c>
      <c r="AT134" s="227" t="s">
        <v>123</v>
      </c>
      <c r="AU134" s="227" t="s">
        <v>84</v>
      </c>
      <c r="AY134" s="15" t="s">
        <v>121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5" t="s">
        <v>80</v>
      </c>
      <c r="BK134" s="228">
        <f>ROUND(I134*H134,2)</f>
        <v>0</v>
      </c>
      <c r="BL134" s="15" t="s">
        <v>128</v>
      </c>
      <c r="BM134" s="227" t="s">
        <v>158</v>
      </c>
    </row>
    <row r="135" s="12" customFormat="1">
      <c r="B135" s="229"/>
      <c r="C135" s="230"/>
      <c r="D135" s="231" t="s">
        <v>138</v>
      </c>
      <c r="E135" s="232" t="s">
        <v>88</v>
      </c>
      <c r="F135" s="233" t="s">
        <v>159</v>
      </c>
      <c r="G135" s="230"/>
      <c r="H135" s="234">
        <v>51.600000000000001</v>
      </c>
      <c r="I135" s="235"/>
      <c r="J135" s="230"/>
      <c r="K135" s="230"/>
      <c r="L135" s="236"/>
      <c r="M135" s="237"/>
      <c r="N135" s="238"/>
      <c r="O135" s="238"/>
      <c r="P135" s="238"/>
      <c r="Q135" s="238"/>
      <c r="R135" s="238"/>
      <c r="S135" s="238"/>
      <c r="T135" s="239"/>
      <c r="AT135" s="240" t="s">
        <v>138</v>
      </c>
      <c r="AU135" s="240" t="s">
        <v>84</v>
      </c>
      <c r="AV135" s="12" t="s">
        <v>84</v>
      </c>
      <c r="AW135" s="12" t="s">
        <v>32</v>
      </c>
      <c r="AX135" s="12" t="s">
        <v>75</v>
      </c>
      <c r="AY135" s="240" t="s">
        <v>121</v>
      </c>
    </row>
    <row r="136" s="13" customFormat="1">
      <c r="B136" s="241"/>
      <c r="C136" s="242"/>
      <c r="D136" s="231" t="s">
        <v>138</v>
      </c>
      <c r="E136" s="243" t="s">
        <v>1</v>
      </c>
      <c r="F136" s="244" t="s">
        <v>140</v>
      </c>
      <c r="G136" s="242"/>
      <c r="H136" s="245">
        <v>51.600000000000001</v>
      </c>
      <c r="I136" s="246"/>
      <c r="J136" s="242"/>
      <c r="K136" s="242"/>
      <c r="L136" s="247"/>
      <c r="M136" s="248"/>
      <c r="N136" s="249"/>
      <c r="O136" s="249"/>
      <c r="P136" s="249"/>
      <c r="Q136" s="249"/>
      <c r="R136" s="249"/>
      <c r="S136" s="249"/>
      <c r="T136" s="250"/>
      <c r="AT136" s="251" t="s">
        <v>138</v>
      </c>
      <c r="AU136" s="251" t="s">
        <v>84</v>
      </c>
      <c r="AV136" s="13" t="s">
        <v>133</v>
      </c>
      <c r="AW136" s="13" t="s">
        <v>32</v>
      </c>
      <c r="AX136" s="13" t="s">
        <v>80</v>
      </c>
      <c r="AY136" s="251" t="s">
        <v>121</v>
      </c>
    </row>
    <row r="137" s="1" customFormat="1" ht="60" customHeight="1">
      <c r="B137" s="36"/>
      <c r="C137" s="216" t="s">
        <v>160</v>
      </c>
      <c r="D137" s="216" t="s">
        <v>123</v>
      </c>
      <c r="E137" s="217" t="s">
        <v>161</v>
      </c>
      <c r="F137" s="218" t="s">
        <v>162</v>
      </c>
      <c r="G137" s="219" t="s">
        <v>136</v>
      </c>
      <c r="H137" s="220">
        <v>25.800000000000001</v>
      </c>
      <c r="I137" s="221"/>
      <c r="J137" s="222">
        <f>ROUND(I137*H137,2)</f>
        <v>0</v>
      </c>
      <c r="K137" s="218" t="s">
        <v>127</v>
      </c>
      <c r="L137" s="41"/>
      <c r="M137" s="223" t="s">
        <v>1</v>
      </c>
      <c r="N137" s="224" t="s">
        <v>40</v>
      </c>
      <c r="O137" s="84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AR137" s="227" t="s">
        <v>128</v>
      </c>
      <c r="AT137" s="227" t="s">
        <v>123</v>
      </c>
      <c r="AU137" s="227" t="s">
        <v>84</v>
      </c>
      <c r="AY137" s="15" t="s">
        <v>121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5" t="s">
        <v>80</v>
      </c>
      <c r="BK137" s="228">
        <f>ROUND(I137*H137,2)</f>
        <v>0</v>
      </c>
      <c r="BL137" s="15" t="s">
        <v>128</v>
      </c>
      <c r="BM137" s="227" t="s">
        <v>163</v>
      </c>
    </row>
    <row r="138" s="12" customFormat="1">
      <c r="B138" s="229"/>
      <c r="C138" s="230"/>
      <c r="D138" s="231" t="s">
        <v>138</v>
      </c>
      <c r="E138" s="232" t="s">
        <v>1</v>
      </c>
      <c r="F138" s="233" t="s">
        <v>164</v>
      </c>
      <c r="G138" s="230"/>
      <c r="H138" s="234">
        <v>25.800000000000001</v>
      </c>
      <c r="I138" s="235"/>
      <c r="J138" s="230"/>
      <c r="K138" s="230"/>
      <c r="L138" s="236"/>
      <c r="M138" s="237"/>
      <c r="N138" s="238"/>
      <c r="O138" s="238"/>
      <c r="P138" s="238"/>
      <c r="Q138" s="238"/>
      <c r="R138" s="238"/>
      <c r="S138" s="238"/>
      <c r="T138" s="239"/>
      <c r="AT138" s="240" t="s">
        <v>138</v>
      </c>
      <c r="AU138" s="240" t="s">
        <v>84</v>
      </c>
      <c r="AV138" s="12" t="s">
        <v>84</v>
      </c>
      <c r="AW138" s="12" t="s">
        <v>32</v>
      </c>
      <c r="AX138" s="12" t="s">
        <v>75</v>
      </c>
      <c r="AY138" s="240" t="s">
        <v>121</v>
      </c>
    </row>
    <row r="139" s="13" customFormat="1">
      <c r="B139" s="241"/>
      <c r="C139" s="242"/>
      <c r="D139" s="231" t="s">
        <v>138</v>
      </c>
      <c r="E139" s="243" t="s">
        <v>90</v>
      </c>
      <c r="F139" s="244" t="s">
        <v>140</v>
      </c>
      <c r="G139" s="242"/>
      <c r="H139" s="245">
        <v>25.800000000000001</v>
      </c>
      <c r="I139" s="246"/>
      <c r="J139" s="242"/>
      <c r="K139" s="242"/>
      <c r="L139" s="247"/>
      <c r="M139" s="248"/>
      <c r="N139" s="249"/>
      <c r="O139" s="249"/>
      <c r="P139" s="249"/>
      <c r="Q139" s="249"/>
      <c r="R139" s="249"/>
      <c r="S139" s="249"/>
      <c r="T139" s="250"/>
      <c r="AT139" s="251" t="s">
        <v>138</v>
      </c>
      <c r="AU139" s="251" t="s">
        <v>84</v>
      </c>
      <c r="AV139" s="13" t="s">
        <v>133</v>
      </c>
      <c r="AW139" s="13" t="s">
        <v>32</v>
      </c>
      <c r="AX139" s="13" t="s">
        <v>80</v>
      </c>
      <c r="AY139" s="251" t="s">
        <v>121</v>
      </c>
    </row>
    <row r="140" s="1" customFormat="1" ht="16.5" customHeight="1">
      <c r="B140" s="36"/>
      <c r="C140" s="252" t="s">
        <v>165</v>
      </c>
      <c r="D140" s="252" t="s">
        <v>166</v>
      </c>
      <c r="E140" s="253" t="s">
        <v>167</v>
      </c>
      <c r="F140" s="254" t="s">
        <v>168</v>
      </c>
      <c r="G140" s="255" t="s">
        <v>169</v>
      </c>
      <c r="H140" s="256">
        <v>36.119999999999997</v>
      </c>
      <c r="I140" s="257"/>
      <c r="J140" s="258">
        <f>ROUND(I140*H140,2)</f>
        <v>0</v>
      </c>
      <c r="K140" s="254" t="s">
        <v>127</v>
      </c>
      <c r="L140" s="259"/>
      <c r="M140" s="260" t="s">
        <v>1</v>
      </c>
      <c r="N140" s="261" t="s">
        <v>40</v>
      </c>
      <c r="O140" s="84"/>
      <c r="P140" s="225">
        <f>O140*H140</f>
        <v>0</v>
      </c>
      <c r="Q140" s="225">
        <v>1</v>
      </c>
      <c r="R140" s="225">
        <f>Q140*H140</f>
        <v>36.119999999999997</v>
      </c>
      <c r="S140" s="225">
        <v>0</v>
      </c>
      <c r="T140" s="226">
        <f>S140*H140</f>
        <v>0</v>
      </c>
      <c r="AR140" s="227" t="s">
        <v>160</v>
      </c>
      <c r="AT140" s="227" t="s">
        <v>166</v>
      </c>
      <c r="AU140" s="227" t="s">
        <v>84</v>
      </c>
      <c r="AY140" s="15" t="s">
        <v>121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5" t="s">
        <v>80</v>
      </c>
      <c r="BK140" s="228">
        <f>ROUND(I140*H140,2)</f>
        <v>0</v>
      </c>
      <c r="BL140" s="15" t="s">
        <v>128</v>
      </c>
      <c r="BM140" s="227" t="s">
        <v>170</v>
      </c>
    </row>
    <row r="141" s="12" customFormat="1">
      <c r="B141" s="229"/>
      <c r="C141" s="230"/>
      <c r="D141" s="231" t="s">
        <v>138</v>
      </c>
      <c r="E141" s="232" t="s">
        <v>1</v>
      </c>
      <c r="F141" s="233" t="s">
        <v>171</v>
      </c>
      <c r="G141" s="230"/>
      <c r="H141" s="234">
        <v>36.119999999999997</v>
      </c>
      <c r="I141" s="235"/>
      <c r="J141" s="230"/>
      <c r="K141" s="230"/>
      <c r="L141" s="236"/>
      <c r="M141" s="237"/>
      <c r="N141" s="238"/>
      <c r="O141" s="238"/>
      <c r="P141" s="238"/>
      <c r="Q141" s="238"/>
      <c r="R141" s="238"/>
      <c r="S141" s="238"/>
      <c r="T141" s="239"/>
      <c r="AT141" s="240" t="s">
        <v>138</v>
      </c>
      <c r="AU141" s="240" t="s">
        <v>84</v>
      </c>
      <c r="AV141" s="12" t="s">
        <v>84</v>
      </c>
      <c r="AW141" s="12" t="s">
        <v>32</v>
      </c>
      <c r="AX141" s="12" t="s">
        <v>80</v>
      </c>
      <c r="AY141" s="240" t="s">
        <v>121</v>
      </c>
    </row>
    <row r="142" s="1" customFormat="1" ht="16.5" customHeight="1">
      <c r="B142" s="36"/>
      <c r="C142" s="216" t="s">
        <v>172</v>
      </c>
      <c r="D142" s="216" t="s">
        <v>123</v>
      </c>
      <c r="E142" s="217" t="s">
        <v>173</v>
      </c>
      <c r="F142" s="218" t="s">
        <v>174</v>
      </c>
      <c r="G142" s="219" t="s">
        <v>126</v>
      </c>
      <c r="H142" s="220">
        <v>9</v>
      </c>
      <c r="I142" s="221"/>
      <c r="J142" s="222">
        <f>ROUND(I142*H142,2)</f>
        <v>0</v>
      </c>
      <c r="K142" s="218" t="s">
        <v>1</v>
      </c>
      <c r="L142" s="41"/>
      <c r="M142" s="223" t="s">
        <v>1</v>
      </c>
      <c r="N142" s="224" t="s">
        <v>40</v>
      </c>
      <c r="O142" s="84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AR142" s="227" t="s">
        <v>128</v>
      </c>
      <c r="AT142" s="227" t="s">
        <v>123</v>
      </c>
      <c r="AU142" s="227" t="s">
        <v>84</v>
      </c>
      <c r="AY142" s="15" t="s">
        <v>121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5" t="s">
        <v>80</v>
      </c>
      <c r="BK142" s="228">
        <f>ROUND(I142*H142,2)</f>
        <v>0</v>
      </c>
      <c r="BL142" s="15" t="s">
        <v>128</v>
      </c>
      <c r="BM142" s="227" t="s">
        <v>175</v>
      </c>
    </row>
    <row r="143" s="11" customFormat="1" ht="22.8" customHeight="1">
      <c r="B143" s="200"/>
      <c r="C143" s="201"/>
      <c r="D143" s="202" t="s">
        <v>74</v>
      </c>
      <c r="E143" s="214" t="s">
        <v>84</v>
      </c>
      <c r="F143" s="214" t="s">
        <v>176</v>
      </c>
      <c r="G143" s="201"/>
      <c r="H143" s="201"/>
      <c r="I143" s="204"/>
      <c r="J143" s="215">
        <f>BK143</f>
        <v>0</v>
      </c>
      <c r="K143" s="201"/>
      <c r="L143" s="206"/>
      <c r="M143" s="207"/>
      <c r="N143" s="208"/>
      <c r="O143" s="208"/>
      <c r="P143" s="209">
        <f>P144</f>
        <v>0</v>
      </c>
      <c r="Q143" s="208"/>
      <c r="R143" s="209">
        <f>R144</f>
        <v>19.278168959999999</v>
      </c>
      <c r="S143" s="208"/>
      <c r="T143" s="210">
        <f>T144</f>
        <v>0</v>
      </c>
      <c r="AR143" s="211" t="s">
        <v>80</v>
      </c>
      <c r="AT143" s="212" t="s">
        <v>74</v>
      </c>
      <c r="AU143" s="212" t="s">
        <v>80</v>
      </c>
      <c r="AY143" s="211" t="s">
        <v>121</v>
      </c>
      <c r="BK143" s="213">
        <f>BK144</f>
        <v>0</v>
      </c>
    </row>
    <row r="144" s="1" customFormat="1" ht="24" customHeight="1">
      <c r="B144" s="36"/>
      <c r="C144" s="216" t="s">
        <v>177</v>
      </c>
      <c r="D144" s="216" t="s">
        <v>123</v>
      </c>
      <c r="E144" s="217" t="s">
        <v>178</v>
      </c>
      <c r="F144" s="218" t="s">
        <v>179</v>
      </c>
      <c r="G144" s="219" t="s">
        <v>136</v>
      </c>
      <c r="H144" s="220">
        <v>8.5440000000000005</v>
      </c>
      <c r="I144" s="221"/>
      <c r="J144" s="222">
        <f>ROUND(I144*H144,2)</f>
        <v>0</v>
      </c>
      <c r="K144" s="218" t="s">
        <v>127</v>
      </c>
      <c r="L144" s="41"/>
      <c r="M144" s="223" t="s">
        <v>1</v>
      </c>
      <c r="N144" s="224" t="s">
        <v>40</v>
      </c>
      <c r="O144" s="84"/>
      <c r="P144" s="225">
        <f>O144*H144</f>
        <v>0</v>
      </c>
      <c r="Q144" s="225">
        <v>2.2563399999999998</v>
      </c>
      <c r="R144" s="225">
        <f>Q144*H144</f>
        <v>19.278168959999999</v>
      </c>
      <c r="S144" s="225">
        <v>0</v>
      </c>
      <c r="T144" s="226">
        <f>S144*H144</f>
        <v>0</v>
      </c>
      <c r="AR144" s="227" t="s">
        <v>128</v>
      </c>
      <c r="AT144" s="227" t="s">
        <v>123</v>
      </c>
      <c r="AU144" s="227" t="s">
        <v>84</v>
      </c>
      <c r="AY144" s="15" t="s">
        <v>121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5" t="s">
        <v>80</v>
      </c>
      <c r="BK144" s="228">
        <f>ROUND(I144*H144,2)</f>
        <v>0</v>
      </c>
      <c r="BL144" s="15" t="s">
        <v>128</v>
      </c>
      <c r="BM144" s="227" t="s">
        <v>180</v>
      </c>
    </row>
    <row r="145" s="11" customFormat="1" ht="22.8" customHeight="1">
      <c r="B145" s="200"/>
      <c r="C145" s="201"/>
      <c r="D145" s="202" t="s">
        <v>74</v>
      </c>
      <c r="E145" s="214" t="s">
        <v>145</v>
      </c>
      <c r="F145" s="214" t="s">
        <v>181</v>
      </c>
      <c r="G145" s="201"/>
      <c r="H145" s="201"/>
      <c r="I145" s="204"/>
      <c r="J145" s="215">
        <f>BK145</f>
        <v>0</v>
      </c>
      <c r="K145" s="201"/>
      <c r="L145" s="206"/>
      <c r="M145" s="207"/>
      <c r="N145" s="208"/>
      <c r="O145" s="208"/>
      <c r="P145" s="209">
        <f>SUM(P146:P147)</f>
        <v>0</v>
      </c>
      <c r="Q145" s="208"/>
      <c r="R145" s="209">
        <f>SUM(R146:R147)</f>
        <v>0.89955399999999996</v>
      </c>
      <c r="S145" s="208"/>
      <c r="T145" s="210">
        <f>SUM(T146:T147)</f>
        <v>0</v>
      </c>
      <c r="AR145" s="211" t="s">
        <v>80</v>
      </c>
      <c r="AT145" s="212" t="s">
        <v>74</v>
      </c>
      <c r="AU145" s="212" t="s">
        <v>80</v>
      </c>
      <c r="AY145" s="211" t="s">
        <v>121</v>
      </c>
      <c r="BK145" s="213">
        <f>SUM(BK146:BK147)</f>
        <v>0</v>
      </c>
    </row>
    <row r="146" s="1" customFormat="1" ht="72" customHeight="1">
      <c r="B146" s="36"/>
      <c r="C146" s="216" t="s">
        <v>182</v>
      </c>
      <c r="D146" s="216" t="s">
        <v>123</v>
      </c>
      <c r="E146" s="217" t="s">
        <v>183</v>
      </c>
      <c r="F146" s="218" t="s">
        <v>184</v>
      </c>
      <c r="G146" s="219" t="s">
        <v>126</v>
      </c>
      <c r="H146" s="220">
        <v>2.2000000000000002</v>
      </c>
      <c r="I146" s="221"/>
      <c r="J146" s="222">
        <f>ROUND(I146*H146,2)</f>
        <v>0</v>
      </c>
      <c r="K146" s="218" t="s">
        <v>127</v>
      </c>
      <c r="L146" s="41"/>
      <c r="M146" s="223" t="s">
        <v>1</v>
      </c>
      <c r="N146" s="224" t="s">
        <v>40</v>
      </c>
      <c r="O146" s="84"/>
      <c r="P146" s="225">
        <f>O146*H146</f>
        <v>0</v>
      </c>
      <c r="Q146" s="225">
        <v>0.084250000000000005</v>
      </c>
      <c r="R146" s="225">
        <f>Q146*H146</f>
        <v>0.18535000000000002</v>
      </c>
      <c r="S146" s="225">
        <v>0</v>
      </c>
      <c r="T146" s="226">
        <f>S146*H146</f>
        <v>0</v>
      </c>
      <c r="AR146" s="227" t="s">
        <v>128</v>
      </c>
      <c r="AT146" s="227" t="s">
        <v>123</v>
      </c>
      <c r="AU146" s="227" t="s">
        <v>84</v>
      </c>
      <c r="AY146" s="15" t="s">
        <v>121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5" t="s">
        <v>80</v>
      </c>
      <c r="BK146" s="228">
        <f>ROUND(I146*H146,2)</f>
        <v>0</v>
      </c>
      <c r="BL146" s="15" t="s">
        <v>128</v>
      </c>
      <c r="BM146" s="227" t="s">
        <v>185</v>
      </c>
    </row>
    <row r="147" s="1" customFormat="1" ht="72" customHeight="1">
      <c r="B147" s="36"/>
      <c r="C147" s="216" t="s">
        <v>186</v>
      </c>
      <c r="D147" s="216" t="s">
        <v>123</v>
      </c>
      <c r="E147" s="217" t="s">
        <v>187</v>
      </c>
      <c r="F147" s="218" t="s">
        <v>188</v>
      </c>
      <c r="G147" s="219" t="s">
        <v>126</v>
      </c>
      <c r="H147" s="220">
        <v>6.7999999999999998</v>
      </c>
      <c r="I147" s="221"/>
      <c r="J147" s="222">
        <f>ROUND(I147*H147,2)</f>
        <v>0</v>
      </c>
      <c r="K147" s="218" t="s">
        <v>127</v>
      </c>
      <c r="L147" s="41"/>
      <c r="M147" s="223" t="s">
        <v>1</v>
      </c>
      <c r="N147" s="224" t="s">
        <v>40</v>
      </c>
      <c r="O147" s="84"/>
      <c r="P147" s="225">
        <f>O147*H147</f>
        <v>0</v>
      </c>
      <c r="Q147" s="225">
        <v>0.10503</v>
      </c>
      <c r="R147" s="225">
        <f>Q147*H147</f>
        <v>0.71420399999999995</v>
      </c>
      <c r="S147" s="225">
        <v>0</v>
      </c>
      <c r="T147" s="226">
        <f>S147*H147</f>
        <v>0</v>
      </c>
      <c r="AR147" s="227" t="s">
        <v>128</v>
      </c>
      <c r="AT147" s="227" t="s">
        <v>123</v>
      </c>
      <c r="AU147" s="227" t="s">
        <v>84</v>
      </c>
      <c r="AY147" s="15" t="s">
        <v>121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5" t="s">
        <v>80</v>
      </c>
      <c r="BK147" s="228">
        <f>ROUND(I147*H147,2)</f>
        <v>0</v>
      </c>
      <c r="BL147" s="15" t="s">
        <v>128</v>
      </c>
      <c r="BM147" s="227" t="s">
        <v>189</v>
      </c>
    </row>
    <row r="148" s="11" customFormat="1" ht="22.8" customHeight="1">
      <c r="B148" s="200"/>
      <c r="C148" s="201"/>
      <c r="D148" s="202" t="s">
        <v>74</v>
      </c>
      <c r="E148" s="214" t="s">
        <v>190</v>
      </c>
      <c r="F148" s="214" t="s">
        <v>191</v>
      </c>
      <c r="G148" s="201"/>
      <c r="H148" s="201"/>
      <c r="I148" s="204"/>
      <c r="J148" s="215">
        <f>BK148</f>
        <v>0</v>
      </c>
      <c r="K148" s="201"/>
      <c r="L148" s="206"/>
      <c r="M148" s="207"/>
      <c r="N148" s="208"/>
      <c r="O148" s="208"/>
      <c r="P148" s="209">
        <f>P149</f>
        <v>0</v>
      </c>
      <c r="Q148" s="208"/>
      <c r="R148" s="209">
        <f>R149</f>
        <v>0</v>
      </c>
      <c r="S148" s="208"/>
      <c r="T148" s="210">
        <f>T149</f>
        <v>0</v>
      </c>
      <c r="AR148" s="211" t="s">
        <v>80</v>
      </c>
      <c r="AT148" s="212" t="s">
        <v>74</v>
      </c>
      <c r="AU148" s="212" t="s">
        <v>80</v>
      </c>
      <c r="AY148" s="211" t="s">
        <v>121</v>
      </c>
      <c r="BK148" s="213">
        <f>BK149</f>
        <v>0</v>
      </c>
    </row>
    <row r="149" s="1" customFormat="1" ht="24" customHeight="1">
      <c r="B149" s="36"/>
      <c r="C149" s="216" t="s">
        <v>192</v>
      </c>
      <c r="D149" s="216" t="s">
        <v>123</v>
      </c>
      <c r="E149" s="217" t="s">
        <v>193</v>
      </c>
      <c r="F149" s="218" t="s">
        <v>194</v>
      </c>
      <c r="G149" s="219" t="s">
        <v>169</v>
      </c>
      <c r="H149" s="220">
        <v>56.298000000000002</v>
      </c>
      <c r="I149" s="221"/>
      <c r="J149" s="222">
        <f>ROUND(I149*H149,2)</f>
        <v>0</v>
      </c>
      <c r="K149" s="218" t="s">
        <v>127</v>
      </c>
      <c r="L149" s="41"/>
      <c r="M149" s="223" t="s">
        <v>1</v>
      </c>
      <c r="N149" s="224" t="s">
        <v>40</v>
      </c>
      <c r="O149" s="84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AR149" s="227" t="s">
        <v>128</v>
      </c>
      <c r="AT149" s="227" t="s">
        <v>123</v>
      </c>
      <c r="AU149" s="227" t="s">
        <v>84</v>
      </c>
      <c r="AY149" s="15" t="s">
        <v>121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5" t="s">
        <v>80</v>
      </c>
      <c r="BK149" s="228">
        <f>ROUND(I149*H149,2)</f>
        <v>0</v>
      </c>
      <c r="BL149" s="15" t="s">
        <v>128</v>
      </c>
      <c r="BM149" s="227" t="s">
        <v>195</v>
      </c>
    </row>
    <row r="150" s="11" customFormat="1" ht="25.92" customHeight="1">
      <c r="B150" s="200"/>
      <c r="C150" s="201"/>
      <c r="D150" s="202" t="s">
        <v>74</v>
      </c>
      <c r="E150" s="203" t="s">
        <v>166</v>
      </c>
      <c r="F150" s="203" t="s">
        <v>196</v>
      </c>
      <c r="G150" s="201"/>
      <c r="H150" s="201"/>
      <c r="I150" s="204"/>
      <c r="J150" s="205">
        <f>BK150</f>
        <v>0</v>
      </c>
      <c r="K150" s="201"/>
      <c r="L150" s="206"/>
      <c r="M150" s="207"/>
      <c r="N150" s="208"/>
      <c r="O150" s="208"/>
      <c r="P150" s="209">
        <f>P151</f>
        <v>0</v>
      </c>
      <c r="Q150" s="208"/>
      <c r="R150" s="209">
        <f>R151</f>
        <v>0.89206199999999991</v>
      </c>
      <c r="S150" s="208"/>
      <c r="T150" s="210">
        <f>T151</f>
        <v>0</v>
      </c>
      <c r="AR150" s="211" t="s">
        <v>133</v>
      </c>
      <c r="AT150" s="212" t="s">
        <v>74</v>
      </c>
      <c r="AU150" s="212" t="s">
        <v>75</v>
      </c>
      <c r="AY150" s="211" t="s">
        <v>121</v>
      </c>
      <c r="BK150" s="213">
        <f>BK151</f>
        <v>0</v>
      </c>
    </row>
    <row r="151" s="11" customFormat="1" ht="22.8" customHeight="1">
      <c r="B151" s="200"/>
      <c r="C151" s="201"/>
      <c r="D151" s="202" t="s">
        <v>74</v>
      </c>
      <c r="E151" s="214" t="s">
        <v>197</v>
      </c>
      <c r="F151" s="214" t="s">
        <v>198</v>
      </c>
      <c r="G151" s="201"/>
      <c r="H151" s="201"/>
      <c r="I151" s="204"/>
      <c r="J151" s="215">
        <f>BK151</f>
        <v>0</v>
      </c>
      <c r="K151" s="201"/>
      <c r="L151" s="206"/>
      <c r="M151" s="207"/>
      <c r="N151" s="208"/>
      <c r="O151" s="208"/>
      <c r="P151" s="209">
        <f>SUM(P152:P179)</f>
        <v>0</v>
      </c>
      <c r="Q151" s="208"/>
      <c r="R151" s="209">
        <f>SUM(R152:R179)</f>
        <v>0.89206199999999991</v>
      </c>
      <c r="S151" s="208"/>
      <c r="T151" s="210">
        <f>SUM(T152:T179)</f>
        <v>0</v>
      </c>
      <c r="AR151" s="211" t="s">
        <v>133</v>
      </c>
      <c r="AT151" s="212" t="s">
        <v>74</v>
      </c>
      <c r="AU151" s="212" t="s">
        <v>80</v>
      </c>
      <c r="AY151" s="211" t="s">
        <v>121</v>
      </c>
      <c r="BK151" s="213">
        <f>SUM(BK152:BK179)</f>
        <v>0</v>
      </c>
    </row>
    <row r="152" s="1" customFormat="1" ht="24" customHeight="1">
      <c r="B152" s="36"/>
      <c r="C152" s="216" t="s">
        <v>8</v>
      </c>
      <c r="D152" s="216" t="s">
        <v>123</v>
      </c>
      <c r="E152" s="217" t="s">
        <v>199</v>
      </c>
      <c r="F152" s="218" t="s">
        <v>200</v>
      </c>
      <c r="G152" s="219" t="s">
        <v>201</v>
      </c>
      <c r="H152" s="220">
        <v>6</v>
      </c>
      <c r="I152" s="221"/>
      <c r="J152" s="222">
        <f>ROUND(I152*H152,2)</f>
        <v>0</v>
      </c>
      <c r="K152" s="218" t="s">
        <v>127</v>
      </c>
      <c r="L152" s="41"/>
      <c r="M152" s="223" t="s">
        <v>1</v>
      </c>
      <c r="N152" s="224" t="s">
        <v>40</v>
      </c>
      <c r="O152" s="84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AR152" s="227" t="s">
        <v>202</v>
      </c>
      <c r="AT152" s="227" t="s">
        <v>123</v>
      </c>
      <c r="AU152" s="227" t="s">
        <v>84</v>
      </c>
      <c r="AY152" s="15" t="s">
        <v>121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5" t="s">
        <v>80</v>
      </c>
      <c r="BK152" s="228">
        <f>ROUND(I152*H152,2)</f>
        <v>0</v>
      </c>
      <c r="BL152" s="15" t="s">
        <v>202</v>
      </c>
      <c r="BM152" s="227" t="s">
        <v>203</v>
      </c>
    </row>
    <row r="153" s="1" customFormat="1" ht="24" customHeight="1">
      <c r="B153" s="36"/>
      <c r="C153" s="216" t="s">
        <v>204</v>
      </c>
      <c r="D153" s="216" t="s">
        <v>123</v>
      </c>
      <c r="E153" s="217" t="s">
        <v>205</v>
      </c>
      <c r="F153" s="218" t="s">
        <v>206</v>
      </c>
      <c r="G153" s="219" t="s">
        <v>201</v>
      </c>
      <c r="H153" s="220">
        <v>6</v>
      </c>
      <c r="I153" s="221"/>
      <c r="J153" s="222">
        <f>ROUND(I153*H153,2)</f>
        <v>0</v>
      </c>
      <c r="K153" s="218" t="s">
        <v>127</v>
      </c>
      <c r="L153" s="41"/>
      <c r="M153" s="223" t="s">
        <v>1</v>
      </c>
      <c r="N153" s="224" t="s">
        <v>40</v>
      </c>
      <c r="O153" s="84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AR153" s="227" t="s">
        <v>202</v>
      </c>
      <c r="AT153" s="227" t="s">
        <v>123</v>
      </c>
      <c r="AU153" s="227" t="s">
        <v>84</v>
      </c>
      <c r="AY153" s="15" t="s">
        <v>121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5" t="s">
        <v>80</v>
      </c>
      <c r="BK153" s="228">
        <f>ROUND(I153*H153,2)</f>
        <v>0</v>
      </c>
      <c r="BL153" s="15" t="s">
        <v>202</v>
      </c>
      <c r="BM153" s="227" t="s">
        <v>207</v>
      </c>
    </row>
    <row r="154" s="1" customFormat="1" ht="48" customHeight="1">
      <c r="B154" s="36"/>
      <c r="C154" s="216" t="s">
        <v>7</v>
      </c>
      <c r="D154" s="216" t="s">
        <v>123</v>
      </c>
      <c r="E154" s="217" t="s">
        <v>208</v>
      </c>
      <c r="F154" s="218" t="s">
        <v>209</v>
      </c>
      <c r="G154" s="219" t="s">
        <v>210</v>
      </c>
      <c r="H154" s="220">
        <v>348</v>
      </c>
      <c r="I154" s="221"/>
      <c r="J154" s="222">
        <f>ROUND(I154*H154,2)</f>
        <v>0</v>
      </c>
      <c r="K154" s="218" t="s">
        <v>127</v>
      </c>
      <c r="L154" s="41"/>
      <c r="M154" s="223" t="s">
        <v>1</v>
      </c>
      <c r="N154" s="224" t="s">
        <v>40</v>
      </c>
      <c r="O154" s="84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AR154" s="227" t="s">
        <v>202</v>
      </c>
      <c r="AT154" s="227" t="s">
        <v>123</v>
      </c>
      <c r="AU154" s="227" t="s">
        <v>84</v>
      </c>
      <c r="AY154" s="15" t="s">
        <v>121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5" t="s">
        <v>80</v>
      </c>
      <c r="BK154" s="228">
        <f>ROUND(I154*H154,2)</f>
        <v>0</v>
      </c>
      <c r="BL154" s="15" t="s">
        <v>202</v>
      </c>
      <c r="BM154" s="227" t="s">
        <v>211</v>
      </c>
    </row>
    <row r="155" s="1" customFormat="1" ht="16.5" customHeight="1">
      <c r="B155" s="36"/>
      <c r="C155" s="252" t="s">
        <v>212</v>
      </c>
      <c r="D155" s="252" t="s">
        <v>166</v>
      </c>
      <c r="E155" s="253" t="s">
        <v>213</v>
      </c>
      <c r="F155" s="254" t="s">
        <v>214</v>
      </c>
      <c r="G155" s="255" t="s">
        <v>215</v>
      </c>
      <c r="H155" s="256">
        <v>344.20699999999999</v>
      </c>
      <c r="I155" s="257"/>
      <c r="J155" s="258">
        <f>ROUND(I155*H155,2)</f>
        <v>0</v>
      </c>
      <c r="K155" s="254" t="s">
        <v>127</v>
      </c>
      <c r="L155" s="259"/>
      <c r="M155" s="260" t="s">
        <v>1</v>
      </c>
      <c r="N155" s="261" t="s">
        <v>40</v>
      </c>
      <c r="O155" s="84"/>
      <c r="P155" s="225">
        <f>O155*H155</f>
        <v>0</v>
      </c>
      <c r="Q155" s="225">
        <v>0.001</v>
      </c>
      <c r="R155" s="225">
        <f>Q155*H155</f>
        <v>0.34420699999999999</v>
      </c>
      <c r="S155" s="225">
        <v>0</v>
      </c>
      <c r="T155" s="226">
        <f>S155*H155</f>
        <v>0</v>
      </c>
      <c r="AR155" s="227" t="s">
        <v>216</v>
      </c>
      <c r="AT155" s="227" t="s">
        <v>166</v>
      </c>
      <c r="AU155" s="227" t="s">
        <v>84</v>
      </c>
      <c r="AY155" s="15" t="s">
        <v>121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5" t="s">
        <v>80</v>
      </c>
      <c r="BK155" s="228">
        <f>ROUND(I155*H155,2)</f>
        <v>0</v>
      </c>
      <c r="BL155" s="15" t="s">
        <v>216</v>
      </c>
      <c r="BM155" s="227" t="s">
        <v>217</v>
      </c>
    </row>
    <row r="156" s="12" customFormat="1">
      <c r="B156" s="229"/>
      <c r="C156" s="230"/>
      <c r="D156" s="231" t="s">
        <v>138</v>
      </c>
      <c r="E156" s="232" t="s">
        <v>1</v>
      </c>
      <c r="F156" s="233" t="s">
        <v>218</v>
      </c>
      <c r="G156" s="230"/>
      <c r="H156" s="234">
        <v>344.20699999999999</v>
      </c>
      <c r="I156" s="235"/>
      <c r="J156" s="230"/>
      <c r="K156" s="230"/>
      <c r="L156" s="236"/>
      <c r="M156" s="237"/>
      <c r="N156" s="238"/>
      <c r="O156" s="238"/>
      <c r="P156" s="238"/>
      <c r="Q156" s="238"/>
      <c r="R156" s="238"/>
      <c r="S156" s="238"/>
      <c r="T156" s="239"/>
      <c r="AT156" s="240" t="s">
        <v>138</v>
      </c>
      <c r="AU156" s="240" t="s">
        <v>84</v>
      </c>
      <c r="AV156" s="12" t="s">
        <v>84</v>
      </c>
      <c r="AW156" s="12" t="s">
        <v>32</v>
      </c>
      <c r="AX156" s="12" t="s">
        <v>80</v>
      </c>
      <c r="AY156" s="240" t="s">
        <v>121</v>
      </c>
    </row>
    <row r="157" s="1" customFormat="1" ht="16.5" customHeight="1">
      <c r="B157" s="36"/>
      <c r="C157" s="252" t="s">
        <v>219</v>
      </c>
      <c r="D157" s="252" t="s">
        <v>166</v>
      </c>
      <c r="E157" s="253" t="s">
        <v>220</v>
      </c>
      <c r="F157" s="254" t="s">
        <v>221</v>
      </c>
      <c r="G157" s="255" t="s">
        <v>215</v>
      </c>
      <c r="H157" s="256">
        <v>8.6379999999999999</v>
      </c>
      <c r="I157" s="257"/>
      <c r="J157" s="258">
        <f>ROUND(I157*H157,2)</f>
        <v>0</v>
      </c>
      <c r="K157" s="254" t="s">
        <v>127</v>
      </c>
      <c r="L157" s="259"/>
      <c r="M157" s="260" t="s">
        <v>1</v>
      </c>
      <c r="N157" s="261" t="s">
        <v>40</v>
      </c>
      <c r="O157" s="84"/>
      <c r="P157" s="225">
        <f>O157*H157</f>
        <v>0</v>
      </c>
      <c r="Q157" s="225">
        <v>0.001</v>
      </c>
      <c r="R157" s="225">
        <f>Q157*H157</f>
        <v>0.0086379999999999998</v>
      </c>
      <c r="S157" s="225">
        <v>0</v>
      </c>
      <c r="T157" s="226">
        <f>S157*H157</f>
        <v>0</v>
      </c>
      <c r="AR157" s="227" t="s">
        <v>216</v>
      </c>
      <c r="AT157" s="227" t="s">
        <v>166</v>
      </c>
      <c r="AU157" s="227" t="s">
        <v>84</v>
      </c>
      <c r="AY157" s="15" t="s">
        <v>121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5" t="s">
        <v>80</v>
      </c>
      <c r="BK157" s="228">
        <f>ROUND(I157*H157,2)</f>
        <v>0</v>
      </c>
      <c r="BL157" s="15" t="s">
        <v>216</v>
      </c>
      <c r="BM157" s="227" t="s">
        <v>222</v>
      </c>
    </row>
    <row r="158" s="12" customFormat="1">
      <c r="B158" s="229"/>
      <c r="C158" s="230"/>
      <c r="D158" s="231" t="s">
        <v>138</v>
      </c>
      <c r="E158" s="232" t="s">
        <v>1</v>
      </c>
      <c r="F158" s="233" t="s">
        <v>223</v>
      </c>
      <c r="G158" s="230"/>
      <c r="H158" s="234">
        <v>8.6379999999999999</v>
      </c>
      <c r="I158" s="235"/>
      <c r="J158" s="230"/>
      <c r="K158" s="230"/>
      <c r="L158" s="236"/>
      <c r="M158" s="237"/>
      <c r="N158" s="238"/>
      <c r="O158" s="238"/>
      <c r="P158" s="238"/>
      <c r="Q158" s="238"/>
      <c r="R158" s="238"/>
      <c r="S158" s="238"/>
      <c r="T158" s="239"/>
      <c r="AT158" s="240" t="s">
        <v>138</v>
      </c>
      <c r="AU158" s="240" t="s">
        <v>84</v>
      </c>
      <c r="AV158" s="12" t="s">
        <v>84</v>
      </c>
      <c r="AW158" s="12" t="s">
        <v>32</v>
      </c>
      <c r="AX158" s="12" t="s">
        <v>80</v>
      </c>
      <c r="AY158" s="240" t="s">
        <v>121</v>
      </c>
    </row>
    <row r="159" s="1" customFormat="1" ht="24" customHeight="1">
      <c r="B159" s="36"/>
      <c r="C159" s="252" t="s">
        <v>224</v>
      </c>
      <c r="D159" s="252" t="s">
        <v>166</v>
      </c>
      <c r="E159" s="253" t="s">
        <v>225</v>
      </c>
      <c r="F159" s="254" t="s">
        <v>226</v>
      </c>
      <c r="G159" s="255" t="s">
        <v>201</v>
      </c>
      <c r="H159" s="256">
        <v>14</v>
      </c>
      <c r="I159" s="257"/>
      <c r="J159" s="258">
        <f>ROUND(I159*H159,2)</f>
        <v>0</v>
      </c>
      <c r="K159" s="254" t="s">
        <v>127</v>
      </c>
      <c r="L159" s="259"/>
      <c r="M159" s="260" t="s">
        <v>1</v>
      </c>
      <c r="N159" s="261" t="s">
        <v>40</v>
      </c>
      <c r="O159" s="84"/>
      <c r="P159" s="225">
        <f>O159*H159</f>
        <v>0</v>
      </c>
      <c r="Q159" s="225">
        <v>0.00069999999999999999</v>
      </c>
      <c r="R159" s="225">
        <f>Q159*H159</f>
        <v>0.0097999999999999997</v>
      </c>
      <c r="S159" s="225">
        <v>0</v>
      </c>
      <c r="T159" s="226">
        <f>S159*H159</f>
        <v>0</v>
      </c>
      <c r="AR159" s="227" t="s">
        <v>216</v>
      </c>
      <c r="AT159" s="227" t="s">
        <v>166</v>
      </c>
      <c r="AU159" s="227" t="s">
        <v>84</v>
      </c>
      <c r="AY159" s="15" t="s">
        <v>121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5" t="s">
        <v>80</v>
      </c>
      <c r="BK159" s="228">
        <f>ROUND(I159*H159,2)</f>
        <v>0</v>
      </c>
      <c r="BL159" s="15" t="s">
        <v>216</v>
      </c>
      <c r="BM159" s="227" t="s">
        <v>227</v>
      </c>
    </row>
    <row r="160" s="1" customFormat="1" ht="48" customHeight="1">
      <c r="B160" s="36"/>
      <c r="C160" s="216" t="s">
        <v>228</v>
      </c>
      <c r="D160" s="216" t="s">
        <v>123</v>
      </c>
      <c r="E160" s="217" t="s">
        <v>229</v>
      </c>
      <c r="F160" s="218" t="s">
        <v>230</v>
      </c>
      <c r="G160" s="219" t="s">
        <v>210</v>
      </c>
      <c r="H160" s="220">
        <v>583</v>
      </c>
      <c r="I160" s="221"/>
      <c r="J160" s="222">
        <f>ROUND(I160*H160,2)</f>
        <v>0</v>
      </c>
      <c r="K160" s="218" t="s">
        <v>127</v>
      </c>
      <c r="L160" s="41"/>
      <c r="M160" s="223" t="s">
        <v>1</v>
      </c>
      <c r="N160" s="224" t="s">
        <v>40</v>
      </c>
      <c r="O160" s="84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AR160" s="227" t="s">
        <v>202</v>
      </c>
      <c r="AT160" s="227" t="s">
        <v>123</v>
      </c>
      <c r="AU160" s="227" t="s">
        <v>84</v>
      </c>
      <c r="AY160" s="15" t="s">
        <v>121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5" t="s">
        <v>80</v>
      </c>
      <c r="BK160" s="228">
        <f>ROUND(I160*H160,2)</f>
        <v>0</v>
      </c>
      <c r="BL160" s="15" t="s">
        <v>202</v>
      </c>
      <c r="BM160" s="227" t="s">
        <v>231</v>
      </c>
    </row>
    <row r="161" s="12" customFormat="1">
      <c r="B161" s="229"/>
      <c r="C161" s="230"/>
      <c r="D161" s="231" t="s">
        <v>138</v>
      </c>
      <c r="E161" s="232" t="s">
        <v>1</v>
      </c>
      <c r="F161" s="233" t="s">
        <v>232</v>
      </c>
      <c r="G161" s="230"/>
      <c r="H161" s="234">
        <v>195</v>
      </c>
      <c r="I161" s="235"/>
      <c r="J161" s="230"/>
      <c r="K161" s="230"/>
      <c r="L161" s="236"/>
      <c r="M161" s="237"/>
      <c r="N161" s="238"/>
      <c r="O161" s="238"/>
      <c r="P161" s="238"/>
      <c r="Q161" s="238"/>
      <c r="R161" s="238"/>
      <c r="S161" s="238"/>
      <c r="T161" s="239"/>
      <c r="AT161" s="240" t="s">
        <v>138</v>
      </c>
      <c r="AU161" s="240" t="s">
        <v>84</v>
      </c>
      <c r="AV161" s="12" t="s">
        <v>84</v>
      </c>
      <c r="AW161" s="12" t="s">
        <v>32</v>
      </c>
      <c r="AX161" s="12" t="s">
        <v>75</v>
      </c>
      <c r="AY161" s="240" t="s">
        <v>121</v>
      </c>
    </row>
    <row r="162" s="12" customFormat="1">
      <c r="B162" s="229"/>
      <c r="C162" s="230"/>
      <c r="D162" s="231" t="s">
        <v>138</v>
      </c>
      <c r="E162" s="232" t="s">
        <v>1</v>
      </c>
      <c r="F162" s="233" t="s">
        <v>233</v>
      </c>
      <c r="G162" s="230"/>
      <c r="H162" s="234">
        <v>388</v>
      </c>
      <c r="I162" s="235"/>
      <c r="J162" s="230"/>
      <c r="K162" s="230"/>
      <c r="L162" s="236"/>
      <c r="M162" s="237"/>
      <c r="N162" s="238"/>
      <c r="O162" s="238"/>
      <c r="P162" s="238"/>
      <c r="Q162" s="238"/>
      <c r="R162" s="238"/>
      <c r="S162" s="238"/>
      <c r="T162" s="239"/>
      <c r="AT162" s="240" t="s">
        <v>138</v>
      </c>
      <c r="AU162" s="240" t="s">
        <v>84</v>
      </c>
      <c r="AV162" s="12" t="s">
        <v>84</v>
      </c>
      <c r="AW162" s="12" t="s">
        <v>32</v>
      </c>
      <c r="AX162" s="12" t="s">
        <v>75</v>
      </c>
      <c r="AY162" s="240" t="s">
        <v>121</v>
      </c>
    </row>
    <row r="163" s="13" customFormat="1">
      <c r="B163" s="241"/>
      <c r="C163" s="242"/>
      <c r="D163" s="231" t="s">
        <v>138</v>
      </c>
      <c r="E163" s="243" t="s">
        <v>92</v>
      </c>
      <c r="F163" s="244" t="s">
        <v>140</v>
      </c>
      <c r="G163" s="242"/>
      <c r="H163" s="245">
        <v>583</v>
      </c>
      <c r="I163" s="246"/>
      <c r="J163" s="242"/>
      <c r="K163" s="242"/>
      <c r="L163" s="247"/>
      <c r="M163" s="248"/>
      <c r="N163" s="249"/>
      <c r="O163" s="249"/>
      <c r="P163" s="249"/>
      <c r="Q163" s="249"/>
      <c r="R163" s="249"/>
      <c r="S163" s="249"/>
      <c r="T163" s="250"/>
      <c r="AT163" s="251" t="s">
        <v>138</v>
      </c>
      <c r="AU163" s="251" t="s">
        <v>84</v>
      </c>
      <c r="AV163" s="13" t="s">
        <v>133</v>
      </c>
      <c r="AW163" s="13" t="s">
        <v>32</v>
      </c>
      <c r="AX163" s="13" t="s">
        <v>80</v>
      </c>
      <c r="AY163" s="251" t="s">
        <v>121</v>
      </c>
    </row>
    <row r="164" s="1" customFormat="1" ht="16.5" customHeight="1">
      <c r="B164" s="36"/>
      <c r="C164" s="252" t="s">
        <v>234</v>
      </c>
      <c r="D164" s="252" t="s">
        <v>166</v>
      </c>
      <c r="E164" s="253" t="s">
        <v>235</v>
      </c>
      <c r="F164" s="254" t="s">
        <v>236</v>
      </c>
      <c r="G164" s="255" t="s">
        <v>237</v>
      </c>
      <c r="H164" s="256">
        <v>0.67000000000000004</v>
      </c>
      <c r="I164" s="257"/>
      <c r="J164" s="258">
        <f>ROUND(I164*H164,2)</f>
        <v>0</v>
      </c>
      <c r="K164" s="254" t="s">
        <v>127</v>
      </c>
      <c r="L164" s="259"/>
      <c r="M164" s="260" t="s">
        <v>1</v>
      </c>
      <c r="N164" s="261" t="s">
        <v>40</v>
      </c>
      <c r="O164" s="84"/>
      <c r="P164" s="225">
        <f>O164*H164</f>
        <v>0</v>
      </c>
      <c r="Q164" s="225">
        <v>0.53000000000000003</v>
      </c>
      <c r="R164" s="225">
        <f>Q164*H164</f>
        <v>0.35510000000000003</v>
      </c>
      <c r="S164" s="225">
        <v>0</v>
      </c>
      <c r="T164" s="226">
        <f>S164*H164</f>
        <v>0</v>
      </c>
      <c r="AR164" s="227" t="s">
        <v>216</v>
      </c>
      <c r="AT164" s="227" t="s">
        <v>166</v>
      </c>
      <c r="AU164" s="227" t="s">
        <v>84</v>
      </c>
      <c r="AY164" s="15" t="s">
        <v>121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5" t="s">
        <v>80</v>
      </c>
      <c r="BK164" s="228">
        <f>ROUND(I164*H164,2)</f>
        <v>0</v>
      </c>
      <c r="BL164" s="15" t="s">
        <v>216</v>
      </c>
      <c r="BM164" s="227" t="s">
        <v>238</v>
      </c>
    </row>
    <row r="165" s="12" customFormat="1">
      <c r="B165" s="229"/>
      <c r="C165" s="230"/>
      <c r="D165" s="231" t="s">
        <v>138</v>
      </c>
      <c r="E165" s="232" t="s">
        <v>1</v>
      </c>
      <c r="F165" s="233" t="s">
        <v>239</v>
      </c>
      <c r="G165" s="230"/>
      <c r="H165" s="234">
        <v>0.58299999999999996</v>
      </c>
      <c r="I165" s="235"/>
      <c r="J165" s="230"/>
      <c r="K165" s="230"/>
      <c r="L165" s="236"/>
      <c r="M165" s="237"/>
      <c r="N165" s="238"/>
      <c r="O165" s="238"/>
      <c r="P165" s="238"/>
      <c r="Q165" s="238"/>
      <c r="R165" s="238"/>
      <c r="S165" s="238"/>
      <c r="T165" s="239"/>
      <c r="AT165" s="240" t="s">
        <v>138</v>
      </c>
      <c r="AU165" s="240" t="s">
        <v>84</v>
      </c>
      <c r="AV165" s="12" t="s">
        <v>84</v>
      </c>
      <c r="AW165" s="12" t="s">
        <v>32</v>
      </c>
      <c r="AX165" s="12" t="s">
        <v>80</v>
      </c>
      <c r="AY165" s="240" t="s">
        <v>121</v>
      </c>
    </row>
    <row r="166" s="12" customFormat="1">
      <c r="B166" s="229"/>
      <c r="C166" s="230"/>
      <c r="D166" s="231" t="s">
        <v>138</v>
      </c>
      <c r="E166" s="230"/>
      <c r="F166" s="233" t="s">
        <v>240</v>
      </c>
      <c r="G166" s="230"/>
      <c r="H166" s="234">
        <v>0.67000000000000004</v>
      </c>
      <c r="I166" s="235"/>
      <c r="J166" s="230"/>
      <c r="K166" s="230"/>
      <c r="L166" s="236"/>
      <c r="M166" s="237"/>
      <c r="N166" s="238"/>
      <c r="O166" s="238"/>
      <c r="P166" s="238"/>
      <c r="Q166" s="238"/>
      <c r="R166" s="238"/>
      <c r="S166" s="238"/>
      <c r="T166" s="239"/>
      <c r="AT166" s="240" t="s">
        <v>138</v>
      </c>
      <c r="AU166" s="240" t="s">
        <v>84</v>
      </c>
      <c r="AV166" s="12" t="s">
        <v>84</v>
      </c>
      <c r="AW166" s="12" t="s">
        <v>4</v>
      </c>
      <c r="AX166" s="12" t="s">
        <v>80</v>
      </c>
      <c r="AY166" s="240" t="s">
        <v>121</v>
      </c>
    </row>
    <row r="167" s="1" customFormat="1" ht="24" customHeight="1">
      <c r="B167" s="36"/>
      <c r="C167" s="252" t="s">
        <v>241</v>
      </c>
      <c r="D167" s="252" t="s">
        <v>166</v>
      </c>
      <c r="E167" s="253" t="s">
        <v>242</v>
      </c>
      <c r="F167" s="254" t="s">
        <v>243</v>
      </c>
      <c r="G167" s="255" t="s">
        <v>210</v>
      </c>
      <c r="H167" s="256">
        <v>670.45000000000005</v>
      </c>
      <c r="I167" s="257"/>
      <c r="J167" s="258">
        <f>ROUND(I167*H167,2)</f>
        <v>0</v>
      </c>
      <c r="K167" s="254" t="s">
        <v>127</v>
      </c>
      <c r="L167" s="259"/>
      <c r="M167" s="260" t="s">
        <v>1</v>
      </c>
      <c r="N167" s="261" t="s">
        <v>40</v>
      </c>
      <c r="O167" s="84"/>
      <c r="P167" s="225">
        <f>O167*H167</f>
        <v>0</v>
      </c>
      <c r="Q167" s="225">
        <v>0.00025999999999999998</v>
      </c>
      <c r="R167" s="225">
        <f>Q167*H167</f>
        <v>0.174317</v>
      </c>
      <c r="S167" s="225">
        <v>0</v>
      </c>
      <c r="T167" s="226">
        <f>S167*H167</f>
        <v>0</v>
      </c>
      <c r="AR167" s="227" t="s">
        <v>216</v>
      </c>
      <c r="AT167" s="227" t="s">
        <v>166</v>
      </c>
      <c r="AU167" s="227" t="s">
        <v>84</v>
      </c>
      <c r="AY167" s="15" t="s">
        <v>121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5" t="s">
        <v>80</v>
      </c>
      <c r="BK167" s="228">
        <f>ROUND(I167*H167,2)</f>
        <v>0</v>
      </c>
      <c r="BL167" s="15" t="s">
        <v>216</v>
      </c>
      <c r="BM167" s="227" t="s">
        <v>244</v>
      </c>
    </row>
    <row r="168" s="12" customFormat="1">
      <c r="B168" s="229"/>
      <c r="C168" s="230"/>
      <c r="D168" s="231" t="s">
        <v>138</v>
      </c>
      <c r="E168" s="232" t="s">
        <v>1</v>
      </c>
      <c r="F168" s="233" t="s">
        <v>92</v>
      </c>
      <c r="G168" s="230"/>
      <c r="H168" s="234">
        <v>583</v>
      </c>
      <c r="I168" s="235"/>
      <c r="J168" s="230"/>
      <c r="K168" s="230"/>
      <c r="L168" s="236"/>
      <c r="M168" s="237"/>
      <c r="N168" s="238"/>
      <c r="O168" s="238"/>
      <c r="P168" s="238"/>
      <c r="Q168" s="238"/>
      <c r="R168" s="238"/>
      <c r="S168" s="238"/>
      <c r="T168" s="239"/>
      <c r="AT168" s="240" t="s">
        <v>138</v>
      </c>
      <c r="AU168" s="240" t="s">
        <v>84</v>
      </c>
      <c r="AV168" s="12" t="s">
        <v>84</v>
      </c>
      <c r="AW168" s="12" t="s">
        <v>32</v>
      </c>
      <c r="AX168" s="12" t="s">
        <v>80</v>
      </c>
      <c r="AY168" s="240" t="s">
        <v>121</v>
      </c>
    </row>
    <row r="169" s="12" customFormat="1">
      <c r="B169" s="229"/>
      <c r="C169" s="230"/>
      <c r="D169" s="231" t="s">
        <v>138</v>
      </c>
      <c r="E169" s="230"/>
      <c r="F169" s="233" t="s">
        <v>245</v>
      </c>
      <c r="G169" s="230"/>
      <c r="H169" s="234">
        <v>670.45000000000005</v>
      </c>
      <c r="I169" s="235"/>
      <c r="J169" s="230"/>
      <c r="K169" s="230"/>
      <c r="L169" s="236"/>
      <c r="M169" s="237"/>
      <c r="N169" s="238"/>
      <c r="O169" s="238"/>
      <c r="P169" s="238"/>
      <c r="Q169" s="238"/>
      <c r="R169" s="238"/>
      <c r="S169" s="238"/>
      <c r="T169" s="239"/>
      <c r="AT169" s="240" t="s">
        <v>138</v>
      </c>
      <c r="AU169" s="240" t="s">
        <v>84</v>
      </c>
      <c r="AV169" s="12" t="s">
        <v>84</v>
      </c>
      <c r="AW169" s="12" t="s">
        <v>4</v>
      </c>
      <c r="AX169" s="12" t="s">
        <v>80</v>
      </c>
      <c r="AY169" s="240" t="s">
        <v>121</v>
      </c>
    </row>
    <row r="170" s="1" customFormat="1" ht="16.5" customHeight="1">
      <c r="B170" s="36"/>
      <c r="C170" s="252" t="s">
        <v>246</v>
      </c>
      <c r="D170" s="252" t="s">
        <v>166</v>
      </c>
      <c r="E170" s="253" t="s">
        <v>247</v>
      </c>
      <c r="F170" s="254" t="s">
        <v>248</v>
      </c>
      <c r="G170" s="255" t="s">
        <v>210</v>
      </c>
      <c r="H170" s="256">
        <v>583</v>
      </c>
      <c r="I170" s="257"/>
      <c r="J170" s="258">
        <f>ROUND(I170*H170,2)</f>
        <v>0</v>
      </c>
      <c r="K170" s="254" t="s">
        <v>1</v>
      </c>
      <c r="L170" s="259"/>
      <c r="M170" s="260" t="s">
        <v>1</v>
      </c>
      <c r="N170" s="261" t="s">
        <v>40</v>
      </c>
      <c r="O170" s="84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AR170" s="227" t="s">
        <v>216</v>
      </c>
      <c r="AT170" s="227" t="s">
        <v>166</v>
      </c>
      <c r="AU170" s="227" t="s">
        <v>84</v>
      </c>
      <c r="AY170" s="15" t="s">
        <v>121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5" t="s">
        <v>80</v>
      </c>
      <c r="BK170" s="228">
        <f>ROUND(I170*H170,2)</f>
        <v>0</v>
      </c>
      <c r="BL170" s="15" t="s">
        <v>216</v>
      </c>
      <c r="BM170" s="227" t="s">
        <v>249</v>
      </c>
    </row>
    <row r="171" s="12" customFormat="1">
      <c r="B171" s="229"/>
      <c r="C171" s="230"/>
      <c r="D171" s="231" t="s">
        <v>138</v>
      </c>
      <c r="E171" s="232" t="s">
        <v>1</v>
      </c>
      <c r="F171" s="233" t="s">
        <v>92</v>
      </c>
      <c r="G171" s="230"/>
      <c r="H171" s="234">
        <v>583</v>
      </c>
      <c r="I171" s="235"/>
      <c r="J171" s="230"/>
      <c r="K171" s="230"/>
      <c r="L171" s="236"/>
      <c r="M171" s="237"/>
      <c r="N171" s="238"/>
      <c r="O171" s="238"/>
      <c r="P171" s="238"/>
      <c r="Q171" s="238"/>
      <c r="R171" s="238"/>
      <c r="S171" s="238"/>
      <c r="T171" s="239"/>
      <c r="AT171" s="240" t="s">
        <v>138</v>
      </c>
      <c r="AU171" s="240" t="s">
        <v>84</v>
      </c>
      <c r="AV171" s="12" t="s">
        <v>84</v>
      </c>
      <c r="AW171" s="12" t="s">
        <v>32</v>
      </c>
      <c r="AX171" s="12" t="s">
        <v>80</v>
      </c>
      <c r="AY171" s="240" t="s">
        <v>121</v>
      </c>
    </row>
    <row r="172" s="1" customFormat="1" ht="16.5" customHeight="1">
      <c r="B172" s="36"/>
      <c r="C172" s="252" t="s">
        <v>250</v>
      </c>
      <c r="D172" s="252" t="s">
        <v>166</v>
      </c>
      <c r="E172" s="253" t="s">
        <v>251</v>
      </c>
      <c r="F172" s="254" t="s">
        <v>252</v>
      </c>
      <c r="G172" s="255" t="s">
        <v>253</v>
      </c>
      <c r="H172" s="262"/>
      <c r="I172" s="257"/>
      <c r="J172" s="258">
        <f>ROUND(I172*H172,2)</f>
        <v>0</v>
      </c>
      <c r="K172" s="254" t="s">
        <v>1</v>
      </c>
      <c r="L172" s="259"/>
      <c r="M172" s="260" t="s">
        <v>1</v>
      </c>
      <c r="N172" s="261" t="s">
        <v>40</v>
      </c>
      <c r="O172" s="84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AR172" s="227" t="s">
        <v>216</v>
      </c>
      <c r="AT172" s="227" t="s">
        <v>166</v>
      </c>
      <c r="AU172" s="227" t="s">
        <v>84</v>
      </c>
      <c r="AY172" s="15" t="s">
        <v>121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5" t="s">
        <v>80</v>
      </c>
      <c r="BK172" s="228">
        <f>ROUND(I172*H172,2)</f>
        <v>0</v>
      </c>
      <c r="BL172" s="15" t="s">
        <v>216</v>
      </c>
      <c r="BM172" s="227" t="s">
        <v>254</v>
      </c>
    </row>
    <row r="173" s="1" customFormat="1" ht="36" customHeight="1">
      <c r="B173" s="36"/>
      <c r="C173" s="216" t="s">
        <v>255</v>
      </c>
      <c r="D173" s="216" t="s">
        <v>123</v>
      </c>
      <c r="E173" s="217" t="s">
        <v>256</v>
      </c>
      <c r="F173" s="218" t="s">
        <v>257</v>
      </c>
      <c r="G173" s="219" t="s">
        <v>201</v>
      </c>
      <c r="H173" s="220">
        <v>1</v>
      </c>
      <c r="I173" s="221"/>
      <c r="J173" s="222">
        <f>ROUND(I173*H173,2)</f>
        <v>0</v>
      </c>
      <c r="K173" s="218" t="s">
        <v>127</v>
      </c>
      <c r="L173" s="41"/>
      <c r="M173" s="223" t="s">
        <v>1</v>
      </c>
      <c r="N173" s="224" t="s">
        <v>40</v>
      </c>
      <c r="O173" s="84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AR173" s="227" t="s">
        <v>204</v>
      </c>
      <c r="AT173" s="227" t="s">
        <v>123</v>
      </c>
      <c r="AU173" s="227" t="s">
        <v>84</v>
      </c>
      <c r="AY173" s="15" t="s">
        <v>121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5" t="s">
        <v>80</v>
      </c>
      <c r="BK173" s="228">
        <f>ROUND(I173*H173,2)</f>
        <v>0</v>
      </c>
      <c r="BL173" s="15" t="s">
        <v>204</v>
      </c>
      <c r="BM173" s="227" t="s">
        <v>258</v>
      </c>
    </row>
    <row r="174" s="1" customFormat="1" ht="16.5" customHeight="1">
      <c r="B174" s="36"/>
      <c r="C174" s="216" t="s">
        <v>259</v>
      </c>
      <c r="D174" s="216" t="s">
        <v>123</v>
      </c>
      <c r="E174" s="217" t="s">
        <v>260</v>
      </c>
      <c r="F174" s="218" t="s">
        <v>261</v>
      </c>
      <c r="G174" s="219" t="s">
        <v>201</v>
      </c>
      <c r="H174" s="220">
        <v>1</v>
      </c>
      <c r="I174" s="221"/>
      <c r="J174" s="222">
        <f>ROUND(I174*H174,2)</f>
        <v>0</v>
      </c>
      <c r="K174" s="218" t="s">
        <v>1</v>
      </c>
      <c r="L174" s="41"/>
      <c r="M174" s="223" t="s">
        <v>1</v>
      </c>
      <c r="N174" s="224" t="s">
        <v>40</v>
      </c>
      <c r="O174" s="84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AR174" s="227" t="s">
        <v>202</v>
      </c>
      <c r="AT174" s="227" t="s">
        <v>123</v>
      </c>
      <c r="AU174" s="227" t="s">
        <v>84</v>
      </c>
      <c r="AY174" s="15" t="s">
        <v>121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5" t="s">
        <v>80</v>
      </c>
      <c r="BK174" s="228">
        <f>ROUND(I174*H174,2)</f>
        <v>0</v>
      </c>
      <c r="BL174" s="15" t="s">
        <v>202</v>
      </c>
      <c r="BM174" s="227" t="s">
        <v>262</v>
      </c>
    </row>
    <row r="175" s="1" customFormat="1" ht="16.5" customHeight="1">
      <c r="B175" s="36"/>
      <c r="C175" s="216" t="s">
        <v>263</v>
      </c>
      <c r="D175" s="216" t="s">
        <v>123</v>
      </c>
      <c r="E175" s="217" t="s">
        <v>264</v>
      </c>
      <c r="F175" s="218" t="s">
        <v>265</v>
      </c>
      <c r="G175" s="219" t="s">
        <v>201</v>
      </c>
      <c r="H175" s="220">
        <v>6</v>
      </c>
      <c r="I175" s="221"/>
      <c r="J175" s="222">
        <f>ROUND(I175*H175,2)</f>
        <v>0</v>
      </c>
      <c r="K175" s="218" t="s">
        <v>1</v>
      </c>
      <c r="L175" s="41"/>
      <c r="M175" s="223" t="s">
        <v>1</v>
      </c>
      <c r="N175" s="224" t="s">
        <v>40</v>
      </c>
      <c r="O175" s="84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AR175" s="227" t="s">
        <v>202</v>
      </c>
      <c r="AT175" s="227" t="s">
        <v>123</v>
      </c>
      <c r="AU175" s="227" t="s">
        <v>84</v>
      </c>
      <c r="AY175" s="15" t="s">
        <v>121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5" t="s">
        <v>80</v>
      </c>
      <c r="BK175" s="228">
        <f>ROUND(I175*H175,2)</f>
        <v>0</v>
      </c>
      <c r="BL175" s="15" t="s">
        <v>202</v>
      </c>
      <c r="BM175" s="227" t="s">
        <v>266</v>
      </c>
    </row>
    <row r="176" s="1" customFormat="1" ht="16.5" customHeight="1">
      <c r="B176" s="36"/>
      <c r="C176" s="216" t="s">
        <v>267</v>
      </c>
      <c r="D176" s="216" t="s">
        <v>123</v>
      </c>
      <c r="E176" s="217" t="s">
        <v>268</v>
      </c>
      <c r="F176" s="218" t="s">
        <v>269</v>
      </c>
      <c r="G176" s="219" t="s">
        <v>201</v>
      </c>
      <c r="H176" s="220">
        <v>6</v>
      </c>
      <c r="I176" s="221"/>
      <c r="J176" s="222">
        <f>ROUND(I176*H176,2)</f>
        <v>0</v>
      </c>
      <c r="K176" s="218" t="s">
        <v>1</v>
      </c>
      <c r="L176" s="41"/>
      <c r="M176" s="223" t="s">
        <v>1</v>
      </c>
      <c r="N176" s="224" t="s">
        <v>40</v>
      </c>
      <c r="O176" s="84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AR176" s="227" t="s">
        <v>202</v>
      </c>
      <c r="AT176" s="227" t="s">
        <v>123</v>
      </c>
      <c r="AU176" s="227" t="s">
        <v>84</v>
      </c>
      <c r="AY176" s="15" t="s">
        <v>121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5" t="s">
        <v>80</v>
      </c>
      <c r="BK176" s="228">
        <f>ROUND(I176*H176,2)</f>
        <v>0</v>
      </c>
      <c r="BL176" s="15" t="s">
        <v>202</v>
      </c>
      <c r="BM176" s="227" t="s">
        <v>270</v>
      </c>
    </row>
    <row r="177" s="1" customFormat="1" ht="24" customHeight="1">
      <c r="B177" s="36"/>
      <c r="C177" s="216" t="s">
        <v>271</v>
      </c>
      <c r="D177" s="216" t="s">
        <v>123</v>
      </c>
      <c r="E177" s="217" t="s">
        <v>272</v>
      </c>
      <c r="F177" s="218" t="s">
        <v>273</v>
      </c>
      <c r="G177" s="219" t="s">
        <v>201</v>
      </c>
      <c r="H177" s="220">
        <v>10</v>
      </c>
      <c r="I177" s="221"/>
      <c r="J177" s="222">
        <f>ROUND(I177*H177,2)</f>
        <v>0</v>
      </c>
      <c r="K177" s="218" t="s">
        <v>1</v>
      </c>
      <c r="L177" s="41"/>
      <c r="M177" s="223" t="s">
        <v>1</v>
      </c>
      <c r="N177" s="224" t="s">
        <v>40</v>
      </c>
      <c r="O177" s="84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AR177" s="227" t="s">
        <v>202</v>
      </c>
      <c r="AT177" s="227" t="s">
        <v>123</v>
      </c>
      <c r="AU177" s="227" t="s">
        <v>84</v>
      </c>
      <c r="AY177" s="15" t="s">
        <v>121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5" t="s">
        <v>80</v>
      </c>
      <c r="BK177" s="228">
        <f>ROUND(I177*H177,2)</f>
        <v>0</v>
      </c>
      <c r="BL177" s="15" t="s">
        <v>202</v>
      </c>
      <c r="BM177" s="227" t="s">
        <v>274</v>
      </c>
    </row>
    <row r="178" s="1" customFormat="1" ht="24" customHeight="1">
      <c r="B178" s="36"/>
      <c r="C178" s="216" t="s">
        <v>275</v>
      </c>
      <c r="D178" s="216" t="s">
        <v>123</v>
      </c>
      <c r="E178" s="217" t="s">
        <v>276</v>
      </c>
      <c r="F178" s="218" t="s">
        <v>277</v>
      </c>
      <c r="G178" s="219" t="s">
        <v>201</v>
      </c>
      <c r="H178" s="220">
        <v>6</v>
      </c>
      <c r="I178" s="221"/>
      <c r="J178" s="222">
        <f>ROUND(I178*H178,2)</f>
        <v>0</v>
      </c>
      <c r="K178" s="218" t="s">
        <v>1</v>
      </c>
      <c r="L178" s="41"/>
      <c r="M178" s="223" t="s">
        <v>1</v>
      </c>
      <c r="N178" s="224" t="s">
        <v>40</v>
      </c>
      <c r="O178" s="84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AR178" s="227" t="s">
        <v>202</v>
      </c>
      <c r="AT178" s="227" t="s">
        <v>123</v>
      </c>
      <c r="AU178" s="227" t="s">
        <v>84</v>
      </c>
      <c r="AY178" s="15" t="s">
        <v>121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5" t="s">
        <v>80</v>
      </c>
      <c r="BK178" s="228">
        <f>ROUND(I178*H178,2)</f>
        <v>0</v>
      </c>
      <c r="BL178" s="15" t="s">
        <v>202</v>
      </c>
      <c r="BM178" s="227" t="s">
        <v>278</v>
      </c>
    </row>
    <row r="179" s="1" customFormat="1" ht="24" customHeight="1">
      <c r="B179" s="36"/>
      <c r="C179" s="216" t="s">
        <v>279</v>
      </c>
      <c r="D179" s="216" t="s">
        <v>123</v>
      </c>
      <c r="E179" s="217" t="s">
        <v>280</v>
      </c>
      <c r="F179" s="218" t="s">
        <v>281</v>
      </c>
      <c r="G179" s="219" t="s">
        <v>201</v>
      </c>
      <c r="H179" s="220">
        <v>1</v>
      </c>
      <c r="I179" s="221"/>
      <c r="J179" s="222">
        <f>ROUND(I179*H179,2)</f>
        <v>0</v>
      </c>
      <c r="K179" s="218" t="s">
        <v>1</v>
      </c>
      <c r="L179" s="41"/>
      <c r="M179" s="263" t="s">
        <v>1</v>
      </c>
      <c r="N179" s="264" t="s">
        <v>40</v>
      </c>
      <c r="O179" s="265"/>
      <c r="P179" s="266">
        <f>O179*H179</f>
        <v>0</v>
      </c>
      <c r="Q179" s="266">
        <v>0</v>
      </c>
      <c r="R179" s="266">
        <f>Q179*H179</f>
        <v>0</v>
      </c>
      <c r="S179" s="266">
        <v>0</v>
      </c>
      <c r="T179" s="267">
        <f>S179*H179</f>
        <v>0</v>
      </c>
      <c r="AR179" s="227" t="s">
        <v>282</v>
      </c>
      <c r="AT179" s="227" t="s">
        <v>123</v>
      </c>
      <c r="AU179" s="227" t="s">
        <v>84</v>
      </c>
      <c r="AY179" s="15" t="s">
        <v>121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5" t="s">
        <v>80</v>
      </c>
      <c r="BK179" s="228">
        <f>ROUND(I179*H179,2)</f>
        <v>0</v>
      </c>
      <c r="BL179" s="15" t="s">
        <v>282</v>
      </c>
      <c r="BM179" s="227" t="s">
        <v>283</v>
      </c>
    </row>
    <row r="180" s="1" customFormat="1" ht="6.96" customHeight="1">
      <c r="B180" s="59"/>
      <c r="C180" s="60"/>
      <c r="D180" s="60"/>
      <c r="E180" s="60"/>
      <c r="F180" s="60"/>
      <c r="G180" s="60"/>
      <c r="H180" s="60"/>
      <c r="I180" s="166"/>
      <c r="J180" s="60"/>
      <c r="K180" s="60"/>
      <c r="L180" s="41"/>
    </row>
  </sheetData>
  <sheetProtection sheet="1" autoFilter="0" formatColumns="0" formatRows="0" objects="1" scenarios="1" spinCount="100000" saltValue="WowlmKP6NDjeB4tAmnAMuNooTNxgc62lJWa5N/aZFRvX0gNbl5YgYwZnKcDVsu5xpU3fZlGxQCHLIdbuCVeUQg==" hashValue="w+XO+qAVzz1U4Izj/vwpg836Pexh4rgYmdRQullX6+CsteEUOzAZDgPayxLN5Jgbm7mo2/vJfr4aLAKPvi/KbQ==" algorithmName="SHA-512" password="CC35"/>
  <autoFilter ref="C118:K179"/>
  <mergeCells count="6">
    <mergeCell ref="E7:H7"/>
    <mergeCell ref="E16:H16"/>
    <mergeCell ref="E25:H25"/>
    <mergeCell ref="E85:H85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Pavel Matoušek</dc:creator>
  <cp:lastModifiedBy>Pavel Matoušek</cp:lastModifiedBy>
  <dcterms:created xsi:type="dcterms:W3CDTF">2020-09-30T05:55:16Z</dcterms:created>
  <dcterms:modified xsi:type="dcterms:W3CDTF">2020-09-30T05:55:18Z</dcterms:modified>
</cp:coreProperties>
</file>